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dhe-Profil_2018\TAB_111-à-1110_HU_An2018\"/>
    </mc:Choice>
  </mc:AlternateContent>
  <bookViews>
    <workbookView xWindow="0" yWindow="0" windowWidth="20490" windowHeight="8145"/>
  </bookViews>
  <sheets>
    <sheet name="TAB-1.1.1_2018_Web" sheetId="11" r:id="rId1"/>
    <sheet name="TAB-1.1.2_2018_Web" sheetId="12" r:id="rId2"/>
    <sheet name="TAB-1.1.3_2018_Web" sheetId="13" r:id="rId3"/>
    <sheet name="TAB-1.1.4_2018_Web" sheetId="14" r:id="rId4"/>
    <sheet name="TAB-1.1.5_2018_Web" sheetId="15" r:id="rId5"/>
    <sheet name="TAB-1.1.6_2018_Web" sheetId="16" r:id="rId6"/>
    <sheet name="TAB-1.1.7_2018_Web" sheetId="17" r:id="rId7"/>
    <sheet name="TAB-1.1.8_2018_Web" sheetId="18" r:id="rId8"/>
    <sheet name="TAB-1.1.9_2018_Web" sheetId="19" r:id="rId9"/>
    <sheet name="TAB-1.1.10_2018_Web" sheetId="20" r:id="rId10"/>
  </sheets>
  <externalReferences>
    <externalReference r:id="rId11"/>
    <externalReference r:id="rId12"/>
  </externalReferences>
  <definedNames>
    <definedName name="Profil_2017_qly" localSheetId="3">#REF!</definedName>
    <definedName name="Profil_2017_qly">#REF!</definedName>
    <definedName name="Profil_2017_qty" localSheetId="3">#REF!</definedName>
    <definedName name="Profil_2017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20" l="1"/>
  <c r="J48" i="20"/>
  <c r="J45" i="20"/>
  <c r="J44" i="20"/>
  <c r="I44" i="20"/>
  <c r="F44" i="20"/>
  <c r="E44" i="20"/>
  <c r="D44" i="20"/>
  <c r="C44" i="20"/>
  <c r="J42" i="20"/>
  <c r="J40" i="20" s="1"/>
  <c r="I40" i="20"/>
  <c r="F40" i="20"/>
  <c r="E40" i="20"/>
  <c r="D40" i="20"/>
  <c r="C40" i="20"/>
  <c r="J38" i="20"/>
  <c r="I38" i="20"/>
  <c r="F38" i="20"/>
  <c r="E38" i="20"/>
  <c r="D38" i="20"/>
  <c r="C38" i="20"/>
  <c r="J37" i="20"/>
  <c r="J36" i="20"/>
  <c r="I36" i="20"/>
  <c r="F36" i="20"/>
  <c r="E36" i="20"/>
  <c r="D36" i="20"/>
  <c r="C36" i="20"/>
  <c r="J35" i="20"/>
  <c r="I34" i="20"/>
  <c r="F34" i="20"/>
  <c r="E34" i="20"/>
  <c r="D34" i="20"/>
  <c r="C34" i="20"/>
  <c r="J33" i="20"/>
  <c r="J34" i="20" s="1"/>
  <c r="I32" i="20"/>
  <c r="F32" i="20"/>
  <c r="E32" i="20"/>
  <c r="D32" i="20"/>
  <c r="C32" i="20"/>
  <c r="J31" i="20"/>
  <c r="J32" i="20" s="1"/>
  <c r="J30" i="20"/>
  <c r="I30" i="20"/>
  <c r="F30" i="20"/>
  <c r="E30" i="20"/>
  <c r="D30" i="20"/>
  <c r="C30" i="20"/>
  <c r="J29" i="20"/>
  <c r="J28" i="20"/>
  <c r="I28" i="20"/>
  <c r="F28" i="20"/>
  <c r="E28" i="20"/>
  <c r="D28" i="20"/>
  <c r="C28" i="20"/>
  <c r="J27" i="20"/>
  <c r="I26" i="20"/>
  <c r="F26" i="20"/>
  <c r="E26" i="20"/>
  <c r="D26" i="20"/>
  <c r="C26" i="20"/>
  <c r="J25" i="20"/>
  <c r="J26" i="20" s="1"/>
  <c r="I24" i="20"/>
  <c r="F24" i="20"/>
  <c r="E24" i="20"/>
  <c r="D24" i="20"/>
  <c r="C24" i="20"/>
  <c r="J23" i="20"/>
  <c r="J24" i="20" s="1"/>
  <c r="J22" i="20"/>
  <c r="I22" i="20"/>
  <c r="F22" i="20"/>
  <c r="E22" i="20"/>
  <c r="D22" i="20"/>
  <c r="C22" i="20"/>
  <c r="J21" i="20"/>
  <c r="J20" i="20"/>
  <c r="I20" i="20"/>
  <c r="F20" i="20"/>
  <c r="E20" i="20"/>
  <c r="D20" i="20"/>
  <c r="C20" i="20"/>
  <c r="J19" i="20"/>
  <c r="I18" i="20"/>
  <c r="F18" i="20"/>
  <c r="E18" i="20"/>
  <c r="D18" i="20"/>
  <c r="C18" i="20"/>
  <c r="J17" i="20"/>
  <c r="J18" i="20" s="1"/>
  <c r="I16" i="20"/>
  <c r="F16" i="20"/>
  <c r="E16" i="20"/>
  <c r="D16" i="20"/>
  <c r="C16" i="20"/>
  <c r="J15" i="20"/>
  <c r="J16" i="20" s="1"/>
  <c r="J14" i="20"/>
  <c r="I14" i="20"/>
  <c r="F14" i="20"/>
  <c r="E14" i="20"/>
  <c r="D14" i="20"/>
  <c r="C14" i="20"/>
  <c r="J13" i="20"/>
  <c r="J12" i="20"/>
  <c r="I12" i="20"/>
  <c r="F12" i="20"/>
  <c r="E12" i="20"/>
  <c r="D12" i="20"/>
  <c r="C12" i="20"/>
  <c r="J11" i="20"/>
  <c r="I10" i="20"/>
  <c r="F10" i="20"/>
  <c r="E10" i="20"/>
  <c r="D10" i="20"/>
  <c r="C10" i="20"/>
  <c r="J9" i="20"/>
  <c r="J10" i="20" s="1"/>
  <c r="I8" i="20"/>
  <c r="F8" i="20"/>
  <c r="E8" i="20"/>
  <c r="D8" i="20"/>
  <c r="C8" i="20"/>
  <c r="J7" i="20"/>
  <c r="J8" i="20" s="1"/>
  <c r="I6" i="20"/>
  <c r="F6" i="20"/>
  <c r="E6" i="20"/>
  <c r="D6" i="20"/>
  <c r="C6" i="20"/>
  <c r="J5" i="20"/>
  <c r="J6" i="20" s="1"/>
  <c r="J32" i="18" l="1"/>
  <c r="J31" i="18"/>
  <c r="J28" i="18"/>
  <c r="F27" i="18"/>
  <c r="E27" i="18"/>
  <c r="J26" i="18"/>
  <c r="J24" i="18"/>
  <c r="F24" i="18"/>
  <c r="E24" i="18"/>
  <c r="J23" i="18"/>
  <c r="I23" i="18"/>
  <c r="I27" i="18" s="1"/>
  <c r="G23" i="18"/>
  <c r="G27" i="18" s="1"/>
  <c r="F23" i="18"/>
  <c r="E23" i="18"/>
  <c r="E22" i="18" s="1"/>
  <c r="D23" i="18"/>
  <c r="D27" i="18" s="1"/>
  <c r="C23" i="18"/>
  <c r="C27" i="18" s="1"/>
  <c r="G22" i="18"/>
  <c r="F22" i="18"/>
  <c r="C22" i="18"/>
  <c r="J21" i="18"/>
  <c r="J22" i="18" s="1"/>
  <c r="G20" i="18"/>
  <c r="F20" i="18"/>
  <c r="C20" i="18"/>
  <c r="J19" i="18"/>
  <c r="J20" i="18" s="1"/>
  <c r="G18" i="18"/>
  <c r="F18" i="18"/>
  <c r="C18" i="18"/>
  <c r="J17" i="18"/>
  <c r="J18" i="18" s="1"/>
  <c r="G16" i="18"/>
  <c r="F16" i="18"/>
  <c r="C16" i="18"/>
  <c r="J15" i="18"/>
  <c r="J16" i="18" s="1"/>
  <c r="G14" i="18"/>
  <c r="F14" i="18"/>
  <c r="C14" i="18"/>
  <c r="J13" i="18"/>
  <c r="J14" i="18" s="1"/>
  <c r="G12" i="18"/>
  <c r="F12" i="18"/>
  <c r="C12" i="18"/>
  <c r="J11" i="18"/>
  <c r="J12" i="18" s="1"/>
  <c r="G10" i="18"/>
  <c r="F10" i="18"/>
  <c r="C10" i="18"/>
  <c r="J9" i="18"/>
  <c r="J10" i="18" s="1"/>
  <c r="G8" i="18"/>
  <c r="F8" i="18"/>
  <c r="C8" i="18"/>
  <c r="J7" i="18"/>
  <c r="J8" i="18" s="1"/>
  <c r="G6" i="18"/>
  <c r="F6" i="18"/>
  <c r="C6" i="18"/>
  <c r="J5" i="18"/>
  <c r="J6" i="18" s="1"/>
  <c r="J24" i="15"/>
  <c r="J23" i="15"/>
  <c r="X37" i="14"/>
  <c r="Z36" i="14"/>
  <c r="Y36" i="14"/>
  <c r="X36" i="14"/>
  <c r="X33" i="14"/>
  <c r="Z31" i="14"/>
  <c r="X31" i="14"/>
  <c r="W31" i="14"/>
  <c r="Q31" i="14"/>
  <c r="N31" i="14"/>
  <c r="K31" i="14"/>
  <c r="I32" i="14" s="1"/>
  <c r="H31" i="14"/>
  <c r="E31" i="14"/>
  <c r="V29" i="14"/>
  <c r="P29" i="14"/>
  <c r="O29" i="14"/>
  <c r="L29" i="14"/>
  <c r="K29" i="14"/>
  <c r="J29" i="14"/>
  <c r="I29" i="14"/>
  <c r="D29" i="14"/>
  <c r="V28" i="14"/>
  <c r="U28" i="14"/>
  <c r="U29" i="14" s="1"/>
  <c r="P28" i="14"/>
  <c r="P21" i="14" s="1"/>
  <c r="O28" i="14"/>
  <c r="M28" i="14"/>
  <c r="L28" i="14"/>
  <c r="L21" i="14" s="1"/>
  <c r="G28" i="14"/>
  <c r="G29" i="14" s="1"/>
  <c r="F28" i="14"/>
  <c r="X28" i="14" s="1"/>
  <c r="D28" i="14"/>
  <c r="C28" i="14"/>
  <c r="C29" i="14" s="1"/>
  <c r="V27" i="14"/>
  <c r="U27" i="14"/>
  <c r="P27" i="14"/>
  <c r="O27" i="14"/>
  <c r="L27" i="14"/>
  <c r="K27" i="14"/>
  <c r="J27" i="14"/>
  <c r="I27" i="14"/>
  <c r="G27" i="14"/>
  <c r="D27" i="14"/>
  <c r="C27" i="14"/>
  <c r="Y26" i="14"/>
  <c r="X26" i="14"/>
  <c r="W26" i="14"/>
  <c r="Q26" i="14"/>
  <c r="N26" i="14"/>
  <c r="H26" i="14"/>
  <c r="E26" i="14"/>
  <c r="V25" i="14"/>
  <c r="P25" i="14"/>
  <c r="O25" i="14"/>
  <c r="L25" i="14"/>
  <c r="K25" i="14"/>
  <c r="J25" i="14"/>
  <c r="I25" i="14"/>
  <c r="G25" i="14"/>
  <c r="D25" i="14"/>
  <c r="C25" i="14"/>
  <c r="Y24" i="14"/>
  <c r="X24" i="14"/>
  <c r="W24" i="14"/>
  <c r="Q24" i="14"/>
  <c r="N24" i="14"/>
  <c r="H24" i="14"/>
  <c r="E24" i="14"/>
  <c r="Z24" i="14" s="1"/>
  <c r="V23" i="14"/>
  <c r="U23" i="14"/>
  <c r="P23" i="14"/>
  <c r="O23" i="14"/>
  <c r="L23" i="14"/>
  <c r="K23" i="14"/>
  <c r="J23" i="14"/>
  <c r="I23" i="14"/>
  <c r="D23" i="14"/>
  <c r="Y22" i="14"/>
  <c r="X22" i="14"/>
  <c r="W22" i="14"/>
  <c r="Q22" i="14"/>
  <c r="N22" i="14"/>
  <c r="H22" i="14"/>
  <c r="E22" i="14"/>
  <c r="V21" i="14"/>
  <c r="U21" i="14"/>
  <c r="O21" i="14"/>
  <c r="K21" i="14"/>
  <c r="J21" i="14"/>
  <c r="I21" i="14"/>
  <c r="G21" i="14"/>
  <c r="D21" i="14"/>
  <c r="C21" i="14"/>
  <c r="Y20" i="14"/>
  <c r="X20" i="14"/>
  <c r="W20" i="14"/>
  <c r="Q20" i="14"/>
  <c r="N20" i="14"/>
  <c r="H20" i="14"/>
  <c r="E20" i="14"/>
  <c r="V19" i="14"/>
  <c r="U19" i="14"/>
  <c r="P19" i="14"/>
  <c r="O19" i="14"/>
  <c r="L19" i="14"/>
  <c r="K19" i="14"/>
  <c r="J19" i="14"/>
  <c r="I19" i="14"/>
  <c r="G19" i="14"/>
  <c r="D19" i="14"/>
  <c r="C19" i="14"/>
  <c r="Y18" i="14"/>
  <c r="X18" i="14"/>
  <c r="W18" i="14"/>
  <c r="Q18" i="14"/>
  <c r="N18" i="14"/>
  <c r="H18" i="14"/>
  <c r="E18" i="14"/>
  <c r="V17" i="14"/>
  <c r="P17" i="14"/>
  <c r="O17" i="14"/>
  <c r="L17" i="14"/>
  <c r="K17" i="14"/>
  <c r="J17" i="14"/>
  <c r="I17" i="14"/>
  <c r="G17" i="14"/>
  <c r="D17" i="14"/>
  <c r="C17" i="14"/>
  <c r="Y16" i="14"/>
  <c r="X16" i="14"/>
  <c r="W16" i="14"/>
  <c r="Q16" i="14"/>
  <c r="N16" i="14"/>
  <c r="H16" i="14"/>
  <c r="E16" i="14"/>
  <c r="V15" i="14"/>
  <c r="U15" i="14"/>
  <c r="P15" i="14"/>
  <c r="O15" i="14"/>
  <c r="M15" i="14"/>
  <c r="L15" i="14"/>
  <c r="K15" i="14"/>
  <c r="J15" i="14"/>
  <c r="I15" i="14"/>
  <c r="D15" i="14"/>
  <c r="Y14" i="14"/>
  <c r="X14" i="14"/>
  <c r="W14" i="14"/>
  <c r="Q14" i="14"/>
  <c r="N14" i="14"/>
  <c r="H14" i="14"/>
  <c r="E14" i="14"/>
  <c r="V13" i="14"/>
  <c r="U13" i="14"/>
  <c r="O13" i="14"/>
  <c r="K13" i="14"/>
  <c r="J13" i="14"/>
  <c r="I13" i="14"/>
  <c r="G13" i="14"/>
  <c r="F13" i="14"/>
  <c r="D13" i="14"/>
  <c r="C13" i="14"/>
  <c r="Y12" i="14"/>
  <c r="X12" i="14"/>
  <c r="W12" i="14"/>
  <c r="Q12" i="14"/>
  <c r="N12" i="14"/>
  <c r="H12" i="14"/>
  <c r="E12" i="14"/>
  <c r="V11" i="14"/>
  <c r="U11" i="14"/>
  <c r="P11" i="14"/>
  <c r="O11" i="14"/>
  <c r="L11" i="14"/>
  <c r="K11" i="14"/>
  <c r="J11" i="14"/>
  <c r="I11" i="14"/>
  <c r="G11" i="14"/>
  <c r="D11" i="14"/>
  <c r="C11" i="14"/>
  <c r="Y10" i="14"/>
  <c r="X10" i="14"/>
  <c r="W10" i="14"/>
  <c r="Q10" i="14"/>
  <c r="N10" i="14"/>
  <c r="H10" i="14"/>
  <c r="E10" i="14"/>
  <c r="V9" i="14"/>
  <c r="P9" i="14"/>
  <c r="O9" i="14"/>
  <c r="L9" i="14"/>
  <c r="K9" i="14"/>
  <c r="J9" i="14"/>
  <c r="I9" i="14"/>
  <c r="G9" i="14"/>
  <c r="D9" i="14"/>
  <c r="C9" i="14"/>
  <c r="Y8" i="14"/>
  <c r="X8" i="14"/>
  <c r="W8" i="14"/>
  <c r="Q8" i="14"/>
  <c r="N8" i="14"/>
  <c r="H8" i="14"/>
  <c r="E8" i="14"/>
  <c r="V7" i="14"/>
  <c r="U7" i="14"/>
  <c r="P7" i="14"/>
  <c r="O7" i="14"/>
  <c r="L7" i="14"/>
  <c r="K7" i="14"/>
  <c r="J7" i="14"/>
  <c r="I7" i="14"/>
  <c r="D7" i="14"/>
  <c r="Y6" i="14"/>
  <c r="X6" i="14"/>
  <c r="W6" i="14"/>
  <c r="Q6" i="14"/>
  <c r="Q28" i="14" s="1"/>
  <c r="N6" i="14"/>
  <c r="H6" i="14"/>
  <c r="E6" i="14"/>
  <c r="J23" i="13"/>
  <c r="J22" i="13"/>
  <c r="J19" i="13"/>
  <c r="J17" i="13"/>
  <c r="I17" i="13"/>
  <c r="G17" i="13"/>
  <c r="F17" i="13"/>
  <c r="E17" i="13"/>
  <c r="D17" i="13"/>
  <c r="C17" i="13"/>
  <c r="J15" i="13"/>
  <c r="G12" i="13"/>
  <c r="F12" i="13"/>
  <c r="E12" i="13"/>
  <c r="C12" i="13"/>
  <c r="I11" i="13"/>
  <c r="I12" i="13" s="1"/>
  <c r="G11" i="13"/>
  <c r="F11" i="13"/>
  <c r="F10" i="13" s="1"/>
  <c r="E11" i="13"/>
  <c r="E10" i="13" s="1"/>
  <c r="D11" i="13"/>
  <c r="D12" i="13" s="1"/>
  <c r="C11" i="13"/>
  <c r="G10" i="13"/>
  <c r="C10" i="13"/>
  <c r="J9" i="13"/>
  <c r="G8" i="13"/>
  <c r="C8" i="13"/>
  <c r="J7" i="13"/>
  <c r="G6" i="13"/>
  <c r="C6" i="13"/>
  <c r="J5" i="13"/>
  <c r="J14" i="12"/>
  <c r="J13" i="12"/>
  <c r="I10" i="12"/>
  <c r="I9" i="12"/>
  <c r="H9" i="12"/>
  <c r="G9" i="12"/>
  <c r="G10" i="12" s="1"/>
  <c r="F9" i="12"/>
  <c r="F10" i="12" s="1"/>
  <c r="E9" i="12"/>
  <c r="E10" i="12" s="1"/>
  <c r="D9" i="12"/>
  <c r="D10" i="12" s="1"/>
  <c r="C9" i="12"/>
  <c r="C10" i="12" s="1"/>
  <c r="I8" i="12"/>
  <c r="G8" i="12"/>
  <c r="F8" i="12"/>
  <c r="E8" i="12"/>
  <c r="C8" i="12"/>
  <c r="J7" i="12"/>
  <c r="I6" i="12"/>
  <c r="G6" i="12"/>
  <c r="F6" i="12"/>
  <c r="E6" i="12"/>
  <c r="C6" i="12"/>
  <c r="J5" i="12"/>
  <c r="J19" i="11"/>
  <c r="J18" i="11"/>
  <c r="I15" i="11"/>
  <c r="H15" i="11"/>
  <c r="G15" i="11"/>
  <c r="F15" i="11"/>
  <c r="E15" i="11"/>
  <c r="J15" i="11" s="1"/>
  <c r="D15" i="11"/>
  <c r="C15" i="11"/>
  <c r="J14" i="11"/>
  <c r="I11" i="11"/>
  <c r="I12" i="11" s="1"/>
  <c r="H11" i="11"/>
  <c r="H12" i="11" s="1"/>
  <c r="G11" i="11"/>
  <c r="G8" i="11" s="1"/>
  <c r="F11" i="11"/>
  <c r="F12" i="11" s="1"/>
  <c r="E11" i="11"/>
  <c r="E12" i="11" s="1"/>
  <c r="D11" i="11"/>
  <c r="D12" i="11" s="1"/>
  <c r="C11" i="11"/>
  <c r="C10" i="11" s="1"/>
  <c r="I10" i="11"/>
  <c r="E10" i="11"/>
  <c r="D10" i="11"/>
  <c r="J9" i="11"/>
  <c r="I8" i="11"/>
  <c r="H8" i="11"/>
  <c r="E8" i="11"/>
  <c r="D8" i="11"/>
  <c r="J7" i="11"/>
  <c r="I6" i="11"/>
  <c r="H6" i="11"/>
  <c r="G6" i="11"/>
  <c r="F6" i="11"/>
  <c r="E6" i="11"/>
  <c r="D6" i="11"/>
  <c r="C6" i="11"/>
  <c r="J5" i="11"/>
  <c r="J27" i="18" l="1"/>
  <c r="I6" i="18"/>
  <c r="I8" i="18"/>
  <c r="I10" i="18"/>
  <c r="I12" i="18"/>
  <c r="I14" i="18"/>
  <c r="I16" i="18"/>
  <c r="I18" i="18"/>
  <c r="I20" i="18"/>
  <c r="I22" i="18"/>
  <c r="E6" i="18"/>
  <c r="E8" i="18"/>
  <c r="E10" i="18"/>
  <c r="E12" i="18"/>
  <c r="E14" i="18"/>
  <c r="E16" i="18"/>
  <c r="E18" i="18"/>
  <c r="E20" i="18"/>
  <c r="C24" i="18"/>
  <c r="G24" i="18"/>
  <c r="D6" i="18"/>
  <c r="D8" i="18"/>
  <c r="D10" i="18"/>
  <c r="D12" i="18"/>
  <c r="D14" i="18"/>
  <c r="D16" i="18"/>
  <c r="D18" i="18"/>
  <c r="D20" i="18"/>
  <c r="D22" i="18"/>
  <c r="D24" i="18"/>
  <c r="I24" i="18"/>
  <c r="Q29" i="14"/>
  <c r="Q25" i="14"/>
  <c r="Q17" i="14"/>
  <c r="Q15" i="14"/>
  <c r="Q9" i="14"/>
  <c r="O32" i="14"/>
  <c r="Q23" i="14"/>
  <c r="X21" i="14"/>
  <c r="X13" i="14"/>
  <c r="X29" i="14"/>
  <c r="X23" i="14"/>
  <c r="X7" i="14"/>
  <c r="X15" i="14"/>
  <c r="C32" i="14"/>
  <c r="H15" i="14"/>
  <c r="X17" i="14"/>
  <c r="Q21" i="14"/>
  <c r="M21" i="14"/>
  <c r="M13" i="14"/>
  <c r="M27" i="14"/>
  <c r="M19" i="14"/>
  <c r="M11" i="14"/>
  <c r="M29" i="14"/>
  <c r="M25" i="14"/>
  <c r="M17" i="14"/>
  <c r="M7" i="14"/>
  <c r="X11" i="14"/>
  <c r="Z14" i="14"/>
  <c r="E21" i="14"/>
  <c r="W21" i="14"/>
  <c r="H28" i="14"/>
  <c r="E28" i="14"/>
  <c r="W28" i="14"/>
  <c r="M9" i="14"/>
  <c r="Q13" i="14"/>
  <c r="Z12" i="14"/>
  <c r="Z18" i="14"/>
  <c r="E19" i="14"/>
  <c r="H21" i="14"/>
  <c r="H23" i="14"/>
  <c r="M23" i="14"/>
  <c r="X25" i="14"/>
  <c r="Z6" i="14"/>
  <c r="Y9" i="14"/>
  <c r="Z10" i="14"/>
  <c r="H13" i="14"/>
  <c r="Z20" i="14"/>
  <c r="Z26" i="14"/>
  <c r="Q7" i="14"/>
  <c r="H11" i="14"/>
  <c r="Q19" i="14"/>
  <c r="H27" i="14"/>
  <c r="X27" i="14"/>
  <c r="F27" i="14"/>
  <c r="F19" i="14"/>
  <c r="F11" i="14"/>
  <c r="F29" i="14"/>
  <c r="F25" i="14"/>
  <c r="F17" i="14"/>
  <c r="F9" i="14"/>
  <c r="F23" i="14"/>
  <c r="F15" i="14"/>
  <c r="N28" i="14"/>
  <c r="F7" i="14"/>
  <c r="X9" i="14"/>
  <c r="Q11" i="14"/>
  <c r="E13" i="14"/>
  <c r="Z16" i="14"/>
  <c r="H19" i="14"/>
  <c r="X19" i="14"/>
  <c r="F21" i="14"/>
  <c r="Y23" i="14"/>
  <c r="Q27" i="14"/>
  <c r="E17" i="14"/>
  <c r="Z22" i="14"/>
  <c r="E25" i="14"/>
  <c r="Y28" i="14"/>
  <c r="Y17" i="14" s="1"/>
  <c r="C7" i="14"/>
  <c r="G7" i="14"/>
  <c r="Z8" i="14"/>
  <c r="U9" i="14"/>
  <c r="L13" i="14"/>
  <c r="P13" i="14"/>
  <c r="C15" i="14"/>
  <c r="G15" i="14"/>
  <c r="U17" i="14"/>
  <c r="C23" i="14"/>
  <c r="G23" i="14"/>
  <c r="U25" i="14"/>
  <c r="D6" i="13"/>
  <c r="I6" i="13"/>
  <c r="D8" i="13"/>
  <c r="I8" i="13"/>
  <c r="D10" i="13"/>
  <c r="I10" i="13"/>
  <c r="J11" i="13"/>
  <c r="E6" i="13"/>
  <c r="E8" i="13"/>
  <c r="F6" i="13"/>
  <c r="F8" i="13"/>
  <c r="J6" i="12"/>
  <c r="D6" i="12"/>
  <c r="D8" i="12"/>
  <c r="J9" i="12"/>
  <c r="J10" i="12" s="1"/>
  <c r="J11" i="11"/>
  <c r="F8" i="11"/>
  <c r="C12" i="11"/>
  <c r="G12" i="11"/>
  <c r="C8" i="11"/>
  <c r="F10" i="11"/>
  <c r="L32" i="14" l="1"/>
  <c r="N27" i="14"/>
  <c r="N19" i="14"/>
  <c r="N11" i="14"/>
  <c r="N29" i="14"/>
  <c r="N13" i="14"/>
  <c r="N7" i="14"/>
  <c r="N21" i="14"/>
  <c r="W23" i="14"/>
  <c r="W15" i="14"/>
  <c r="W7" i="14"/>
  <c r="U32" i="14"/>
  <c r="W25" i="14"/>
  <c r="W9" i="14"/>
  <c r="W17" i="14"/>
  <c r="W29" i="14"/>
  <c r="N17" i="14"/>
  <c r="W27" i="14"/>
  <c r="Z28" i="14"/>
  <c r="E29" i="14"/>
  <c r="E15" i="14"/>
  <c r="E9" i="14"/>
  <c r="E7" i="14"/>
  <c r="E23" i="14"/>
  <c r="W11" i="14"/>
  <c r="N25" i="14"/>
  <c r="N15" i="14"/>
  <c r="Y27" i="14"/>
  <c r="Y19" i="14"/>
  <c r="Y11" i="14"/>
  <c r="Y29" i="14"/>
  <c r="Y21" i="14"/>
  <c r="Y13" i="14"/>
  <c r="Y7" i="14"/>
  <c r="N23" i="14"/>
  <c r="Y25" i="14"/>
  <c r="W13" i="14"/>
  <c r="Y15" i="14"/>
  <c r="E27" i="14"/>
  <c r="E11" i="14"/>
  <c r="W19" i="14"/>
  <c r="F32" i="14"/>
  <c r="X32" i="14" s="1"/>
  <c r="H9" i="14"/>
  <c r="H29" i="14"/>
  <c r="H7" i="14"/>
  <c r="Z15" i="14"/>
  <c r="N9" i="14"/>
  <c r="H25" i="14"/>
  <c r="H17" i="14"/>
  <c r="J10" i="13"/>
  <c r="J8" i="13"/>
  <c r="J6" i="13"/>
  <c r="J12" i="13"/>
  <c r="J8" i="12"/>
  <c r="J12" i="11"/>
  <c r="J10" i="11"/>
  <c r="J8" i="11"/>
  <c r="J6" i="11"/>
  <c r="Z29" i="14" l="1"/>
  <c r="Z25" i="14"/>
  <c r="Z23" i="14"/>
  <c r="Z13" i="14"/>
  <c r="Z21" i="14"/>
  <c r="Z19" i="14"/>
  <c r="Z17" i="14"/>
  <c r="Z7" i="14"/>
  <c r="Z9" i="14"/>
  <c r="Z11" i="14"/>
  <c r="Z27" i="14"/>
</calcChain>
</file>

<file path=xl/sharedStrings.xml><?xml version="1.0" encoding="utf-8"?>
<sst xmlns="http://schemas.openxmlformats.org/spreadsheetml/2006/main" count="729" uniqueCount="164">
  <si>
    <t>Tableau 1.1.1 : Utilisateurs de l'hébergement d'urgence (HU) organisé par les services partenaires des Relais sociaux urbains (RSU).</t>
  </si>
  <si>
    <t>Sexe</t>
  </si>
  <si>
    <t>Relais social urbain (RSU)</t>
  </si>
  <si>
    <t>Charleroi (RSC)</t>
  </si>
  <si>
    <t>Liège (RSPL)</t>
  </si>
  <si>
    <t>La Louvière (RSULL)</t>
  </si>
  <si>
    <t>Mons (RSUMB)</t>
  </si>
  <si>
    <t>Namur (RSUN)</t>
  </si>
  <si>
    <t>Tournai (RSUT)</t>
  </si>
  <si>
    <t>Verviers (RSUV)</t>
  </si>
  <si>
    <t>Total des RSU wallons</t>
  </si>
  <si>
    <t>Homme</t>
  </si>
  <si>
    <t>CA</t>
  </si>
  <si>
    <t>%</t>
  </si>
  <si>
    <t>Femme</t>
  </si>
  <si>
    <t>Transsexuel</t>
  </si>
  <si>
    <t>nd</t>
  </si>
  <si>
    <t>-</t>
  </si>
  <si>
    <t>Total 
Sexe connu</t>
  </si>
  <si>
    <t>Sexe inconnu</t>
  </si>
  <si>
    <t xml:space="preserve"> CA</t>
  </si>
  <si>
    <t>Total global</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</si>
  <si>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</si>
  <si>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</si>
  <si>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</si>
  <si>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</si>
  <si>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Tableau 1.1.2 : Mineurs pris en charge par l'hébergement d'urgence  (HU) organisé par les services partenaires des Relais sociaux urbains (RSU).</t>
  </si>
  <si>
    <t>Type de prise en charge du mineur</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</si>
  <si>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</si>
  <si>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</si>
  <si>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</si>
  <si>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</si>
  <si>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</si>
  <si>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1.1.3 : Primo-utilisateurs de l'hébergement d'urgence (HU) organisé par les services partenaires des Relais sociaux urbains (RSU).</t>
  </si>
  <si>
    <t>Primo-utilisateurs
par Sexe</t>
  </si>
  <si>
    <t>Mons (RSUMB)
(1)</t>
  </si>
  <si>
    <t>Tournai (RSUT)
(2)</t>
  </si>
  <si>
    <t>Total
Sexe connu</t>
  </si>
  <si>
    <t>Total global des primo-utilisateurs</t>
  </si>
  <si>
    <t xml:space="preserve">nd </t>
  </si>
  <si>
    <t>% des primos dans le total des utilisateurs</t>
  </si>
  <si>
    <t>Total global de tous les utilisateurs</t>
  </si>
  <si>
    <t>Remarque :
Un "primo-utilisateur" est un bénéficiaire qui utilise le service pour la première fois de sa vie.</t>
  </si>
  <si>
    <t>(1) : Pour le RSUMB, pas de données 2017 pour l'abri de nuit (ici, uniquement données du "Vif")</t>
  </si>
  <si>
    <t>(2) : Pour RSUT : En raison d'un changement d'opérateur pour le projet à partir du mois de septembre, la comptabilisation n'a exceptionnellement pas pu être effectuée</t>
  </si>
  <si>
    <t>Tableau 1.1.4 : Utilisateurs de l'hébergement d'urgence (HU) organisé par les services partenaires des Relais sociaux urbains (RSU).</t>
  </si>
  <si>
    <t>Catégorie d'âges</t>
  </si>
  <si>
    <t>Liège (RSPL)
(1)</t>
  </si>
  <si>
    <t>H</t>
  </si>
  <si>
    <t>F</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</si>
  <si>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</si>
  <si>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</si>
  <si>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</si>
  <si>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</si>
  <si>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</si>
  <si>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</si>
  <si>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</si>
  <si>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</si>
  <si>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</si>
  <si>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</si>
  <si>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</si>
  <si>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</si>
  <si>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</si>
  <si>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</si>
  <si>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</si>
  <si>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1.1.5 : Utilisateurs de l'hébergement d'urgence (HU)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</si>
  <si>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</si>
  <si>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</si>
  <si>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</si>
  <si>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</si>
  <si>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</si>
  <si>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</si>
  <si>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</si>
  <si>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</si>
  <si>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</si>
  <si>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Tableau 1.1.6 : Utilisateurs de l'hébergement d'urgence (HU) organisé par les services partenaires des Relais sociaux urbains (RSU).</t>
  </si>
  <si>
    <t>Nationalité</t>
  </si>
  <si>
    <t xml:space="preserve">Belge </t>
  </si>
  <si>
    <t>Etrangère UE</t>
  </si>
  <si>
    <t>Etrangère hors UE</t>
  </si>
  <si>
    <t xml:space="preserve">Total
(Nationalité connue) </t>
  </si>
  <si>
    <t>Nationalité inconnue</t>
  </si>
  <si>
    <t>Tableau 1.1.7 : Utilisateurs de l'hébergement d'urgence (HU) organisé par les services partenaires des Relais sociaux urbains (RSU).</t>
  </si>
  <si>
    <t>Type de revenu principal</t>
  </si>
  <si>
    <t>La Louvière (RSULL)
(2)</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</si>
  <si>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</si>
  <si>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</si>
  <si>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</si>
  <si>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</si>
  <si>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</si>
  <si>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</si>
  <si>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</si>
  <si>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</si>
  <si>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</si>
  <si>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</si>
  <si>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</si>
  <si>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</si>
  <si>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Tournai (RSUT)
(*) voir note ci-dessous</t>
  </si>
  <si>
    <t>En rue ou en abris de fortune  (squat, voiture, tente, caravane…)</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</si>
  <si>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</si>
  <si>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</si>
  <si>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</si>
  <si>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</si>
  <si>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</si>
  <si>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</si>
  <si>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</si>
  <si>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</si>
  <si>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</si>
  <si>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</si>
  <si>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 xml:space="preserve">(*) Pour le RSUT : "la comptabilisation n'a exceptionnellement pas pu être effectuée pour l'année 2017 en raison d'un changement d'opérateur en septembre."  </t>
  </si>
  <si>
    <t>Tableau 1.1.9 : Utilisateurs de l'hébergement d'urgence (HU) organisé par les services partenaires des Relais sociaux urbains (RSU).</t>
  </si>
  <si>
    <t>Lieu de résidence</t>
  </si>
  <si>
    <t>Arrondissement de Charleroi</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</si>
  <si>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</si>
  <si>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</si>
  <si>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</si>
  <si>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</si>
  <si>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</si>
  <si>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</si>
  <si>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</si>
  <si>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</si>
  <si>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</si>
  <si>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</si>
  <si>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</si>
  <si>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</si>
  <si>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1.1.10 : Difficultés déclarées par les utilisateurs de l'hébergement d'urgence (HU)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</si>
  <si>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</si>
  <si>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</si>
  <si>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</si>
  <si>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</si>
  <si>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</si>
  <si>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</si>
  <si>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</si>
  <si>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</si>
  <si>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</si>
  <si>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</si>
  <si>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</si>
  <si>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</si>
  <si>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</si>
  <si>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</si>
  <si>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</si>
  <si>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</si>
  <si>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</si>
  <si>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</si>
  <si>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</si>
  <si>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</si>
  <si>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</si>
  <si>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</si>
  <si>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</si>
  <si>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2018</t>
  </si>
  <si>
    <t>Répartition par type de prise en charge et par RSU - Année 2018</t>
  </si>
  <si>
    <t>Répartition par âge, sexe et RSU - Année 2018</t>
  </si>
  <si>
    <t>Répartition par type de ménage et par RSU - Année 2018</t>
  </si>
  <si>
    <t>Répartition par nationalité et par RSU - Année 2018</t>
  </si>
  <si>
    <t>Répartition par type de revenu principal et par RSU - Année 2018</t>
  </si>
  <si>
    <t>(1) Le RSPL précise que parmi les bénéficiaires d'un des deux services  n'ayant "Aucune ressource financière", 163  d'entre eux " n'ont rien, mais ont des droits à ouvrir"</t>
  </si>
  <si>
    <t>Tableau 1.1.8 : Utilisateurs de l'hébergement d'urgence (HU) organisé par les services partenaires des Relais sociaux urbains (RSU)</t>
  </si>
  <si>
    <t>Répartition par type de logement/hébergement (occupé la semaine précédent l'entrée)
Par RSU  - Année 2018  -</t>
  </si>
  <si>
    <t>(1) Le RSPL indique que :  "Concernant le logement, il n'est pas précisé si c'est un logement public, privé ou autre".</t>
  </si>
  <si>
    <t>Répartition par « lieu de résidence » (Situation de l'utilisateur, la semaine précédant son entrée en HU) et par RSU - Année 2018</t>
  </si>
  <si>
    <t>Arrondissement de Soignies
(La Louvière) (2)</t>
  </si>
  <si>
    <t>(1) Le RSPL précise que pour le service UTPLN se retrouvent dans la catégorie "Autre arrondissement wallon" tous les bénéficiaires provenant des autres arrondissements wallons que celui de Liège.</t>
  </si>
  <si>
    <t>(2) Le RSULL précise que pour le service Tremplin, 35 bénéficiares sont issus de la Communauté Urbaine du Cenctre (CUC)</t>
  </si>
  <si>
    <t>Répartition par difficulté rencontrée connue (1),(2) et par RSU - Année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</si>
</sst>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b/>
      <sz val="11"/>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53">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2" borderId="11" xfId="0" applyFont="1" applyFill="1" applyBorder="1" applyAlignment="1">
      <alignment horizontal="right" vertical="center" wrapText="1"/>
    </xf>
    <xf numFmtId="3" fontId="6" fillId="0" borderId="12"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0" fontId="7" fillId="2" borderId="16" xfId="0" applyFont="1" applyFill="1" applyBorder="1" applyAlignment="1">
      <alignment horizontal="right"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2" borderId="21" xfId="0" applyFont="1" applyFill="1" applyBorder="1" applyAlignment="1">
      <alignment horizontal="right" vertical="center" wrapText="1"/>
    </xf>
    <xf numFmtId="3" fontId="6" fillId="0" borderId="22" xfId="0" applyNumberFormat="1" applyFont="1" applyFill="1" applyBorder="1" applyAlignment="1">
      <alignment horizontal="right" vertical="center"/>
    </xf>
    <xf numFmtId="3" fontId="6" fillId="0" borderId="23" xfId="0" applyNumberFormat="1" applyFont="1" applyFill="1" applyBorder="1" applyAlignment="1">
      <alignment horizontal="right" vertical="center"/>
    </xf>
    <xf numFmtId="3" fontId="6" fillId="0" borderId="24" xfId="0"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3" fontId="8" fillId="0" borderId="22" xfId="0" applyNumberFormat="1" applyFont="1" applyFill="1" applyBorder="1" applyAlignment="1">
      <alignment horizontal="right" vertical="center"/>
    </xf>
    <xf numFmtId="3" fontId="8" fillId="0" borderId="23" xfId="0" applyNumberFormat="1" applyFont="1" applyFill="1" applyBorder="1" applyAlignment="1">
      <alignment horizontal="right" vertical="center"/>
    </xf>
    <xf numFmtId="3" fontId="8" fillId="0" borderId="24" xfId="0" applyNumberFormat="1" applyFont="1" applyFill="1" applyBorder="1" applyAlignment="1">
      <alignment horizontal="right" vertical="center"/>
    </xf>
    <xf numFmtId="0" fontId="7" fillId="2" borderId="25" xfId="0" applyFont="1" applyFill="1" applyBorder="1" applyAlignment="1">
      <alignment horizontal="right"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4" fillId="0" borderId="0" xfId="0" applyFont="1" applyBorder="1" applyAlignment="1">
      <alignment horizontal="left" vertical="center" wrapText="1"/>
    </xf>
    <xf numFmtId="0" fontId="9" fillId="0" borderId="0" xfId="0" applyFont="1" applyBorder="1" applyAlignment="1">
      <alignment horizontal="right" vertical="center" wrapText="1"/>
    </xf>
    <xf numFmtId="164" fontId="4" fillId="0" borderId="0" xfId="1" applyNumberFormat="1" applyFont="1" applyBorder="1" applyAlignment="1">
      <alignment horizontal="right" vertical="center"/>
    </xf>
    <xf numFmtId="0" fontId="4" fillId="0" borderId="29" xfId="0" applyFont="1" applyFill="1" applyBorder="1" applyAlignment="1">
      <alignment horizontal="left" vertical="center" wrapText="1"/>
    </xf>
    <xf numFmtId="0" fontId="9" fillId="0" borderId="10" xfId="0" applyFont="1" applyFill="1" applyBorder="1" applyAlignment="1">
      <alignment horizontal="right" vertical="center" wrapText="1"/>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0" fontId="6" fillId="0" borderId="10" xfId="0" applyNumberFormat="1" applyFont="1" applyFill="1" applyBorder="1" applyAlignment="1">
      <alignment horizontal="right" vertical="center"/>
    </xf>
    <xf numFmtId="0" fontId="3" fillId="0" borderId="30" xfId="0" applyNumberFormat="1" applyFont="1" applyFill="1" applyBorder="1" applyAlignment="1">
      <alignment horizontal="right" vertical="center"/>
    </xf>
    <xf numFmtId="0" fontId="2" fillId="0" borderId="31" xfId="0" applyFont="1" applyFill="1" applyBorder="1" applyAlignment="1">
      <alignment horizontal="left" vertical="center" wrapText="1"/>
    </xf>
    <xf numFmtId="0" fontId="9" fillId="0" borderId="32" xfId="0" applyFont="1" applyFill="1" applyBorder="1" applyAlignment="1">
      <alignment horizontal="right" vertical="center" wrapText="1"/>
    </xf>
    <xf numFmtId="3" fontId="6" fillId="0" borderId="33" xfId="0" applyNumberFormat="1" applyFont="1" applyFill="1" applyBorder="1" applyAlignment="1">
      <alignment horizontal="right" vertical="center"/>
    </xf>
    <xf numFmtId="3" fontId="6" fillId="0" borderId="32" xfId="0" applyNumberFormat="1" applyFont="1" applyFill="1" applyBorder="1" applyAlignment="1">
      <alignment horizontal="right" vertical="center"/>
    </xf>
    <xf numFmtId="3" fontId="3" fillId="0" borderId="34"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4" fillId="0" borderId="39" xfId="0" applyFont="1" applyFill="1" applyBorder="1" applyAlignment="1">
      <alignment horizontal="right" vertical="center"/>
    </xf>
    <xf numFmtId="0" fontId="4" fillId="0" borderId="40"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44" xfId="0" applyFont="1" applyFill="1" applyBorder="1" applyAlignment="1">
      <alignment horizontal="right" vertical="center"/>
    </xf>
    <xf numFmtId="0" fontId="4" fillId="0" borderId="45"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43" xfId="0" applyFont="1" applyFill="1" applyBorder="1" applyAlignment="1">
      <alignment horizontal="right"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6" fillId="2" borderId="47" xfId="0" applyNumberFormat="1" applyFont="1" applyFill="1" applyBorder="1" applyAlignment="1">
      <alignment horizontal="right" vertical="center"/>
    </xf>
    <xf numFmtId="0" fontId="6" fillId="2" borderId="48" xfId="0" applyNumberFormat="1" applyFont="1" applyFill="1" applyBorder="1" applyAlignment="1">
      <alignment horizontal="right" vertical="center"/>
    </xf>
    <xf numFmtId="0" fontId="6" fillId="2" borderId="11" xfId="0" applyNumberFormat="1" applyFont="1" applyFill="1" applyBorder="1" applyAlignment="1">
      <alignment horizontal="right" vertical="center"/>
    </xf>
    <xf numFmtId="0" fontId="8" fillId="2" borderId="3" xfId="0" applyNumberFormat="1" applyFont="1" applyFill="1" applyBorder="1" applyAlignment="1">
      <alignment horizontal="right" vertical="center"/>
    </xf>
    <xf numFmtId="0" fontId="5" fillId="2" borderId="16" xfId="0" applyFont="1" applyFill="1" applyBorder="1" applyAlignment="1">
      <alignment horizontal="right"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right" vertical="center" wrapText="1"/>
    </xf>
    <xf numFmtId="0" fontId="6" fillId="2" borderId="12" xfId="0" applyNumberFormat="1" applyFont="1" applyFill="1" applyBorder="1" applyAlignment="1">
      <alignment horizontal="right" vertical="center"/>
    </xf>
    <xf numFmtId="0" fontId="6" fillId="2" borderId="21" xfId="0" applyNumberFormat="1" applyFont="1" applyFill="1" applyBorder="1" applyAlignment="1">
      <alignment horizontal="right" vertical="center"/>
    </xf>
    <xf numFmtId="0" fontId="8" fillId="2" borderId="51" xfId="0"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8" fillId="2" borderId="22" xfId="0" applyNumberFormat="1" applyFont="1" applyFill="1" applyBorder="1" applyAlignment="1">
      <alignment horizontal="right" vertical="center"/>
    </xf>
    <xf numFmtId="0" fontId="8" fillId="2" borderId="23" xfId="0" applyNumberFormat="1" applyFont="1" applyFill="1" applyBorder="1" applyAlignment="1">
      <alignment horizontal="right" vertical="center"/>
    </xf>
    <xf numFmtId="0" fontId="8" fillId="2" borderId="49" xfId="0" applyNumberFormat="1" applyFont="1" applyFill="1" applyBorder="1" applyAlignment="1">
      <alignment horizontal="right" vertical="center"/>
    </xf>
    <xf numFmtId="0" fontId="8" fillId="2" borderId="50" xfId="0" applyNumberFormat="1" applyFont="1" applyFill="1" applyBorder="1" applyAlignment="1">
      <alignment horizontal="right" vertical="center"/>
    </xf>
    <xf numFmtId="0" fontId="5" fillId="2" borderId="25" xfId="0" applyFont="1" applyFill="1" applyBorder="1" applyAlignment="1">
      <alignment horizontal="right"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right" vertical="center"/>
    </xf>
    <xf numFmtId="0" fontId="4" fillId="2" borderId="41"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2" borderId="43" xfId="0" applyFont="1" applyFill="1" applyBorder="1" applyAlignment="1">
      <alignment horizontal="right"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54" xfId="0" applyNumberFormat="1" applyFont="1" applyFill="1" applyBorder="1" applyAlignment="1">
      <alignment horizontal="right" vertical="center"/>
    </xf>
    <xf numFmtId="164" fontId="6" fillId="2" borderId="19" xfId="1"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24" xfId="0"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5" fillId="2" borderId="32" xfId="0" applyFont="1" applyFill="1" applyBorder="1" applyAlignment="1">
      <alignment horizontal="right" vertical="center" wrapText="1"/>
    </xf>
    <xf numFmtId="0" fontId="6" fillId="2" borderId="56" xfId="0" applyNumberFormat="1" applyFont="1" applyFill="1" applyBorder="1" applyAlignment="1">
      <alignment horizontal="right" vertical="center"/>
    </xf>
    <xf numFmtId="0" fontId="6" fillId="2" borderId="33" xfId="0" applyNumberFormat="1" applyFont="1" applyFill="1" applyBorder="1" applyAlignment="1">
      <alignment horizontal="right" vertical="center"/>
    </xf>
    <xf numFmtId="0" fontId="6" fillId="2" borderId="3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11" fillId="2" borderId="31" xfId="0" applyFont="1" applyFill="1" applyBorder="1" applyAlignment="1">
      <alignment horizontal="left" vertical="center" wrapText="1"/>
    </xf>
    <xf numFmtId="3" fontId="6" fillId="2" borderId="56"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0" fontId="11" fillId="2" borderId="0" xfId="0" applyFont="1" applyFill="1" applyBorder="1" applyAlignment="1">
      <alignment horizontal="center" vertical="center" wrapText="1"/>
    </xf>
    <xf numFmtId="0" fontId="5" fillId="2" borderId="0" xfId="0" applyFont="1" applyFill="1" applyBorder="1" applyAlignment="1">
      <alignment horizontal="right" vertical="center" wrapText="1"/>
    </xf>
    <xf numFmtId="3" fontId="6" fillId="2" borderId="0" xfId="0" applyNumberFormat="1" applyFont="1" applyFill="1" applyBorder="1" applyAlignment="1">
      <alignment horizontal="right" vertical="center"/>
    </xf>
    <xf numFmtId="3" fontId="6" fillId="2" borderId="0" xfId="0" quotePrefix="1"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0" fontId="6" fillId="2" borderId="32" xfId="0" applyFont="1" applyFill="1" applyBorder="1" applyAlignment="1">
      <alignment horizontal="right" vertical="center" wrapText="1"/>
    </xf>
    <xf numFmtId="164" fontId="8" fillId="2" borderId="56" xfId="1" applyNumberFormat="1" applyFont="1" applyFill="1" applyBorder="1" applyAlignment="1">
      <alignment horizontal="right" vertical="center"/>
    </xf>
    <xf numFmtId="164" fontId="8" fillId="2" borderId="33" xfId="1" applyNumberFormat="1" applyFont="1" applyFill="1" applyBorder="1" applyAlignment="1">
      <alignment horizontal="right" vertical="center"/>
    </xf>
    <xf numFmtId="164" fontId="8" fillId="2" borderId="33" xfId="1" quotePrefix="1" applyNumberFormat="1" applyFont="1" applyFill="1" applyBorder="1" applyAlignment="1">
      <alignment horizontal="right" vertical="center"/>
    </xf>
    <xf numFmtId="164" fontId="8" fillId="2" borderId="57" xfId="1" applyNumberFormat="1" applyFont="1" applyFill="1" applyBorder="1" applyAlignment="1">
      <alignment horizontal="right" vertical="center"/>
    </xf>
    <xf numFmtId="164" fontId="8" fillId="2" borderId="34" xfId="1" applyNumberFormat="1" applyFont="1" applyFill="1" applyBorder="1" applyAlignment="1">
      <alignment horizontal="right" vertical="center"/>
    </xf>
    <xf numFmtId="0" fontId="6" fillId="2" borderId="0" xfId="0" applyFont="1" applyFill="1" applyBorder="1" applyAlignment="1">
      <alignment horizontal="left" vertical="center" wrapText="1"/>
    </xf>
    <xf numFmtId="0" fontId="10" fillId="0" borderId="0" xfId="0" quotePrefix="1" applyFont="1" applyFill="1"/>
    <xf numFmtId="0" fontId="10" fillId="0" borderId="0" xfId="0" applyFont="1" applyFill="1"/>
    <xf numFmtId="0" fontId="0" fillId="0" borderId="0" xfId="0" applyBorder="1"/>
    <xf numFmtId="0" fontId="11" fillId="2" borderId="5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0" xfId="0" applyFont="1" applyFill="1" applyBorder="1" applyAlignment="1">
      <alignment horizontal="center" vertical="center"/>
    </xf>
    <xf numFmtId="0" fontId="6" fillId="2" borderId="3" xfId="0" applyFont="1" applyFill="1" applyBorder="1" applyAlignment="1">
      <alignment horizontal="right" vertical="center" wrapText="1"/>
    </xf>
    <xf numFmtId="0" fontId="6" fillId="2" borderId="61" xfId="0" applyFont="1" applyFill="1" applyBorder="1" applyAlignment="1">
      <alignment vertical="center" wrapText="1"/>
    </xf>
    <xf numFmtId="0" fontId="6" fillId="2" borderId="47" xfId="0" applyFont="1" applyFill="1" applyBorder="1" applyAlignment="1">
      <alignment vertical="center" wrapText="1"/>
    </xf>
    <xf numFmtId="0" fontId="6" fillId="2" borderId="11" xfId="0" applyFont="1" applyFill="1" applyBorder="1" applyAlignment="1">
      <alignment vertical="center" wrapText="1"/>
    </xf>
    <xf numFmtId="0" fontId="8" fillId="2" borderId="52" xfId="0" applyFont="1" applyFill="1" applyBorder="1" applyAlignment="1">
      <alignment horizontal="right" vertical="center" wrapText="1"/>
    </xf>
    <xf numFmtId="164" fontId="11" fillId="2" borderId="62" xfId="1" applyNumberFormat="1" applyFont="1" applyFill="1" applyBorder="1" applyAlignment="1">
      <alignment vertical="center" wrapText="1"/>
    </xf>
    <xf numFmtId="164" fontId="11" fillId="2" borderId="17" xfId="1" applyNumberFormat="1" applyFont="1" applyFill="1" applyBorder="1" applyAlignment="1">
      <alignment vertical="center" wrapText="1"/>
    </xf>
    <xf numFmtId="164" fontId="11" fillId="2" borderId="16" xfId="1" applyNumberFormat="1" applyFont="1" applyFill="1" applyBorder="1" applyAlignment="1">
      <alignment vertical="center" wrapText="1"/>
    </xf>
    <xf numFmtId="0" fontId="6" fillId="2" borderId="51" xfId="0" applyFont="1" applyFill="1" applyBorder="1" applyAlignment="1">
      <alignment horizontal="right" vertical="center" wrapText="1"/>
    </xf>
    <xf numFmtId="0" fontId="6" fillId="2" borderId="63" xfId="0" applyFont="1" applyFill="1" applyBorder="1" applyAlignment="1">
      <alignment vertical="center" wrapText="1"/>
    </xf>
    <xf numFmtId="0" fontId="6" fillId="2" borderId="12" xfId="0" applyFont="1" applyFill="1" applyBorder="1" applyAlignment="1">
      <alignment vertical="center" wrapText="1"/>
    </xf>
    <xf numFmtId="0" fontId="6" fillId="2" borderId="21" xfId="0" applyFont="1" applyFill="1" applyBorder="1" applyAlignment="1">
      <alignment vertical="center" wrapText="1"/>
    </xf>
    <xf numFmtId="0" fontId="8" fillId="2" borderId="50" xfId="0" applyFont="1" applyFill="1" applyBorder="1" applyAlignment="1">
      <alignment horizontal="right" vertical="center" wrapText="1"/>
    </xf>
    <xf numFmtId="164" fontId="11" fillId="2" borderId="64" xfId="1" applyNumberFormat="1" applyFont="1" applyFill="1" applyBorder="1" applyAlignment="1">
      <alignment vertical="center" wrapText="1"/>
    </xf>
    <xf numFmtId="164" fontId="11" fillId="2" borderId="22" xfId="1" applyNumberFormat="1" applyFont="1" applyFill="1" applyBorder="1" applyAlignment="1">
      <alignment vertical="center" wrapText="1"/>
    </xf>
    <xf numFmtId="164" fontId="11" fillId="2" borderId="49" xfId="1" applyNumberFormat="1" applyFont="1" applyFill="1" applyBorder="1" applyAlignment="1">
      <alignment vertical="center" wrapText="1"/>
    </xf>
    <xf numFmtId="3" fontId="8" fillId="2" borderId="61" xfId="0" applyNumberFormat="1" applyFont="1" applyFill="1" applyBorder="1" applyAlignment="1">
      <alignment vertical="center" wrapText="1"/>
    </xf>
    <xf numFmtId="3" fontId="8" fillId="2" borderId="47" xfId="0" applyNumberFormat="1" applyFont="1" applyFill="1" applyBorder="1" applyAlignment="1">
      <alignment vertical="center" wrapText="1"/>
    </xf>
    <xf numFmtId="3" fontId="8" fillId="2" borderId="11" xfId="0" applyNumberFormat="1" applyFont="1" applyFill="1" applyBorder="1" applyAlignment="1">
      <alignment vertical="center" wrapText="1"/>
    </xf>
    <xf numFmtId="0" fontId="8" fillId="0" borderId="7" xfId="0" applyFont="1" applyFill="1" applyBorder="1" applyAlignment="1">
      <alignment horizontal="right" vertical="center" wrapText="1"/>
    </xf>
    <xf numFmtId="164" fontId="11" fillId="2" borderId="66" xfId="1" applyNumberFormat="1" applyFont="1" applyFill="1" applyBorder="1" applyAlignment="1">
      <alignment vertical="center" wrapText="1"/>
    </xf>
    <xf numFmtId="164" fontId="11" fillId="2" borderId="26" xfId="1" applyNumberFormat="1" applyFont="1" applyFill="1" applyBorder="1" applyAlignment="1">
      <alignment vertical="center" wrapText="1"/>
    </xf>
    <xf numFmtId="164" fontId="11" fillId="2" borderId="25" xfId="1" applyNumberFormat="1" applyFont="1" applyFill="1" applyBorder="1" applyAlignment="1">
      <alignment vertical="center" wrapText="1"/>
    </xf>
    <xf numFmtId="164" fontId="11" fillId="2" borderId="0" xfId="1"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6" fillId="2" borderId="11" xfId="0" applyFont="1" applyFill="1" applyBorder="1" applyAlignment="1">
      <alignment horizontal="right" vertical="center" wrapText="1"/>
    </xf>
    <xf numFmtId="0" fontId="6" fillId="2" borderId="61" xfId="0" applyFont="1" applyFill="1" applyBorder="1" applyAlignment="1">
      <alignment horizontal="right" vertical="center" wrapText="1"/>
    </xf>
    <xf numFmtId="0" fontId="6" fillId="2" borderId="47" xfId="0" applyFont="1" applyFill="1" applyBorder="1" applyAlignment="1">
      <alignment horizontal="right" vertical="center" wrapText="1"/>
    </xf>
    <xf numFmtId="0" fontId="14" fillId="2" borderId="65" xfId="0" applyFont="1" applyFill="1" applyBorder="1" applyAlignment="1">
      <alignment horizontal="left" vertical="center" wrapText="1"/>
    </xf>
    <xf numFmtId="0" fontId="6" fillId="2" borderId="46" xfId="0" applyFont="1" applyFill="1" applyBorder="1" applyAlignment="1">
      <alignment horizontal="right" vertical="center" wrapText="1"/>
    </xf>
    <xf numFmtId="0" fontId="11" fillId="2" borderId="2" xfId="0" applyFont="1" applyFill="1" applyBorder="1" applyAlignment="1">
      <alignment horizontal="left" vertical="center"/>
    </xf>
    <xf numFmtId="0" fontId="15" fillId="2" borderId="36" xfId="0" applyFont="1" applyFill="1" applyBorder="1" applyAlignment="1">
      <alignment horizontal="center" vertical="center"/>
    </xf>
    <xf numFmtId="0" fontId="6" fillId="2" borderId="36" xfId="0" applyFont="1" applyFill="1" applyBorder="1" applyAlignment="1">
      <alignment horizontal="center" vertical="center" wrapText="1"/>
    </xf>
    <xf numFmtId="3" fontId="16" fillId="2" borderId="36" xfId="0" applyNumberFormat="1" applyFont="1" applyFill="1" applyBorder="1" applyAlignment="1">
      <alignment horizontal="center" vertical="center"/>
    </xf>
    <xf numFmtId="0" fontId="0" fillId="0" borderId="0" xfId="0" applyFont="1" applyFill="1"/>
    <xf numFmtId="0" fontId="0" fillId="0" borderId="0" xfId="0" applyFill="1"/>
    <xf numFmtId="0" fontId="8" fillId="0" borderId="9" xfId="0" applyFont="1" applyFill="1" applyBorder="1" applyAlignment="1">
      <alignment horizontal="center"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8" fillId="2" borderId="54" xfId="0" applyNumberFormat="1" applyFont="1" applyFill="1" applyBorder="1" applyAlignment="1">
      <alignment horizontal="right" vertical="center"/>
    </xf>
    <xf numFmtId="0" fontId="14" fillId="2" borderId="29" xfId="0" applyFont="1" applyFill="1" applyBorder="1" applyAlignment="1">
      <alignment horizontal="left" vertical="center" wrapText="1"/>
    </xf>
    <xf numFmtId="0" fontId="5" fillId="2" borderId="10" xfId="0" applyFont="1" applyFill="1" applyBorder="1" applyAlignment="1">
      <alignment horizontal="right" vertical="center" wrapText="1"/>
    </xf>
    <xf numFmtId="0" fontId="6" fillId="2" borderId="8" xfId="0" applyNumberFormat="1" applyFont="1" applyFill="1" applyBorder="1" applyAlignment="1">
      <alignment horizontal="right" vertical="center"/>
    </xf>
    <xf numFmtId="0" fontId="6" fillId="2" borderId="9"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8" fillId="2" borderId="30" xfId="0" applyNumberFormat="1" applyFont="1" applyFill="1" applyBorder="1" applyAlignment="1">
      <alignment horizontal="right" vertical="center"/>
    </xf>
    <xf numFmtId="0" fontId="14" fillId="2" borderId="42" xfId="0" applyFont="1" applyFill="1" applyBorder="1" applyAlignment="1">
      <alignment horizontal="left" vertical="center" wrapText="1"/>
    </xf>
    <xf numFmtId="3" fontId="6" fillId="2" borderId="26" xfId="0" applyNumberFormat="1" applyFont="1" applyFill="1" applyBorder="1" applyAlignment="1">
      <alignment horizontal="right" vertical="center"/>
    </xf>
    <xf numFmtId="3" fontId="6" fillId="2" borderId="27"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8" fillId="2" borderId="28" xfId="0" applyNumberFormat="1" applyFont="1" applyFill="1" applyBorder="1" applyAlignment="1">
      <alignment horizontal="right" vertic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14" fillId="2" borderId="0" xfId="0" applyFont="1" applyFill="1"/>
    <xf numFmtId="0" fontId="0" fillId="0" borderId="0" xfId="0" applyFont="1" applyAlignment="1">
      <alignment horizont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right" vertical="center"/>
    </xf>
    <xf numFmtId="3" fontId="8" fillId="2" borderId="23" xfId="0" applyNumberFormat="1" applyFont="1" applyFill="1" applyBorder="1" applyAlignment="1">
      <alignment horizontal="right" vertical="center"/>
    </xf>
    <xf numFmtId="3" fontId="8" fillId="2" borderId="49" xfId="0" applyNumberFormat="1" applyFont="1" applyFill="1" applyBorder="1" applyAlignment="1">
      <alignment horizontal="right" vertical="center"/>
    </xf>
    <xf numFmtId="0" fontId="6" fillId="2" borderId="10" xfId="0" applyFont="1" applyFill="1" applyBorder="1" applyAlignment="1">
      <alignment horizontal="right" vertical="center" wrapText="1"/>
    </xf>
    <xf numFmtId="3" fontId="6" fillId="2" borderId="8"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8" fillId="2" borderId="30" xfId="0" applyNumberFormat="1" applyFont="1" applyFill="1" applyBorder="1" applyAlignment="1">
      <alignment horizontal="right" vertical="center"/>
    </xf>
    <xf numFmtId="0" fontId="14" fillId="2" borderId="6" xfId="0" applyFont="1" applyFill="1" applyBorder="1" applyAlignment="1">
      <alignment horizontal="left" vertical="center" wrapText="1"/>
    </xf>
    <xf numFmtId="0" fontId="6" fillId="2" borderId="21" xfId="0" applyFont="1" applyFill="1" applyBorder="1" applyAlignment="1">
      <alignment horizontal="right" vertical="center" wrapText="1"/>
    </xf>
    <xf numFmtId="0" fontId="6" fillId="2" borderId="39" xfId="0" applyFont="1" applyFill="1" applyBorder="1" applyAlignment="1">
      <alignment horizontal="right" vertical="center"/>
    </xf>
    <xf numFmtId="0" fontId="6" fillId="2" borderId="40" xfId="0" applyFont="1" applyFill="1" applyBorder="1" applyAlignment="1">
      <alignment horizontal="right" vertical="center"/>
    </xf>
    <xf numFmtId="0" fontId="6" fillId="0" borderId="40" xfId="0" applyFont="1" applyFill="1" applyBorder="1" applyAlignment="1">
      <alignment horizontal="right" vertical="center"/>
    </xf>
    <xf numFmtId="0" fontId="6" fillId="2" borderId="41" xfId="0" applyFont="1" applyFill="1" applyBorder="1" applyAlignment="1">
      <alignment horizontal="right" vertical="center"/>
    </xf>
    <xf numFmtId="0" fontId="18" fillId="0" borderId="0" xfId="0" applyFont="1"/>
    <xf numFmtId="0" fontId="6" fillId="2" borderId="44" xfId="0" applyFont="1" applyFill="1" applyBorder="1" applyAlignment="1">
      <alignment horizontal="right"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6" fillId="2" borderId="43" xfId="0" applyFont="1" applyFill="1" applyBorder="1" applyAlignment="1">
      <alignment horizontal="righ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3" xfId="0" applyFont="1" applyFill="1" applyBorder="1" applyAlignment="1">
      <alignment horizontal="right" vertical="center" wrapText="1"/>
    </xf>
    <xf numFmtId="3" fontId="14" fillId="2" borderId="47" xfId="0" applyNumberFormat="1" applyFont="1" applyFill="1" applyBorder="1" applyAlignment="1">
      <alignment horizontal="right" vertical="center"/>
    </xf>
    <xf numFmtId="3" fontId="14" fillId="2" borderId="48" xfId="0" applyNumberFormat="1" applyFont="1" applyFill="1" applyBorder="1" applyAlignment="1">
      <alignment horizontal="right" vertical="center"/>
    </xf>
    <xf numFmtId="3" fontId="14" fillId="2" borderId="11" xfId="0" applyNumberFormat="1" applyFont="1" applyFill="1" applyBorder="1" applyAlignment="1">
      <alignment horizontal="right" vertical="center"/>
    </xf>
    <xf numFmtId="3" fontId="14" fillId="2" borderId="54" xfId="0" applyNumberFormat="1" applyFont="1" applyFill="1" applyBorder="1" applyAlignment="1">
      <alignment horizontal="right" vertical="center"/>
    </xf>
    <xf numFmtId="0" fontId="14" fillId="2" borderId="52" xfId="0" applyFont="1" applyFill="1" applyBorder="1" applyAlignment="1">
      <alignment horizontal="right" vertical="center" wrapText="1"/>
    </xf>
    <xf numFmtId="164" fontId="14" fillId="2" borderId="17" xfId="1" applyNumberFormat="1" applyFont="1" applyFill="1" applyBorder="1" applyAlignment="1">
      <alignment horizontal="right" vertical="center"/>
    </xf>
    <xf numFmtId="164" fontId="14" fillId="2" borderId="18" xfId="1" applyNumberFormat="1" applyFont="1" applyFill="1" applyBorder="1" applyAlignment="1">
      <alignment horizontal="right" vertical="center"/>
    </xf>
    <xf numFmtId="164" fontId="14" fillId="2" borderId="16" xfId="1" applyNumberFormat="1" applyFont="1" applyFill="1" applyBorder="1" applyAlignment="1">
      <alignment horizontal="right" vertical="center"/>
    </xf>
    <xf numFmtId="164" fontId="14" fillId="2" borderId="19" xfId="1" applyNumberFormat="1" applyFont="1" applyFill="1" applyBorder="1" applyAlignment="1">
      <alignment horizontal="right" vertical="center"/>
    </xf>
    <xf numFmtId="0" fontId="14" fillId="2" borderId="50" xfId="0" applyFont="1" applyFill="1" applyBorder="1" applyAlignment="1">
      <alignment horizontal="right" vertical="center" wrapText="1"/>
    </xf>
    <xf numFmtId="3" fontId="14" fillId="2" borderId="22" xfId="0" applyNumberFormat="1" applyFont="1" applyFill="1" applyBorder="1" applyAlignment="1">
      <alignment horizontal="right" vertical="center"/>
    </xf>
    <xf numFmtId="3" fontId="14" fillId="2" borderId="23" xfId="0" applyNumberFormat="1" applyFont="1" applyFill="1" applyBorder="1" applyAlignment="1">
      <alignment horizontal="right" vertical="center"/>
    </xf>
    <xf numFmtId="3" fontId="14" fillId="2" borderId="49" xfId="0" applyNumberFormat="1" applyFont="1" applyFill="1" applyBorder="1" applyAlignment="1">
      <alignment horizontal="right" vertical="center"/>
    </xf>
    <xf numFmtId="3" fontId="14" fillId="2" borderId="24" xfId="0" applyNumberFormat="1" applyFont="1" applyFill="1" applyBorder="1" applyAlignment="1">
      <alignment horizontal="right" vertical="center"/>
    </xf>
    <xf numFmtId="164" fontId="14" fillId="2" borderId="22" xfId="1" applyNumberFormat="1" applyFont="1" applyFill="1" applyBorder="1" applyAlignment="1">
      <alignment horizontal="right" vertical="center"/>
    </xf>
    <xf numFmtId="164" fontId="14" fillId="2" borderId="23" xfId="1" applyNumberFormat="1" applyFont="1" applyFill="1" applyBorder="1" applyAlignment="1">
      <alignment horizontal="right" vertical="center"/>
    </xf>
    <xf numFmtId="164" fontId="14" fillId="2" borderId="49" xfId="1" applyNumberFormat="1" applyFont="1" applyFill="1" applyBorder="1" applyAlignment="1">
      <alignment horizontal="right" vertical="center"/>
    </xf>
    <xf numFmtId="164" fontId="14" fillId="2" borderId="24" xfId="1" applyNumberFormat="1" applyFont="1" applyFill="1" applyBorder="1" applyAlignment="1">
      <alignment horizontal="right" vertical="center"/>
    </xf>
    <xf numFmtId="0" fontId="7" fillId="2" borderId="3"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14" fillId="2" borderId="10" xfId="0" applyFont="1" applyFill="1" applyBorder="1" applyAlignment="1">
      <alignment horizontal="right" vertical="center" wrapText="1"/>
    </xf>
    <xf numFmtId="3" fontId="14" fillId="2" borderId="8" xfId="0" applyNumberFormat="1" applyFont="1" applyFill="1" applyBorder="1" applyAlignment="1">
      <alignment horizontal="right" vertical="center"/>
    </xf>
    <xf numFmtId="3" fontId="14" fillId="2" borderId="9" xfId="0" applyNumberFormat="1" applyFont="1" applyFill="1" applyBorder="1" applyAlignment="1">
      <alignment horizontal="right" vertical="center"/>
    </xf>
    <xf numFmtId="3" fontId="14" fillId="2" borderId="10" xfId="0" applyNumberFormat="1" applyFont="1" applyFill="1" applyBorder="1" applyAlignment="1">
      <alignment horizontal="right" vertical="center"/>
    </xf>
    <xf numFmtId="3" fontId="11" fillId="2" borderId="30" xfId="0" applyNumberFormat="1" applyFont="1" applyFill="1" applyBorder="1" applyAlignment="1">
      <alignment horizontal="right" vertical="center"/>
    </xf>
    <xf numFmtId="0" fontId="14" fillId="2" borderId="46" xfId="0" applyFont="1" applyFill="1" applyBorder="1" applyAlignment="1">
      <alignment horizontal="right" vertical="center" wrapText="1"/>
    </xf>
    <xf numFmtId="3" fontId="14" fillId="2" borderId="26" xfId="0" applyNumberFormat="1" applyFont="1" applyFill="1" applyBorder="1" applyAlignment="1">
      <alignment horizontal="right" vertical="center"/>
    </xf>
    <xf numFmtId="3" fontId="14" fillId="2" borderId="27" xfId="0" applyNumberFormat="1" applyFont="1" applyFill="1" applyBorder="1" applyAlignment="1">
      <alignment horizontal="right" vertical="center"/>
    </xf>
    <xf numFmtId="3" fontId="14" fillId="2" borderId="25" xfId="0" applyNumberFormat="1" applyFont="1" applyFill="1" applyBorder="1" applyAlignment="1">
      <alignment horizontal="right" vertical="center"/>
    </xf>
    <xf numFmtId="3" fontId="11" fillId="2" borderId="28" xfId="0" applyNumberFormat="1" applyFont="1" applyFill="1" applyBorder="1" applyAlignment="1">
      <alignment horizontal="right" vertical="center"/>
    </xf>
    <xf numFmtId="0" fontId="14" fillId="2" borderId="7" xfId="0" applyFont="1" applyFill="1" applyBorder="1" applyAlignment="1">
      <alignment horizontal="right" vertical="center" wrapText="1"/>
    </xf>
    <xf numFmtId="0" fontId="14" fillId="2" borderId="39" xfId="0" applyFont="1" applyFill="1" applyBorder="1" applyAlignment="1">
      <alignment horizontal="right" vertical="center"/>
    </xf>
    <xf numFmtId="0" fontId="14" fillId="2" borderId="40" xfId="0" applyFont="1" applyFill="1" applyBorder="1" applyAlignment="1">
      <alignment horizontal="right" vertical="center"/>
    </xf>
    <xf numFmtId="0" fontId="14" fillId="2" borderId="41" xfId="0" applyFont="1" applyFill="1" applyBorder="1" applyAlignment="1">
      <alignment horizontal="right" vertical="center"/>
    </xf>
    <xf numFmtId="0" fontId="14" fillId="2" borderId="44" xfId="0" applyFont="1" applyFill="1" applyBorder="1" applyAlignment="1">
      <alignment horizontal="right" vertical="center"/>
    </xf>
    <xf numFmtId="0" fontId="14" fillId="2" borderId="45" xfId="0" applyFont="1" applyFill="1" applyBorder="1" applyAlignment="1">
      <alignment horizontal="right" vertical="center"/>
    </xf>
    <xf numFmtId="0" fontId="14" fillId="2" borderId="46" xfId="0" applyFont="1" applyFill="1" applyBorder="1" applyAlignment="1">
      <alignment horizontal="right" vertical="center"/>
    </xf>
    <xf numFmtId="0" fontId="14" fillId="2" borderId="43" xfId="0" applyFont="1" applyFill="1" applyBorder="1" applyAlignment="1">
      <alignment horizontal="right" vertical="center"/>
    </xf>
    <xf numFmtId="0" fontId="6" fillId="2" borderId="0" xfId="0" applyFont="1" applyFill="1"/>
    <xf numFmtId="0" fontId="4" fillId="0" borderId="0" xfId="0" applyFont="1" applyBorder="1" applyAlignment="1">
      <alignment horizontal="center" vertical="center" wrapText="1"/>
    </xf>
    <xf numFmtId="3" fontId="6" fillId="0" borderId="48" xfId="0"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0" fontId="5" fillId="0" borderId="25" xfId="0" applyFont="1" applyFill="1" applyBorder="1" applyAlignment="1">
      <alignment horizontal="right" vertical="center" wrapText="1"/>
    </xf>
    <xf numFmtId="0" fontId="7" fillId="2" borderId="1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NumberFormat="1" applyFont="1" applyFill="1" applyBorder="1" applyAlignment="1">
      <alignment horizontal="right" vertical="center"/>
    </xf>
    <xf numFmtId="0" fontId="6" fillId="2" borderId="27" xfId="0" applyNumberFormat="1" applyFont="1" applyFill="1" applyBorder="1" applyAlignment="1">
      <alignment horizontal="right" vertical="center"/>
    </xf>
    <xf numFmtId="0" fontId="6" fillId="2" borderId="25" xfId="0" applyNumberFormat="1" applyFont="1" applyFill="1" applyBorder="1" applyAlignment="1">
      <alignment horizontal="right" vertical="center"/>
    </xf>
    <xf numFmtId="0" fontId="8" fillId="2" borderId="28" xfId="0" applyNumberFormat="1"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61"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16" xfId="0" applyFont="1" applyFill="1" applyBorder="1" applyAlignment="1">
      <alignment horizontal="right" vertical="center" wrapText="1"/>
    </xf>
    <xf numFmtId="164" fontId="8" fillId="0" borderId="62"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0" fontId="5" fillId="0" borderId="21" xfId="0" applyFont="1" applyFill="1" applyBorder="1" applyAlignment="1">
      <alignment horizontal="right" vertical="center" wrapText="1"/>
    </xf>
    <xf numFmtId="0" fontId="6" fillId="0" borderId="63" xfId="0" applyNumberFormat="1" applyFont="1" applyFill="1" applyBorder="1" applyAlignment="1">
      <alignment horizontal="right" vertical="center"/>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63"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64" fontId="8" fillId="0" borderId="66"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164" fontId="6" fillId="0" borderId="0" xfId="1" applyNumberFormat="1" applyFont="1" applyFill="1" applyBorder="1" applyAlignment="1">
      <alignment horizontal="right" vertical="top"/>
    </xf>
    <xf numFmtId="0" fontId="11" fillId="0" borderId="53" xfId="0" applyFont="1" applyFill="1" applyBorder="1" applyAlignment="1">
      <alignment horizontal="left" vertical="center" wrapText="1"/>
    </xf>
    <xf numFmtId="0" fontId="5" fillId="0" borderId="32" xfId="0" applyFont="1" applyFill="1" applyBorder="1" applyAlignment="1">
      <alignment horizontal="right" vertical="center" wrapText="1"/>
    </xf>
    <xf numFmtId="3" fontId="6" fillId="0" borderId="56" xfId="0" applyNumberFormat="1" applyFont="1" applyFill="1" applyBorder="1" applyAlignment="1">
      <alignment horizontal="right" vertical="center"/>
    </xf>
    <xf numFmtId="3" fontId="6" fillId="0" borderId="57" xfId="0" applyNumberFormat="1" applyFont="1" applyFill="1" applyBorder="1" applyAlignment="1">
      <alignment horizontal="right" vertical="center"/>
    </xf>
    <xf numFmtId="3" fontId="8" fillId="0" borderId="34" xfId="0" applyNumberFormat="1" applyFont="1" applyFill="1" applyBorder="1" applyAlignment="1">
      <alignment horizontal="right" vertical="center"/>
    </xf>
    <xf numFmtId="0" fontId="11" fillId="2" borderId="0" xfId="0" applyFont="1" applyFill="1" applyBorder="1" applyAlignment="1">
      <alignment horizontal="left" vertical="center"/>
    </xf>
    <xf numFmtId="0" fontId="10" fillId="2" borderId="49" xfId="0" applyFont="1" applyFill="1" applyBorder="1" applyAlignment="1">
      <alignment horizontal="right" vertical="center" wrapText="1"/>
    </xf>
    <xf numFmtId="164" fontId="6" fillId="2" borderId="0" xfId="1" applyNumberFormat="1" applyFont="1" applyFill="1" applyBorder="1" applyAlignment="1">
      <alignment horizontal="right"/>
    </xf>
    <xf numFmtId="3" fontId="6" fillId="2" borderId="71" xfId="0" applyNumberFormat="1" applyFont="1" applyFill="1" applyBorder="1" applyAlignment="1">
      <alignment horizontal="right" vertical="center"/>
    </xf>
    <xf numFmtId="3" fontId="8" fillId="2" borderId="56" xfId="0" applyNumberFormat="1" applyFont="1" applyFill="1" applyBorder="1" applyAlignment="1">
      <alignment horizontal="right" vertical="center"/>
    </xf>
    <xf numFmtId="3" fontId="8" fillId="2" borderId="33" xfId="0" applyNumberFormat="1" applyFont="1" applyFill="1" applyBorder="1" applyAlignment="1">
      <alignment horizontal="right" vertical="center"/>
    </xf>
    <xf numFmtId="3" fontId="8" fillId="2" borderId="57" xfId="0" applyNumberFormat="1" applyFont="1" applyFill="1" applyBorder="1" applyAlignment="1">
      <alignment horizontal="right" vertical="center"/>
    </xf>
    <xf numFmtId="0" fontId="8" fillId="2" borderId="0" xfId="0" applyFont="1" applyFill="1" applyBorder="1" applyAlignment="1">
      <alignment horizontal="right" vertical="center" wrapText="1"/>
    </xf>
    <xf numFmtId="0" fontId="11" fillId="0" borderId="35" xfId="0" applyFont="1" applyFill="1" applyBorder="1" applyAlignment="1">
      <alignment horizontal="right" vertical="center" wrapText="1"/>
    </xf>
    <xf numFmtId="3" fontId="6" fillId="0" borderId="36" xfId="0" applyNumberFormat="1" applyFont="1" applyBorder="1" applyAlignment="1">
      <alignment horizontal="right" vertical="center"/>
    </xf>
    <xf numFmtId="3" fontId="8" fillId="0" borderId="3" xfId="0" applyNumberFormat="1" applyFont="1" applyBorder="1" applyAlignment="1">
      <alignment horizontal="right" vertical="center"/>
    </xf>
    <xf numFmtId="0" fontId="6" fillId="2" borderId="59" xfId="0" applyFont="1" applyFill="1" applyBorder="1" applyAlignment="1">
      <alignment horizontal="right" vertical="center"/>
    </xf>
    <xf numFmtId="0" fontId="6" fillId="2" borderId="65" xfId="0" applyFont="1" applyFill="1" applyBorder="1" applyAlignment="1">
      <alignment horizontal="right" vertical="center"/>
    </xf>
    <xf numFmtId="0" fontId="2" fillId="0" borderId="35"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6" xfId="0" applyFont="1" applyFill="1" applyBorder="1" applyAlignment="1">
      <alignment horizontal="left" vertical="center" wrapText="1"/>
    </xf>
    <xf numFmtId="0" fontId="6" fillId="0" borderId="0" xfId="0" applyFont="1" applyFill="1" applyAlignment="1">
      <alignment horizontal="left" vertical="top" wrapText="1"/>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6" fillId="2" borderId="50" xfId="0" applyNumberFormat="1" applyFont="1" applyFill="1" applyBorder="1" applyAlignment="1">
      <alignment horizontal="center" vertical="center"/>
    </xf>
    <xf numFmtId="3" fontId="8" fillId="2" borderId="47"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2" xfId="0" applyFont="1" applyBorder="1" applyAlignment="1">
      <alignment horizontal="left" vertical="center"/>
    </xf>
    <xf numFmtId="0" fontId="3" fillId="0" borderId="20" xfId="0" applyFont="1" applyBorder="1" applyAlignment="1">
      <alignment horizontal="left" vertical="center" wrapText="1"/>
    </xf>
    <xf numFmtId="0" fontId="3" fillId="0" borderId="6" xfId="0" applyFont="1" applyBorder="1" applyAlignment="1">
      <alignment horizontal="left" vertical="center"/>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6" fillId="2" borderId="37" xfId="0" applyFont="1" applyFill="1" applyBorder="1" applyAlignment="1">
      <alignment horizontal="left" vertical="center" wrapText="1"/>
    </xf>
    <xf numFmtId="2" fontId="2" fillId="0" borderId="0"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0" fillId="0" borderId="0" xfId="0" applyAlignment="1">
      <alignment horizontal="left" vertical="top" wrapText="1"/>
    </xf>
    <xf numFmtId="0" fontId="6" fillId="2" borderId="20" xfId="0" applyFont="1" applyFill="1" applyBorder="1" applyAlignment="1">
      <alignment horizontal="left" vertical="center"/>
    </xf>
    <xf numFmtId="0" fontId="6" fillId="2" borderId="15"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6" fillId="2" borderId="2" xfId="0" applyFont="1" applyFill="1" applyBorder="1" applyAlignment="1">
      <alignment horizontal="left" vertical="center"/>
    </xf>
    <xf numFmtId="0" fontId="10" fillId="0" borderId="0" xfId="0" applyFont="1" applyFill="1" applyAlignment="1">
      <alignment horizontal="left"/>
    </xf>
    <xf numFmtId="0" fontId="6" fillId="2" borderId="55" xfId="0" applyFont="1" applyFill="1" applyBorder="1" applyAlignment="1">
      <alignment horizontal="left" vertical="center"/>
    </xf>
    <xf numFmtId="0" fontId="6" fillId="2" borderId="6" xfId="0" applyFont="1" applyFill="1" applyBorder="1" applyAlignment="1">
      <alignment horizontal="left" vertical="center"/>
    </xf>
    <xf numFmtId="0" fontId="11" fillId="2" borderId="6" xfId="0" applyFont="1" applyFill="1" applyBorder="1" applyAlignment="1">
      <alignment horizontal="left" vertical="center"/>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10" fillId="0" borderId="0" xfId="0" applyFont="1" applyFill="1" applyAlignment="1">
      <alignment horizontal="left" vertical="top"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55"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5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8"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4" fillId="2" borderId="59"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59" xfId="0" quotePrefix="1" applyFont="1" applyFill="1" applyBorder="1" applyAlignment="1">
      <alignment horizontal="left" vertical="center" wrapText="1"/>
    </xf>
    <xf numFmtId="0" fontId="14" fillId="2" borderId="63"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65" xfId="0" applyFont="1" applyFill="1" applyBorder="1" applyAlignment="1">
      <alignment horizontal="left" vertical="center" wrapText="1"/>
    </xf>
    <xf numFmtId="3" fontId="6" fillId="2" borderId="67" xfId="0" applyNumberFormat="1" applyFont="1" applyFill="1" applyBorder="1" applyAlignment="1">
      <alignment horizontal="right" vertical="center"/>
    </xf>
    <xf numFmtId="0" fontId="6" fillId="2" borderId="67" xfId="0" applyFont="1" applyFill="1" applyBorder="1" applyAlignment="1">
      <alignment horizontal="right" vertical="center"/>
    </xf>
    <xf numFmtId="3" fontId="6" fillId="2" borderId="53"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3" fontId="6" fillId="2" borderId="5" xfId="0" applyNumberFormat="1" applyFont="1" applyFill="1" applyBorder="1" applyAlignment="1">
      <alignment horizontal="right" vertical="center"/>
    </xf>
    <xf numFmtId="3" fontId="6" fillId="2" borderId="34" xfId="0" applyNumberFormat="1" applyFont="1" applyFill="1" applyBorder="1" applyAlignment="1">
      <alignment horizontal="right" vertical="center"/>
    </xf>
    <xf numFmtId="3" fontId="8" fillId="2" borderId="5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8" fillId="2" borderId="5" xfId="0" applyNumberFormat="1" applyFont="1" applyFill="1" applyBorder="1" applyAlignment="1">
      <alignment horizontal="right" vertical="center"/>
    </xf>
    <xf numFmtId="0" fontId="11" fillId="2" borderId="29"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0" fillId="2" borderId="35" xfId="0" applyFont="1" applyFill="1" applyBorder="1" applyAlignment="1">
      <alignment horizontal="center"/>
    </xf>
    <xf numFmtId="0" fontId="10" fillId="2" borderId="68" xfId="0" applyFont="1" applyFill="1" applyBorder="1" applyAlignment="1">
      <alignment horizontal="center"/>
    </xf>
    <xf numFmtId="0" fontId="6" fillId="0" borderId="65"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46" xfId="0" applyFont="1" applyFill="1" applyBorder="1" applyAlignment="1">
      <alignment horizontal="right" vertical="center"/>
    </xf>
    <xf numFmtId="0" fontId="6" fillId="2" borderId="38" xfId="0" applyFont="1" applyFill="1" applyBorder="1" applyAlignment="1">
      <alignment horizontal="left" vertical="center" wrapText="1"/>
    </xf>
    <xf numFmtId="0" fontId="6" fillId="0" borderId="37"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38" xfId="0" applyFont="1" applyFill="1" applyBorder="1" applyAlignment="1">
      <alignment horizontal="right" vertical="center"/>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0" borderId="44" xfId="0" applyFont="1" applyFill="1" applyBorder="1" applyAlignment="1">
      <alignment horizontal="right" vertical="center"/>
    </xf>
    <xf numFmtId="0" fontId="6" fillId="0" borderId="70" xfId="0" applyFont="1" applyFill="1" applyBorder="1" applyAlignment="1">
      <alignment horizontal="right" vertical="center"/>
    </xf>
    <xf numFmtId="0" fontId="6" fillId="2" borderId="63"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11" fillId="2" borderId="6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1" fillId="2" borderId="5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4" fillId="2" borderId="61" xfId="0" applyFont="1" applyFill="1" applyBorder="1" applyAlignment="1">
      <alignment horizontal="left" vertical="center" wrapText="1"/>
    </xf>
    <xf numFmtId="0" fontId="14" fillId="2" borderId="62" xfId="0" applyFont="1" applyFill="1" applyBorder="1" applyAlignment="1">
      <alignment horizontal="left" vertical="center" wrapText="1"/>
    </xf>
    <xf numFmtId="0" fontId="6" fillId="0" borderId="0" xfId="0" applyFont="1" applyFill="1" applyAlignment="1">
      <alignment horizontal="left" vertical="top" wrapText="1"/>
    </xf>
    <xf numFmtId="0" fontId="11" fillId="0" borderId="61"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0" fillId="2" borderId="4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11" fillId="2" borderId="0" xfId="0" applyFont="1" applyFill="1" applyBorder="1" applyAlignment="1">
      <alignment horizontal="left" wrapText="1"/>
    </xf>
    <xf numFmtId="0" fontId="11" fillId="2" borderId="1" xfId="0" applyFont="1" applyFill="1" applyBorder="1" applyAlignment="1">
      <alignment horizontal="left" wrapText="1"/>
    </xf>
    <xf numFmtId="0" fontId="11" fillId="2" borderId="68" xfId="0" applyFont="1" applyFill="1" applyBorder="1" applyAlignment="1">
      <alignment horizontal="left" vertical="center" wrapText="1"/>
    </xf>
    <xf numFmtId="0" fontId="6" fillId="2" borderId="72" xfId="0" applyFont="1" applyFill="1" applyBorder="1" applyAlignment="1">
      <alignment horizontal="left" vertical="center" wrapText="1"/>
    </xf>
    <xf numFmtId="0" fontId="10" fillId="2" borderId="0" xfId="0" applyFont="1" applyFill="1" applyAlignment="1">
      <alignment horizontal="left" vertical="top" wrapText="1"/>
    </xf>
    <xf numFmtId="0" fontId="6" fillId="0" borderId="42"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6" fillId="2" borderId="69" xfId="0" applyFont="1" applyFill="1" applyBorder="1" applyAlignment="1">
      <alignment horizontal="left" vertical="center" wrapText="1"/>
    </xf>
    <xf numFmtId="164" fontId="11" fillId="2" borderId="62" xfId="1" applyNumberFormat="1" applyFont="1" applyFill="1" applyBorder="1" applyAlignment="1">
      <alignment horizontal="center" vertical="center" wrapText="1"/>
    </xf>
    <xf numFmtId="164" fontId="11" fillId="2" borderId="17" xfId="1" applyNumberFormat="1" applyFont="1" applyFill="1" applyBorder="1" applyAlignment="1">
      <alignment horizontal="center" vertical="center" wrapText="1"/>
    </xf>
    <xf numFmtId="164" fontId="11" fillId="2" borderId="16" xfId="1" applyNumberFormat="1" applyFont="1" applyFill="1" applyBorder="1" applyAlignment="1">
      <alignment horizontal="center" vertical="center" wrapText="1"/>
    </xf>
    <xf numFmtId="0" fontId="6" fillId="2" borderId="63"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6" fillId="2" borderId="49" xfId="0" applyFont="1" applyFill="1" applyBorder="1" applyAlignment="1">
      <alignment horizontal="right" vertical="center" wrapText="1"/>
    </xf>
    <xf numFmtId="164" fontId="11" fillId="2" borderId="64" xfId="1" applyNumberFormat="1" applyFont="1" applyFill="1" applyBorder="1" applyAlignment="1">
      <alignment horizontal="center" vertical="center" wrapText="1"/>
    </xf>
    <xf numFmtId="164" fontId="11" fillId="2" borderId="22" xfId="1" applyNumberFormat="1" applyFont="1" applyFill="1" applyBorder="1" applyAlignment="1">
      <alignment horizontal="center" vertical="center" wrapText="1"/>
    </xf>
    <xf numFmtId="164" fontId="11" fillId="2" borderId="49" xfId="1" applyNumberFormat="1" applyFont="1" applyFill="1" applyBorder="1" applyAlignment="1">
      <alignment horizontal="center" vertical="center" wrapText="1"/>
    </xf>
    <xf numFmtId="3" fontId="8" fillId="2" borderId="2" xfId="0" applyNumberFormat="1" applyFont="1" applyFill="1" applyBorder="1" applyAlignment="1">
      <alignment horizontal="right" vertical="center" wrapText="1"/>
    </xf>
    <xf numFmtId="3" fontId="8" fillId="2" borderId="48"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wrapText="1"/>
    </xf>
    <xf numFmtId="3" fontId="8" fillId="2" borderId="61" xfId="0" applyNumberFormat="1" applyFont="1" applyFill="1" applyBorder="1" applyAlignment="1">
      <alignment horizontal="right" vertical="center" wrapText="1"/>
    </xf>
    <xf numFmtId="3" fontId="8" fillId="2" borderId="47" xfId="0" applyNumberFormat="1" applyFont="1" applyFill="1" applyBorder="1" applyAlignment="1">
      <alignment horizontal="right" vertical="center" wrapText="1"/>
    </xf>
    <xf numFmtId="164" fontId="11" fillId="2" borderId="66" xfId="1" applyNumberFormat="1" applyFont="1" applyFill="1" applyBorder="1" applyAlignment="1">
      <alignment horizontal="center" vertical="center" wrapText="1"/>
    </xf>
    <xf numFmtId="164" fontId="11" fillId="2" borderId="26" xfId="1" applyNumberFormat="1" applyFont="1" applyFill="1" applyBorder="1" applyAlignment="1">
      <alignment horizontal="center" vertical="center" wrapText="1"/>
    </xf>
    <xf numFmtId="164" fontId="11" fillId="2" borderId="25" xfId="1" applyNumberFormat="1" applyFont="1" applyFill="1" applyBorder="1" applyAlignment="1">
      <alignment horizontal="center" vertical="center" wrapText="1"/>
    </xf>
    <xf numFmtId="3" fontId="8" fillId="2" borderId="67" xfId="0" applyNumberFormat="1" applyFont="1" applyFill="1" applyBorder="1" applyAlignment="1">
      <alignment horizontal="right" vertical="center"/>
    </xf>
    <xf numFmtId="0" fontId="8" fillId="2" borderId="67" xfId="0" applyFont="1" applyFill="1" applyBorder="1" applyAlignment="1">
      <alignment horizontal="right" vertical="center"/>
    </xf>
    <xf numFmtId="0" fontId="6" fillId="0" borderId="39"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5" xfId="0" applyFont="1" applyFill="1" applyBorder="1" applyAlignment="1">
      <alignment horizontal="center" vertical="center" wrapText="1"/>
    </xf>
    <xf numFmtId="164" fontId="17" fillId="2" borderId="0" xfId="1" applyNumberFormat="1" applyFont="1" applyFill="1" applyBorder="1" applyAlignment="1">
      <alignment horizontal="right" vertical="center"/>
    </xf>
    <xf numFmtId="0" fontId="14"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8"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8" fillId="2" borderId="30"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3" fontId="8" fillId="2" borderId="28" xfId="0" applyNumberFormat="1" applyFont="1" applyFill="1" applyBorder="1" applyAlignment="1">
      <alignment horizontal="center" vertical="center"/>
    </xf>
    <xf numFmtId="0" fontId="11" fillId="2" borderId="66" xfId="0" applyFont="1" applyFill="1" applyBorder="1" applyAlignment="1">
      <alignment horizontal="center" vertical="center" wrapText="1"/>
    </xf>
    <xf numFmtId="3" fontId="6" fillId="2" borderId="26"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7"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1.1.1_2018_dh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1.1.4_2018_dhe_o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1_2018_Web"/>
      <sheetName val="TAB-1.1.1_2018"/>
      <sheetName val="TAB-1.1.1_2018-NoDbl_Ch_Lg"/>
      <sheetName val="CopieTAB-X11pourTAB-111_2018"/>
      <sheetName val="Rques_Tab1.1.1_2018"/>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4_2018_Web"/>
      <sheetName val="TAB-1.1.4_2018"/>
      <sheetName val="Corr_TAB1.1.4_2018_RSULL_Trempl"/>
      <sheetName val="TAB-1.1.4_2018_NoDbl_Liège"/>
      <sheetName val="Rques_TabX.1.4_P_AGE_H_F_T"/>
      <sheetName val="Copie TabCroisé Tab114_2018"/>
      <sheetName val="Copie_TabX.1.4_Age_NoDblLiège"/>
      <sheetName val="Prépa tab1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0"/>
  <sheetViews>
    <sheetView tabSelected="1" zoomScale="71" zoomScaleNormal="71" workbookViewId="0">
      <selection sqref="A1:J1"/>
    </sheetView>
  </sheetViews>
  <sheetFormatPr baseColWidth="10" defaultRowHeight="15" x14ac:dyDescent="0.25"/>
  <cols>
    <col min="1" max="1" width="24" customWidth="1"/>
    <col min="2" max="2" width="11.85546875" style="55" customWidth="1"/>
    <col min="3" max="3" width="33" customWidth="1"/>
    <col min="4" max="4" width="22.5703125" customWidth="1"/>
    <col min="5" max="5" width="26.7109375" customWidth="1"/>
    <col min="6" max="10" width="22.5703125" customWidth="1"/>
  </cols>
  <sheetData>
    <row r="1" spans="1:10" ht="34.5" customHeight="1" x14ac:dyDescent="0.25">
      <c r="A1" s="354" t="s">
        <v>0</v>
      </c>
      <c r="B1" s="354"/>
      <c r="C1" s="354"/>
      <c r="D1" s="354"/>
      <c r="E1" s="354"/>
      <c r="F1" s="354"/>
      <c r="G1" s="354"/>
      <c r="H1" s="354"/>
      <c r="I1" s="354"/>
      <c r="J1" s="354"/>
    </row>
    <row r="2" spans="1:10" ht="34.5" customHeight="1" thickBot="1" x14ac:dyDescent="0.3">
      <c r="A2" s="354" t="s">
        <v>149</v>
      </c>
      <c r="B2" s="354"/>
      <c r="C2" s="355"/>
      <c r="D2" s="355"/>
      <c r="E2" s="355"/>
      <c r="F2" s="355"/>
      <c r="G2" s="355"/>
      <c r="H2" s="355"/>
      <c r="I2" s="355"/>
      <c r="J2" s="355"/>
    </row>
    <row r="3" spans="1:10" ht="51.75" customHeight="1" thickBot="1" x14ac:dyDescent="0.3">
      <c r="A3" s="356" t="s">
        <v>1</v>
      </c>
      <c r="B3" s="357"/>
      <c r="C3" s="360" t="s">
        <v>2</v>
      </c>
      <c r="D3" s="360"/>
      <c r="E3" s="360"/>
      <c r="F3" s="360"/>
      <c r="G3" s="360"/>
      <c r="H3" s="360"/>
      <c r="I3" s="360"/>
      <c r="J3" s="361"/>
    </row>
    <row r="4" spans="1:10" ht="48" customHeight="1" thickBot="1" x14ac:dyDescent="0.3">
      <c r="A4" s="358"/>
      <c r="B4" s="359"/>
      <c r="C4" s="1" t="s">
        <v>3</v>
      </c>
      <c r="D4" s="2" t="s">
        <v>4</v>
      </c>
      <c r="E4" s="2" t="s">
        <v>5</v>
      </c>
      <c r="F4" s="2" t="s">
        <v>6</v>
      </c>
      <c r="G4" s="2" t="s">
        <v>7</v>
      </c>
      <c r="H4" s="2" t="s">
        <v>8</v>
      </c>
      <c r="I4" s="3" t="s">
        <v>9</v>
      </c>
      <c r="J4" s="4" t="s">
        <v>10</v>
      </c>
    </row>
    <row r="5" spans="1:10" ht="33" customHeight="1" x14ac:dyDescent="0.25">
      <c r="A5" s="362" t="s">
        <v>11</v>
      </c>
      <c r="B5" s="5" t="s">
        <v>12</v>
      </c>
      <c r="C5" s="6">
        <v>962</v>
      </c>
      <c r="D5" s="7">
        <v>1862</v>
      </c>
      <c r="E5" s="7">
        <v>294</v>
      </c>
      <c r="F5" s="7">
        <v>133</v>
      </c>
      <c r="G5" s="7">
        <v>486</v>
      </c>
      <c r="H5" s="7">
        <v>194</v>
      </c>
      <c r="I5" s="7">
        <v>202</v>
      </c>
      <c r="J5" s="8">
        <f>SUM(C5:I5)</f>
        <v>4133</v>
      </c>
    </row>
    <row r="6" spans="1:10" ht="33" customHeight="1" x14ac:dyDescent="0.25">
      <c r="A6" s="353"/>
      <c r="B6" s="9" t="s">
        <v>13</v>
      </c>
      <c r="C6" s="10">
        <f t="shared" ref="C6:J6" si="0">C5/C$11</f>
        <v>0.77455716586151369</v>
      </c>
      <c r="D6" s="11">
        <f t="shared" si="0"/>
        <v>0.89176245210727967</v>
      </c>
      <c r="E6" s="11">
        <f t="shared" si="0"/>
        <v>0.77572559366754612</v>
      </c>
      <c r="F6" s="11">
        <f t="shared" si="0"/>
        <v>0.39117647058823529</v>
      </c>
      <c r="G6" s="11">
        <f t="shared" si="0"/>
        <v>0.85413005272407738</v>
      </c>
      <c r="H6" s="11">
        <f t="shared" si="0"/>
        <v>0.80833333333333335</v>
      </c>
      <c r="I6" s="11">
        <f t="shared" si="0"/>
        <v>0.73188405797101452</v>
      </c>
      <c r="J6" s="12">
        <f t="shared" si="0"/>
        <v>0.80502532138683291</v>
      </c>
    </row>
    <row r="7" spans="1:10" ht="33" customHeight="1" x14ac:dyDescent="0.25">
      <c r="A7" s="352" t="s">
        <v>14</v>
      </c>
      <c r="B7" s="13" t="s">
        <v>12</v>
      </c>
      <c r="C7" s="14">
        <v>280</v>
      </c>
      <c r="D7" s="15">
        <v>226</v>
      </c>
      <c r="E7" s="15">
        <v>85</v>
      </c>
      <c r="F7" s="15">
        <v>207</v>
      </c>
      <c r="G7" s="15">
        <v>82</v>
      </c>
      <c r="H7" s="15">
        <v>46</v>
      </c>
      <c r="I7" s="15">
        <v>74</v>
      </c>
      <c r="J7" s="16">
        <f>SUM(C7:I7)</f>
        <v>1000</v>
      </c>
    </row>
    <row r="8" spans="1:10" ht="33" customHeight="1" x14ac:dyDescent="0.25">
      <c r="A8" s="353"/>
      <c r="B8" s="9" t="s">
        <v>13</v>
      </c>
      <c r="C8" s="10">
        <f t="shared" ref="C8:J8" si="1">C7/C$11</f>
        <v>0.22544283413848631</v>
      </c>
      <c r="D8" s="11">
        <f t="shared" si="1"/>
        <v>0.1082375478927203</v>
      </c>
      <c r="E8" s="11">
        <f t="shared" si="1"/>
        <v>0.22427440633245382</v>
      </c>
      <c r="F8" s="11">
        <f t="shared" si="1"/>
        <v>0.60882352941176465</v>
      </c>
      <c r="G8" s="11">
        <f t="shared" si="1"/>
        <v>0.14411247803163443</v>
      </c>
      <c r="H8" s="11">
        <f t="shared" si="1"/>
        <v>0.19166666666666668</v>
      </c>
      <c r="I8" s="11">
        <f t="shared" si="1"/>
        <v>0.26811594202898553</v>
      </c>
      <c r="J8" s="12">
        <f t="shared" si="1"/>
        <v>0.19477989871445267</v>
      </c>
    </row>
    <row r="9" spans="1:10" ht="33" customHeight="1" x14ac:dyDescent="0.25">
      <c r="A9" s="352" t="s">
        <v>15</v>
      </c>
      <c r="B9" s="13" t="s">
        <v>12</v>
      </c>
      <c r="C9" s="6">
        <v>0</v>
      </c>
      <c r="D9" s="7">
        <v>0</v>
      </c>
      <c r="E9" s="7">
        <v>0</v>
      </c>
      <c r="F9" s="7">
        <v>0</v>
      </c>
      <c r="G9" s="7">
        <v>1</v>
      </c>
      <c r="H9" s="7">
        <v>0</v>
      </c>
      <c r="I9" s="7">
        <v>0</v>
      </c>
      <c r="J9" s="8">
        <f>SUM(C9:I9)</f>
        <v>1</v>
      </c>
    </row>
    <row r="10" spans="1:10" ht="33" customHeight="1" x14ac:dyDescent="0.25">
      <c r="A10" s="353"/>
      <c r="B10" s="9" t="s">
        <v>13</v>
      </c>
      <c r="C10" s="10">
        <f t="shared" ref="C10:J10" si="2">C9/C$11</f>
        <v>0</v>
      </c>
      <c r="D10" s="11">
        <f t="shared" si="2"/>
        <v>0</v>
      </c>
      <c r="E10" s="11">
        <f t="shared" si="2"/>
        <v>0</v>
      </c>
      <c r="F10" s="11">
        <f t="shared" si="2"/>
        <v>0</v>
      </c>
      <c r="G10" s="17" t="s">
        <v>17</v>
      </c>
      <c r="H10" s="17" t="s">
        <v>17</v>
      </c>
      <c r="I10" s="11">
        <f t="shared" si="2"/>
        <v>0</v>
      </c>
      <c r="J10" s="12">
        <f t="shared" si="2"/>
        <v>1.9477989871445267E-4</v>
      </c>
    </row>
    <row r="11" spans="1:10" ht="33" customHeight="1" x14ac:dyDescent="0.25">
      <c r="A11" s="363" t="s">
        <v>18</v>
      </c>
      <c r="B11" s="13" t="s">
        <v>12</v>
      </c>
      <c r="C11" s="18">
        <f t="shared" ref="C11:J11" si="3">C5+C7+C9</f>
        <v>1242</v>
      </c>
      <c r="D11" s="19">
        <f t="shared" si="3"/>
        <v>2088</v>
      </c>
      <c r="E11" s="19">
        <f t="shared" si="3"/>
        <v>379</v>
      </c>
      <c r="F11" s="19">
        <f t="shared" si="3"/>
        <v>340</v>
      </c>
      <c r="G11" s="19">
        <f t="shared" si="3"/>
        <v>569</v>
      </c>
      <c r="H11" s="19">
        <f>H5+H7</f>
        <v>240</v>
      </c>
      <c r="I11" s="19">
        <f t="shared" si="3"/>
        <v>276</v>
      </c>
      <c r="J11" s="20">
        <f t="shared" si="3"/>
        <v>5134</v>
      </c>
    </row>
    <row r="12" spans="1:10" ht="33" customHeight="1" thickBot="1" x14ac:dyDescent="0.3">
      <c r="A12" s="364"/>
      <c r="B12" s="21" t="s">
        <v>13</v>
      </c>
      <c r="C12" s="22">
        <f>C11/C$11</f>
        <v>1</v>
      </c>
      <c r="D12" s="23">
        <f t="shared" ref="D12:J12" si="4">D11/D$11</f>
        <v>1</v>
      </c>
      <c r="E12" s="23">
        <f t="shared" si="4"/>
        <v>1</v>
      </c>
      <c r="F12" s="23">
        <f t="shared" si="4"/>
        <v>1</v>
      </c>
      <c r="G12" s="23">
        <f t="shared" si="4"/>
        <v>1</v>
      </c>
      <c r="H12" s="23">
        <f t="shared" si="4"/>
        <v>1</v>
      </c>
      <c r="I12" s="23">
        <f t="shared" si="4"/>
        <v>1</v>
      </c>
      <c r="J12" s="24">
        <f t="shared" si="4"/>
        <v>1</v>
      </c>
    </row>
    <row r="13" spans="1:10" ht="36" customHeight="1" thickBot="1" x14ac:dyDescent="0.3">
      <c r="A13" s="25"/>
      <c r="B13" s="26"/>
      <c r="C13" s="27"/>
      <c r="D13" s="27"/>
      <c r="E13" s="27"/>
      <c r="F13" s="27"/>
      <c r="G13" s="27"/>
      <c r="H13" s="27"/>
      <c r="I13" s="27"/>
      <c r="J13" s="27"/>
    </row>
    <row r="14" spans="1:10" ht="42" customHeight="1" thickBot="1" x14ac:dyDescent="0.3">
      <c r="A14" s="28" t="s">
        <v>19</v>
      </c>
      <c r="B14" s="29" t="s">
        <v>20</v>
      </c>
      <c r="C14" s="30">
        <v>0</v>
      </c>
      <c r="D14" s="31">
        <v>0</v>
      </c>
      <c r="E14" s="31">
        <v>0</v>
      </c>
      <c r="F14" s="31">
        <v>0</v>
      </c>
      <c r="G14" s="31">
        <v>0</v>
      </c>
      <c r="H14" s="31">
        <v>0</v>
      </c>
      <c r="I14" s="32">
        <v>0</v>
      </c>
      <c r="J14" s="33">
        <f>SUM(C14:I14)</f>
        <v>0</v>
      </c>
    </row>
    <row r="15" spans="1:10" ht="42" customHeight="1" thickBot="1" x14ac:dyDescent="0.3">
      <c r="A15" s="34" t="s">
        <v>21</v>
      </c>
      <c r="B15" s="35" t="s">
        <v>20</v>
      </c>
      <c r="C15" s="36">
        <f t="shared" ref="C15:I15" si="5">C5+C7+C9+C14</f>
        <v>1242</v>
      </c>
      <c r="D15" s="36">
        <f t="shared" si="5"/>
        <v>2088</v>
      </c>
      <c r="E15" s="36">
        <f t="shared" si="5"/>
        <v>379</v>
      </c>
      <c r="F15" s="36">
        <f t="shared" si="5"/>
        <v>340</v>
      </c>
      <c r="G15" s="36">
        <f t="shared" si="5"/>
        <v>569</v>
      </c>
      <c r="H15" s="36">
        <f>H5+H7</f>
        <v>240</v>
      </c>
      <c r="I15" s="37">
        <f t="shared" si="5"/>
        <v>276</v>
      </c>
      <c r="J15" s="38">
        <f>SUM(C15:I15)</f>
        <v>5134</v>
      </c>
    </row>
    <row r="16" spans="1:10" ht="54" customHeight="1" thickBot="1" x14ac:dyDescent="0.3">
      <c r="A16" s="39"/>
      <c r="B16" s="40"/>
      <c r="C16" s="41"/>
      <c r="D16" s="41"/>
      <c r="E16" s="41"/>
      <c r="F16" s="41"/>
      <c r="G16" s="41"/>
      <c r="H16" s="41"/>
      <c r="I16" s="41"/>
      <c r="J16" s="42"/>
    </row>
    <row r="17" spans="1:10" ht="43.5" customHeight="1" x14ac:dyDescent="0.25">
      <c r="A17" s="365" t="s">
        <v>22</v>
      </c>
      <c r="B17" s="366"/>
      <c r="C17" s="366"/>
      <c r="D17" s="43"/>
      <c r="E17" s="43"/>
      <c r="F17" s="43"/>
      <c r="G17" s="43"/>
      <c r="H17" s="43"/>
      <c r="I17" s="43"/>
      <c r="J17" s="44"/>
    </row>
    <row r="18" spans="1:10" ht="48.75" customHeight="1" x14ac:dyDescent="0.25">
      <c r="A18" s="367" t="s">
        <v>23</v>
      </c>
      <c r="B18" s="368"/>
      <c r="C18" s="45">
        <v>3</v>
      </c>
      <c r="D18" s="46">
        <v>7</v>
      </c>
      <c r="E18" s="46">
        <v>2</v>
      </c>
      <c r="F18" s="46">
        <v>2</v>
      </c>
      <c r="G18" s="46">
        <v>1</v>
      </c>
      <c r="H18" s="46">
        <v>1</v>
      </c>
      <c r="I18" s="46">
        <v>3</v>
      </c>
      <c r="J18" s="47">
        <f>SUM(C18:I18)</f>
        <v>19</v>
      </c>
    </row>
    <row r="19" spans="1:10" ht="48.75" customHeight="1" thickBot="1" x14ac:dyDescent="0.3">
      <c r="A19" s="369" t="s">
        <v>24</v>
      </c>
      <c r="B19" s="370"/>
      <c r="C19" s="48">
        <v>5</v>
      </c>
      <c r="D19" s="49">
        <v>11</v>
      </c>
      <c r="E19" s="49">
        <v>2</v>
      </c>
      <c r="F19" s="49">
        <v>2</v>
      </c>
      <c r="G19" s="49">
        <v>1</v>
      </c>
      <c r="H19" s="49">
        <v>1</v>
      </c>
      <c r="I19" s="50">
        <v>3</v>
      </c>
      <c r="J19" s="51">
        <f>SUM(C19:I19)</f>
        <v>25</v>
      </c>
    </row>
    <row r="20" spans="1:10" ht="31.5" customHeight="1" x14ac:dyDescent="0.25">
      <c r="A20" s="52" t="s">
        <v>25</v>
      </c>
      <c r="B20" s="53"/>
      <c r="C20" s="54"/>
      <c r="D20" s="54"/>
      <c r="E20" s="54"/>
      <c r="F20" s="54"/>
      <c r="G20" s="54"/>
      <c r="H20" s="54"/>
      <c r="I20" s="54"/>
      <c r="J20" s="54"/>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2"/>
  <sheetViews>
    <sheetView zoomScale="75" zoomScaleNormal="75" workbookViewId="0">
      <selection sqref="A1:J1"/>
    </sheetView>
  </sheetViews>
  <sheetFormatPr baseColWidth="10" defaultRowHeight="15" x14ac:dyDescent="0.25"/>
  <cols>
    <col min="1" max="1" width="56.5703125" customWidth="1"/>
    <col min="2" max="2" width="24.28515625" style="55" customWidth="1"/>
    <col min="3" max="3" width="21.85546875" customWidth="1"/>
    <col min="4" max="4" width="20.140625" customWidth="1"/>
    <col min="5" max="5" width="20" customWidth="1"/>
    <col min="6" max="6" width="18.28515625" customWidth="1"/>
    <col min="7" max="7" width="18.7109375" customWidth="1"/>
    <col min="8" max="8" width="20.140625" customWidth="1"/>
    <col min="9" max="9" width="17.7109375" customWidth="1"/>
    <col min="10" max="10" width="19.140625" customWidth="1"/>
  </cols>
  <sheetData>
    <row r="1" spans="1:10" ht="38.25" customHeight="1" x14ac:dyDescent="0.25">
      <c r="A1" s="388" t="s">
        <v>125</v>
      </c>
      <c r="B1" s="388"/>
      <c r="C1" s="388"/>
      <c r="D1" s="388"/>
      <c r="E1" s="388"/>
      <c r="F1" s="388"/>
      <c r="G1" s="388"/>
      <c r="H1" s="388"/>
      <c r="I1" s="388"/>
      <c r="J1" s="388"/>
    </row>
    <row r="2" spans="1:10" ht="39" customHeight="1" thickBot="1" x14ac:dyDescent="0.35">
      <c r="A2" s="487" t="s">
        <v>163</v>
      </c>
      <c r="B2" s="487"/>
      <c r="C2" s="488"/>
      <c r="D2" s="488"/>
      <c r="E2" s="488"/>
      <c r="F2" s="488"/>
      <c r="G2" s="488"/>
      <c r="H2" s="488"/>
      <c r="I2" s="488"/>
      <c r="J2" s="488"/>
    </row>
    <row r="3" spans="1:10" ht="51.75" customHeight="1" x14ac:dyDescent="0.25">
      <c r="A3" s="390" t="s">
        <v>126</v>
      </c>
      <c r="B3" s="391"/>
      <c r="C3" s="436" t="s">
        <v>2</v>
      </c>
      <c r="D3" s="436"/>
      <c r="E3" s="436"/>
      <c r="F3" s="436"/>
      <c r="G3" s="436"/>
      <c r="H3" s="436"/>
      <c r="I3" s="436"/>
      <c r="J3" s="489"/>
    </row>
    <row r="4" spans="1:10" ht="48" customHeight="1" thickBot="1" x14ac:dyDescent="0.3">
      <c r="A4" s="392"/>
      <c r="B4" s="393"/>
      <c r="C4" s="289" t="s">
        <v>3</v>
      </c>
      <c r="D4" s="290" t="s">
        <v>4</v>
      </c>
      <c r="E4" s="291" t="s">
        <v>5</v>
      </c>
      <c r="F4" s="290" t="s">
        <v>6</v>
      </c>
      <c r="G4" s="291" t="s">
        <v>7</v>
      </c>
      <c r="H4" s="291" t="s">
        <v>8</v>
      </c>
      <c r="I4" s="290" t="s">
        <v>9</v>
      </c>
      <c r="J4" s="292" t="s">
        <v>10</v>
      </c>
    </row>
    <row r="5" spans="1:10" ht="31.5" customHeight="1" x14ac:dyDescent="0.25">
      <c r="A5" s="485" t="s">
        <v>127</v>
      </c>
      <c r="B5" s="293" t="s">
        <v>20</v>
      </c>
      <c r="C5" s="294">
        <v>571</v>
      </c>
      <c r="D5" s="279">
        <v>196</v>
      </c>
      <c r="E5" s="279">
        <v>46</v>
      </c>
      <c r="F5" s="279">
        <v>24</v>
      </c>
      <c r="G5" s="279" t="s">
        <v>16</v>
      </c>
      <c r="H5" s="279" t="s">
        <v>16</v>
      </c>
      <c r="I5" s="295">
        <v>85</v>
      </c>
      <c r="J5" s="296">
        <f>SUM(C5:I5)</f>
        <v>922</v>
      </c>
    </row>
    <row r="6" spans="1:10" ht="31.5" customHeight="1" x14ac:dyDescent="0.25">
      <c r="A6" s="486"/>
      <c r="B6" s="297" t="s">
        <v>128</v>
      </c>
      <c r="C6" s="298">
        <f t="shared" ref="C6:J6" si="0">C5/C$42</f>
        <v>0.52051048313582493</v>
      </c>
      <c r="D6" s="299">
        <f t="shared" si="0"/>
        <v>0.43652561247216037</v>
      </c>
      <c r="E6" s="299">
        <f t="shared" si="0"/>
        <v>0.12137203166226913</v>
      </c>
      <c r="F6" s="299">
        <f t="shared" si="0"/>
        <v>7.0588235294117646E-2</v>
      </c>
      <c r="G6" s="280" t="s">
        <v>17</v>
      </c>
      <c r="H6" s="280" t="s">
        <v>17</v>
      </c>
      <c r="I6" s="300">
        <f t="shared" si="0"/>
        <v>0.3079710144927536</v>
      </c>
      <c r="J6" s="301">
        <f t="shared" si="0"/>
        <v>0.36284927194018102</v>
      </c>
    </row>
    <row r="7" spans="1:10" ht="31.5" customHeight="1" x14ac:dyDescent="0.25">
      <c r="A7" s="485" t="s">
        <v>129</v>
      </c>
      <c r="B7" s="302" t="s">
        <v>20</v>
      </c>
      <c r="C7" s="303">
        <v>176</v>
      </c>
      <c r="D7" s="304">
        <v>0</v>
      </c>
      <c r="E7" s="304">
        <v>160</v>
      </c>
      <c r="F7" s="304">
        <v>2</v>
      </c>
      <c r="G7" s="15" t="s">
        <v>16</v>
      </c>
      <c r="H7" s="15" t="s">
        <v>16</v>
      </c>
      <c r="I7" s="305">
        <v>89</v>
      </c>
      <c r="J7" s="306">
        <f>SUM(C7:I7)</f>
        <v>427</v>
      </c>
    </row>
    <row r="8" spans="1:10" ht="31.5" customHeight="1" x14ac:dyDescent="0.25">
      <c r="A8" s="486"/>
      <c r="B8" s="297" t="s">
        <v>128</v>
      </c>
      <c r="C8" s="298">
        <f t="shared" ref="C8:J8" si="1">C7/C$42</f>
        <v>0.16043755697356427</v>
      </c>
      <c r="D8" s="299">
        <f t="shared" si="1"/>
        <v>0</v>
      </c>
      <c r="E8" s="299">
        <f t="shared" si="1"/>
        <v>0.42216358839050133</v>
      </c>
      <c r="F8" s="299">
        <f t="shared" si="1"/>
        <v>5.8823529411764705E-3</v>
      </c>
      <c r="G8" s="280" t="s">
        <v>17</v>
      </c>
      <c r="H8" s="280" t="s">
        <v>17</v>
      </c>
      <c r="I8" s="300">
        <f t="shared" si="1"/>
        <v>0.32246376811594202</v>
      </c>
      <c r="J8" s="301">
        <f t="shared" si="1"/>
        <v>0.16804407713498623</v>
      </c>
    </row>
    <row r="9" spans="1:10" ht="31.5" customHeight="1" x14ac:dyDescent="0.25">
      <c r="A9" s="486" t="s">
        <v>130</v>
      </c>
      <c r="B9" s="302" t="s">
        <v>20</v>
      </c>
      <c r="C9" s="303">
        <v>289</v>
      </c>
      <c r="D9" s="304">
        <v>133</v>
      </c>
      <c r="E9" s="304">
        <v>54</v>
      </c>
      <c r="F9" s="304">
        <v>9</v>
      </c>
      <c r="G9" s="15" t="s">
        <v>16</v>
      </c>
      <c r="H9" s="15" t="s">
        <v>16</v>
      </c>
      <c r="I9" s="305">
        <v>81</v>
      </c>
      <c r="J9" s="306">
        <f>SUM(C9:I9)</f>
        <v>566</v>
      </c>
    </row>
    <row r="10" spans="1:10" ht="31.5" customHeight="1" x14ac:dyDescent="0.25">
      <c r="A10" s="486"/>
      <c r="B10" s="297" t="s">
        <v>128</v>
      </c>
      <c r="C10" s="298">
        <f t="shared" ref="C10:J10" si="2">C9/C$42</f>
        <v>0.26344576116681861</v>
      </c>
      <c r="D10" s="299">
        <f t="shared" si="2"/>
        <v>0.29621380846325168</v>
      </c>
      <c r="E10" s="299">
        <f t="shared" si="2"/>
        <v>0.14248021108179421</v>
      </c>
      <c r="F10" s="299">
        <f t="shared" si="2"/>
        <v>2.6470588235294117E-2</v>
      </c>
      <c r="G10" s="280" t="s">
        <v>17</v>
      </c>
      <c r="H10" s="280" t="s">
        <v>17</v>
      </c>
      <c r="I10" s="300">
        <f t="shared" si="2"/>
        <v>0.29347826086956524</v>
      </c>
      <c r="J10" s="301">
        <f t="shared" si="2"/>
        <v>0.22274695001967729</v>
      </c>
    </row>
    <row r="11" spans="1:10" ht="31.5" customHeight="1" x14ac:dyDescent="0.25">
      <c r="A11" s="486" t="s">
        <v>131</v>
      </c>
      <c r="B11" s="302" t="s">
        <v>20</v>
      </c>
      <c r="C11" s="303">
        <v>308</v>
      </c>
      <c r="D11" s="304">
        <v>124</v>
      </c>
      <c r="E11" s="304">
        <v>24</v>
      </c>
      <c r="F11" s="304">
        <v>2</v>
      </c>
      <c r="G11" s="15" t="s">
        <v>16</v>
      </c>
      <c r="H11" s="15" t="s">
        <v>16</v>
      </c>
      <c r="I11" s="305">
        <v>11</v>
      </c>
      <c r="J11" s="306">
        <f>SUM(C11:I11)</f>
        <v>469</v>
      </c>
    </row>
    <row r="12" spans="1:10" ht="31.5" customHeight="1" x14ac:dyDescent="0.25">
      <c r="A12" s="486"/>
      <c r="B12" s="297" t="s">
        <v>128</v>
      </c>
      <c r="C12" s="298">
        <f t="shared" ref="C12:J12" si="3">C11/C$42</f>
        <v>0.28076572470373745</v>
      </c>
      <c r="D12" s="299">
        <f t="shared" si="3"/>
        <v>0.27616926503340755</v>
      </c>
      <c r="E12" s="299">
        <f t="shared" si="3"/>
        <v>6.3324538258575203E-2</v>
      </c>
      <c r="F12" s="299">
        <f t="shared" si="3"/>
        <v>5.8823529411764705E-3</v>
      </c>
      <c r="G12" s="280" t="s">
        <v>17</v>
      </c>
      <c r="H12" s="280" t="s">
        <v>17</v>
      </c>
      <c r="I12" s="300">
        <f t="shared" si="3"/>
        <v>3.9855072463768113E-2</v>
      </c>
      <c r="J12" s="301">
        <f t="shared" si="3"/>
        <v>0.18457300275482094</v>
      </c>
    </row>
    <row r="13" spans="1:10" ht="31.5" customHeight="1" x14ac:dyDescent="0.25">
      <c r="A13" s="486" t="s">
        <v>132</v>
      </c>
      <c r="B13" s="302" t="s">
        <v>20</v>
      </c>
      <c r="C13" s="307">
        <v>557</v>
      </c>
      <c r="D13" s="7">
        <v>52</v>
      </c>
      <c r="E13" s="7">
        <v>218</v>
      </c>
      <c r="F13" s="7">
        <v>161</v>
      </c>
      <c r="G13" s="15" t="s">
        <v>16</v>
      </c>
      <c r="H13" s="15" t="s">
        <v>16</v>
      </c>
      <c r="I13" s="308">
        <v>66</v>
      </c>
      <c r="J13" s="8">
        <f>SUM(C13:I13)</f>
        <v>1054</v>
      </c>
    </row>
    <row r="14" spans="1:10" ht="31.5" customHeight="1" x14ac:dyDescent="0.25">
      <c r="A14" s="486"/>
      <c r="B14" s="297" t="s">
        <v>128</v>
      </c>
      <c r="C14" s="298">
        <f t="shared" ref="C14:J14" si="4">C13/C$42</f>
        <v>0.50774840474020055</v>
      </c>
      <c r="D14" s="299">
        <f t="shared" si="4"/>
        <v>0.11581291759465479</v>
      </c>
      <c r="E14" s="299">
        <f t="shared" si="4"/>
        <v>0.57519788918205805</v>
      </c>
      <c r="F14" s="299">
        <f t="shared" si="4"/>
        <v>0.47352941176470587</v>
      </c>
      <c r="G14" s="280" t="s">
        <v>17</v>
      </c>
      <c r="H14" s="280" t="s">
        <v>17</v>
      </c>
      <c r="I14" s="300">
        <f t="shared" si="4"/>
        <v>0.2391304347826087</v>
      </c>
      <c r="J14" s="301">
        <f t="shared" si="4"/>
        <v>0.41479732388823298</v>
      </c>
    </row>
    <row r="15" spans="1:10" ht="31.5" customHeight="1" x14ac:dyDescent="0.25">
      <c r="A15" s="486" t="s">
        <v>133</v>
      </c>
      <c r="B15" s="302" t="s">
        <v>20</v>
      </c>
      <c r="C15" s="303">
        <v>35</v>
      </c>
      <c r="D15" s="304">
        <v>0</v>
      </c>
      <c r="E15" s="304">
        <v>0</v>
      </c>
      <c r="F15" s="304">
        <v>0</v>
      </c>
      <c r="G15" s="15" t="s">
        <v>16</v>
      </c>
      <c r="H15" s="15" t="s">
        <v>16</v>
      </c>
      <c r="I15" s="305">
        <v>1</v>
      </c>
      <c r="J15" s="306">
        <f>SUM(C15:I15)</f>
        <v>36</v>
      </c>
    </row>
    <row r="16" spans="1:10" ht="31.5" customHeight="1" x14ac:dyDescent="0.25">
      <c r="A16" s="486"/>
      <c r="B16" s="297" t="s">
        <v>128</v>
      </c>
      <c r="C16" s="298">
        <f t="shared" ref="C16:J16" si="5">C15/C$42</f>
        <v>3.1905195989061073E-2</v>
      </c>
      <c r="D16" s="299">
        <f t="shared" si="5"/>
        <v>0</v>
      </c>
      <c r="E16" s="299">
        <f t="shared" si="5"/>
        <v>0</v>
      </c>
      <c r="F16" s="299">
        <f t="shared" si="5"/>
        <v>0</v>
      </c>
      <c r="G16" s="280" t="s">
        <v>17</v>
      </c>
      <c r="H16" s="280" t="s">
        <v>17</v>
      </c>
      <c r="I16" s="300">
        <f t="shared" si="5"/>
        <v>3.6231884057971015E-3</v>
      </c>
      <c r="J16" s="301">
        <f t="shared" si="5"/>
        <v>1.4167650531286895E-2</v>
      </c>
    </row>
    <row r="17" spans="1:10" ht="31.5" customHeight="1" x14ac:dyDescent="0.25">
      <c r="A17" s="486" t="s">
        <v>134</v>
      </c>
      <c r="B17" s="302" t="s">
        <v>20</v>
      </c>
      <c r="C17" s="303">
        <v>179</v>
      </c>
      <c r="D17" s="304">
        <v>54</v>
      </c>
      <c r="E17" s="304">
        <v>83</v>
      </c>
      <c r="F17" s="304">
        <v>7</v>
      </c>
      <c r="G17" s="15" t="s">
        <v>16</v>
      </c>
      <c r="H17" s="15" t="s">
        <v>16</v>
      </c>
      <c r="I17" s="305">
        <v>72</v>
      </c>
      <c r="J17" s="306">
        <f>SUM(C17:I17)</f>
        <v>395</v>
      </c>
    </row>
    <row r="18" spans="1:10" ht="31.5" customHeight="1" x14ac:dyDescent="0.25">
      <c r="A18" s="486"/>
      <c r="B18" s="297" t="s">
        <v>128</v>
      </c>
      <c r="C18" s="298">
        <f t="shared" ref="C18:J18" si="6">C17/C$42</f>
        <v>0.16317228805834094</v>
      </c>
      <c r="D18" s="299">
        <f t="shared" si="6"/>
        <v>0.12026726057906459</v>
      </c>
      <c r="E18" s="299">
        <f t="shared" si="6"/>
        <v>0.21899736147757257</v>
      </c>
      <c r="F18" s="299">
        <f t="shared" si="6"/>
        <v>2.0588235294117647E-2</v>
      </c>
      <c r="G18" s="280" t="s">
        <v>17</v>
      </c>
      <c r="H18" s="280" t="s">
        <v>17</v>
      </c>
      <c r="I18" s="300">
        <f t="shared" si="6"/>
        <v>0.2608695652173913</v>
      </c>
      <c r="J18" s="301">
        <f t="shared" si="6"/>
        <v>0.15545060999606455</v>
      </c>
    </row>
    <row r="19" spans="1:10" ht="31.5" customHeight="1" x14ac:dyDescent="0.25">
      <c r="A19" s="486" t="s">
        <v>135</v>
      </c>
      <c r="B19" s="302" t="s">
        <v>20</v>
      </c>
      <c r="C19" s="303">
        <v>3</v>
      </c>
      <c r="D19" s="304">
        <v>0</v>
      </c>
      <c r="E19" s="304">
        <v>2</v>
      </c>
      <c r="F19" s="304">
        <v>2</v>
      </c>
      <c r="G19" s="15" t="s">
        <v>16</v>
      </c>
      <c r="H19" s="15" t="s">
        <v>16</v>
      </c>
      <c r="I19" s="305">
        <v>0</v>
      </c>
      <c r="J19" s="306">
        <f>SUM(C19:I19)</f>
        <v>7</v>
      </c>
    </row>
    <row r="20" spans="1:10" ht="31.5" customHeight="1" x14ac:dyDescent="0.25">
      <c r="A20" s="486"/>
      <c r="B20" s="297" t="s">
        <v>128</v>
      </c>
      <c r="C20" s="298">
        <f t="shared" ref="C20:J20" si="7">C19/C$42</f>
        <v>2.7347310847766638E-3</v>
      </c>
      <c r="D20" s="299">
        <f t="shared" si="7"/>
        <v>0</v>
      </c>
      <c r="E20" s="299">
        <f t="shared" si="7"/>
        <v>5.2770448548812663E-3</v>
      </c>
      <c r="F20" s="299">
        <f t="shared" si="7"/>
        <v>5.8823529411764705E-3</v>
      </c>
      <c r="G20" s="280" t="s">
        <v>17</v>
      </c>
      <c r="H20" s="280" t="s">
        <v>17</v>
      </c>
      <c r="I20" s="300">
        <f t="shared" si="7"/>
        <v>0</v>
      </c>
      <c r="J20" s="301">
        <f t="shared" si="7"/>
        <v>2.7548209366391185E-3</v>
      </c>
    </row>
    <row r="21" spans="1:10" ht="31.5" customHeight="1" x14ac:dyDescent="0.25">
      <c r="A21" s="486" t="s">
        <v>136</v>
      </c>
      <c r="B21" s="302" t="s">
        <v>20</v>
      </c>
      <c r="C21" s="303">
        <v>94</v>
      </c>
      <c r="D21" s="304">
        <v>89</v>
      </c>
      <c r="E21" s="304">
        <v>44</v>
      </c>
      <c r="F21" s="304">
        <v>3</v>
      </c>
      <c r="G21" s="15" t="s">
        <v>16</v>
      </c>
      <c r="H21" s="15" t="s">
        <v>16</v>
      </c>
      <c r="I21" s="305">
        <v>35</v>
      </c>
      <c r="J21" s="306">
        <f>SUM(C21:I21)</f>
        <v>265</v>
      </c>
    </row>
    <row r="22" spans="1:10" ht="31.5" customHeight="1" x14ac:dyDescent="0.25">
      <c r="A22" s="486"/>
      <c r="B22" s="297" t="s">
        <v>128</v>
      </c>
      <c r="C22" s="298">
        <f t="shared" ref="C22:J22" si="8">C21/C$42</f>
        <v>8.5688240656335457E-2</v>
      </c>
      <c r="D22" s="299">
        <f t="shared" si="8"/>
        <v>0.19821826280623608</v>
      </c>
      <c r="E22" s="299">
        <f t="shared" si="8"/>
        <v>0.11609498680738786</v>
      </c>
      <c r="F22" s="299">
        <f t="shared" si="8"/>
        <v>8.8235294117647058E-3</v>
      </c>
      <c r="G22" s="280" t="s">
        <v>17</v>
      </c>
      <c r="H22" s="280" t="s">
        <v>17</v>
      </c>
      <c r="I22" s="300">
        <f t="shared" si="8"/>
        <v>0.12681159420289856</v>
      </c>
      <c r="J22" s="301">
        <f t="shared" si="8"/>
        <v>0.1042896497441952</v>
      </c>
    </row>
    <row r="23" spans="1:10" ht="31.5" customHeight="1" x14ac:dyDescent="0.25">
      <c r="A23" s="486" t="s">
        <v>137</v>
      </c>
      <c r="B23" s="302" t="s">
        <v>20</v>
      </c>
      <c r="C23" s="303">
        <v>16</v>
      </c>
      <c r="D23" s="304">
        <v>17</v>
      </c>
      <c r="E23" s="304">
        <v>8</v>
      </c>
      <c r="F23" s="304">
        <v>0</v>
      </c>
      <c r="G23" s="15" t="s">
        <v>16</v>
      </c>
      <c r="H23" s="15" t="s">
        <v>16</v>
      </c>
      <c r="I23" s="305">
        <v>5</v>
      </c>
      <c r="J23" s="306">
        <f>SUM(C23:I23)</f>
        <v>46</v>
      </c>
    </row>
    <row r="24" spans="1:10" ht="31.5" customHeight="1" x14ac:dyDescent="0.25">
      <c r="A24" s="486"/>
      <c r="B24" s="297" t="s">
        <v>128</v>
      </c>
      <c r="C24" s="298">
        <f t="shared" ref="C24:J24" si="9">C23/C$42</f>
        <v>1.4585232452142206E-2</v>
      </c>
      <c r="D24" s="299">
        <f t="shared" si="9"/>
        <v>3.7861915367483297E-2</v>
      </c>
      <c r="E24" s="299">
        <f t="shared" si="9"/>
        <v>2.1108179419525065E-2</v>
      </c>
      <c r="F24" s="299">
        <f t="shared" si="9"/>
        <v>0</v>
      </c>
      <c r="G24" s="280" t="s">
        <v>17</v>
      </c>
      <c r="H24" s="280" t="s">
        <v>17</v>
      </c>
      <c r="I24" s="300">
        <f t="shared" si="9"/>
        <v>1.8115942028985508E-2</v>
      </c>
      <c r="J24" s="301">
        <f t="shared" si="9"/>
        <v>1.8103109012199921E-2</v>
      </c>
    </row>
    <row r="25" spans="1:10" ht="31.5" customHeight="1" x14ac:dyDescent="0.25">
      <c r="A25" s="486" t="s">
        <v>138</v>
      </c>
      <c r="B25" s="302" t="s">
        <v>20</v>
      </c>
      <c r="C25" s="303">
        <v>0</v>
      </c>
      <c r="D25" s="304">
        <v>28</v>
      </c>
      <c r="E25" s="304">
        <v>329</v>
      </c>
      <c r="F25" s="304">
        <v>0</v>
      </c>
      <c r="G25" s="15" t="s">
        <v>16</v>
      </c>
      <c r="H25" s="15" t="s">
        <v>16</v>
      </c>
      <c r="I25" s="305">
        <v>70</v>
      </c>
      <c r="J25" s="306">
        <f>SUM(C25:I25)</f>
        <v>427</v>
      </c>
    </row>
    <row r="26" spans="1:10" ht="31.5" customHeight="1" x14ac:dyDescent="0.25">
      <c r="A26" s="486"/>
      <c r="B26" s="297" t="s">
        <v>128</v>
      </c>
      <c r="C26" s="298">
        <f t="shared" ref="C26:J26" si="10">C25/C$42</f>
        <v>0</v>
      </c>
      <c r="D26" s="299">
        <f t="shared" si="10"/>
        <v>6.2360801781737196E-2</v>
      </c>
      <c r="E26" s="299">
        <f t="shared" si="10"/>
        <v>0.86807387862796836</v>
      </c>
      <c r="F26" s="299">
        <f t="shared" si="10"/>
        <v>0</v>
      </c>
      <c r="G26" s="280" t="s">
        <v>17</v>
      </c>
      <c r="H26" s="280" t="s">
        <v>17</v>
      </c>
      <c r="I26" s="300">
        <f t="shared" si="10"/>
        <v>0.25362318840579712</v>
      </c>
      <c r="J26" s="301">
        <f t="shared" si="10"/>
        <v>0.16804407713498623</v>
      </c>
    </row>
    <row r="27" spans="1:10" ht="31.5" customHeight="1" x14ac:dyDescent="0.25">
      <c r="A27" s="486" t="s">
        <v>139</v>
      </c>
      <c r="B27" s="302" t="s">
        <v>20</v>
      </c>
      <c r="C27" s="307">
        <v>374</v>
      </c>
      <c r="D27" s="7">
        <v>24</v>
      </c>
      <c r="E27" s="7">
        <v>219</v>
      </c>
      <c r="F27" s="7">
        <v>146</v>
      </c>
      <c r="G27" s="15" t="s">
        <v>16</v>
      </c>
      <c r="H27" s="15" t="s">
        <v>16</v>
      </c>
      <c r="I27" s="308">
        <v>89</v>
      </c>
      <c r="J27" s="8">
        <f>SUM(C27:I27)</f>
        <v>852</v>
      </c>
    </row>
    <row r="28" spans="1:10" ht="31.5" customHeight="1" x14ac:dyDescent="0.25">
      <c r="A28" s="486"/>
      <c r="B28" s="297" t="s">
        <v>128</v>
      </c>
      <c r="C28" s="298">
        <f t="shared" ref="C28:J28" si="11">C27/C$42</f>
        <v>0.34092980856882404</v>
      </c>
      <c r="D28" s="299">
        <f t="shared" si="11"/>
        <v>5.3452115812917596E-2</v>
      </c>
      <c r="E28" s="299">
        <f t="shared" si="11"/>
        <v>0.57783641160949872</v>
      </c>
      <c r="F28" s="299">
        <f t="shared" si="11"/>
        <v>0.42941176470588233</v>
      </c>
      <c r="G28" s="280" t="s">
        <v>17</v>
      </c>
      <c r="H28" s="280" t="s">
        <v>17</v>
      </c>
      <c r="I28" s="300">
        <f t="shared" si="11"/>
        <v>0.32246376811594202</v>
      </c>
      <c r="J28" s="301">
        <f t="shared" si="11"/>
        <v>0.33530106257378983</v>
      </c>
    </row>
    <row r="29" spans="1:10" ht="31.5" customHeight="1" x14ac:dyDescent="0.25">
      <c r="A29" s="486" t="s">
        <v>140</v>
      </c>
      <c r="B29" s="302" t="s">
        <v>20</v>
      </c>
      <c r="C29" s="303">
        <v>90</v>
      </c>
      <c r="D29" s="304">
        <v>0</v>
      </c>
      <c r="E29" s="304">
        <v>230</v>
      </c>
      <c r="F29" s="304">
        <v>1</v>
      </c>
      <c r="G29" s="15" t="s">
        <v>16</v>
      </c>
      <c r="H29" s="15" t="s">
        <v>16</v>
      </c>
      <c r="I29" s="305">
        <v>11</v>
      </c>
      <c r="J29" s="306">
        <f>SUM(C29:I29)</f>
        <v>332</v>
      </c>
    </row>
    <row r="30" spans="1:10" ht="31.5" customHeight="1" x14ac:dyDescent="0.25">
      <c r="A30" s="486"/>
      <c r="B30" s="297" t="s">
        <v>128</v>
      </c>
      <c r="C30" s="298">
        <f t="shared" ref="C30:J30" si="12">C29/C$42</f>
        <v>8.2041932543299903E-2</v>
      </c>
      <c r="D30" s="299">
        <f t="shared" si="12"/>
        <v>0</v>
      </c>
      <c r="E30" s="299">
        <f t="shared" si="12"/>
        <v>0.60686015831134565</v>
      </c>
      <c r="F30" s="299">
        <f t="shared" si="12"/>
        <v>2.9411764705882353E-3</v>
      </c>
      <c r="G30" s="280" t="s">
        <v>17</v>
      </c>
      <c r="H30" s="280" t="s">
        <v>17</v>
      </c>
      <c r="I30" s="300">
        <f t="shared" si="12"/>
        <v>3.9855072463768113E-2</v>
      </c>
      <c r="J30" s="301">
        <f t="shared" si="12"/>
        <v>0.13065722156631249</v>
      </c>
    </row>
    <row r="31" spans="1:10" ht="31.5" customHeight="1" x14ac:dyDescent="0.25">
      <c r="A31" s="486" t="s">
        <v>141</v>
      </c>
      <c r="B31" s="302" t="s">
        <v>20</v>
      </c>
      <c r="C31" s="303">
        <v>244</v>
      </c>
      <c r="D31" s="304">
        <v>0</v>
      </c>
      <c r="E31" s="304">
        <v>6</v>
      </c>
      <c r="F31" s="304">
        <v>1</v>
      </c>
      <c r="G31" s="15" t="s">
        <v>16</v>
      </c>
      <c r="H31" s="15" t="s">
        <v>16</v>
      </c>
      <c r="I31" s="305">
        <v>22</v>
      </c>
      <c r="J31" s="306">
        <f>SUM(C31:I31)</f>
        <v>273</v>
      </c>
    </row>
    <row r="32" spans="1:10" ht="31.5" customHeight="1" x14ac:dyDescent="0.25">
      <c r="A32" s="486"/>
      <c r="B32" s="297" t="s">
        <v>128</v>
      </c>
      <c r="C32" s="298">
        <f t="shared" ref="C32:J32" si="13">C31/C$42</f>
        <v>0.22242479489516864</v>
      </c>
      <c r="D32" s="299">
        <f t="shared" si="13"/>
        <v>0</v>
      </c>
      <c r="E32" s="299">
        <f t="shared" si="13"/>
        <v>1.5831134564643801E-2</v>
      </c>
      <c r="F32" s="299">
        <f t="shared" si="13"/>
        <v>2.9411764705882353E-3</v>
      </c>
      <c r="G32" s="280" t="s">
        <v>17</v>
      </c>
      <c r="H32" s="280" t="s">
        <v>17</v>
      </c>
      <c r="I32" s="300">
        <f t="shared" si="13"/>
        <v>7.9710144927536225E-2</v>
      </c>
      <c r="J32" s="301">
        <f t="shared" si="13"/>
        <v>0.10743801652892562</v>
      </c>
    </row>
    <row r="33" spans="1:10" ht="31.5" customHeight="1" x14ac:dyDescent="0.25">
      <c r="A33" s="486" t="s">
        <v>142</v>
      </c>
      <c r="B33" s="302" t="s">
        <v>20</v>
      </c>
      <c r="C33" s="303">
        <v>64</v>
      </c>
      <c r="D33" s="304">
        <v>59</v>
      </c>
      <c r="E33" s="304">
        <v>25</v>
      </c>
      <c r="F33" s="304">
        <v>0</v>
      </c>
      <c r="G33" s="15" t="s">
        <v>16</v>
      </c>
      <c r="H33" s="15" t="s">
        <v>16</v>
      </c>
      <c r="I33" s="305">
        <v>12</v>
      </c>
      <c r="J33" s="306">
        <f>SUM(C33:I33)</f>
        <v>160</v>
      </c>
    </row>
    <row r="34" spans="1:10" ht="31.5" customHeight="1" x14ac:dyDescent="0.25">
      <c r="A34" s="486"/>
      <c r="B34" s="297" t="s">
        <v>128</v>
      </c>
      <c r="C34" s="298">
        <f t="shared" ref="C34:J34" si="14">C33/C$42</f>
        <v>5.8340929808568823E-2</v>
      </c>
      <c r="D34" s="299">
        <f t="shared" si="14"/>
        <v>0.13140311804008908</v>
      </c>
      <c r="E34" s="299">
        <f t="shared" si="14"/>
        <v>6.5963060686015831E-2</v>
      </c>
      <c r="F34" s="299">
        <f t="shared" si="14"/>
        <v>0</v>
      </c>
      <c r="G34" s="280" t="s">
        <v>17</v>
      </c>
      <c r="H34" s="280" t="s">
        <v>17</v>
      </c>
      <c r="I34" s="300">
        <f t="shared" si="14"/>
        <v>4.3478260869565216E-2</v>
      </c>
      <c r="J34" s="301">
        <f t="shared" si="14"/>
        <v>6.2967335694608426E-2</v>
      </c>
    </row>
    <row r="35" spans="1:10" ht="31.5" customHeight="1" x14ac:dyDescent="0.25">
      <c r="A35" s="486" t="s">
        <v>143</v>
      </c>
      <c r="B35" s="302" t="s">
        <v>20</v>
      </c>
      <c r="C35" s="303">
        <v>119</v>
      </c>
      <c r="D35" s="304">
        <v>0</v>
      </c>
      <c r="E35" s="304">
        <v>19</v>
      </c>
      <c r="F35" s="304">
        <v>160</v>
      </c>
      <c r="G35" s="15" t="s">
        <v>16</v>
      </c>
      <c r="H35" s="15" t="s">
        <v>16</v>
      </c>
      <c r="I35" s="305">
        <v>37</v>
      </c>
      <c r="J35" s="306">
        <f>SUM(C35:I35)</f>
        <v>335</v>
      </c>
    </row>
    <row r="36" spans="1:10" ht="31.5" customHeight="1" x14ac:dyDescent="0.25">
      <c r="A36" s="486"/>
      <c r="B36" s="297" t="s">
        <v>128</v>
      </c>
      <c r="C36" s="298">
        <f t="shared" ref="C36:J36" si="15">C35/C$42</f>
        <v>0.10847766636280766</v>
      </c>
      <c r="D36" s="299">
        <f t="shared" si="15"/>
        <v>0</v>
      </c>
      <c r="E36" s="299">
        <f t="shared" si="15"/>
        <v>5.0131926121372031E-2</v>
      </c>
      <c r="F36" s="299">
        <f t="shared" si="15"/>
        <v>0.47058823529411764</v>
      </c>
      <c r="G36" s="280" t="s">
        <v>17</v>
      </c>
      <c r="H36" s="280" t="s">
        <v>17</v>
      </c>
      <c r="I36" s="300">
        <f t="shared" si="15"/>
        <v>0.13405797101449277</v>
      </c>
      <c r="J36" s="301">
        <f t="shared" si="15"/>
        <v>0.13183785911058638</v>
      </c>
    </row>
    <row r="37" spans="1:10" ht="31.5" customHeight="1" x14ac:dyDescent="0.25">
      <c r="A37" s="486" t="s">
        <v>144</v>
      </c>
      <c r="B37" s="302" t="s">
        <v>20</v>
      </c>
      <c r="C37" s="303">
        <v>82</v>
      </c>
      <c r="D37" s="304">
        <v>0</v>
      </c>
      <c r="E37" s="304">
        <v>12</v>
      </c>
      <c r="F37" s="304">
        <v>3</v>
      </c>
      <c r="G37" s="15" t="s">
        <v>16</v>
      </c>
      <c r="H37" s="15" t="s">
        <v>16</v>
      </c>
      <c r="I37" s="305">
        <v>5</v>
      </c>
      <c r="J37" s="306">
        <f>SUM(C37:I37)</f>
        <v>102</v>
      </c>
    </row>
    <row r="38" spans="1:10" ht="31.5" customHeight="1" x14ac:dyDescent="0.25">
      <c r="A38" s="486"/>
      <c r="B38" s="297" t="s">
        <v>128</v>
      </c>
      <c r="C38" s="298">
        <f t="shared" ref="C38:J38" si="16">C37/C$42</f>
        <v>7.4749316317228809E-2</v>
      </c>
      <c r="D38" s="299">
        <f t="shared" si="16"/>
        <v>0</v>
      </c>
      <c r="E38" s="299">
        <f t="shared" si="16"/>
        <v>3.1662269129287601E-2</v>
      </c>
      <c r="F38" s="299">
        <f t="shared" si="16"/>
        <v>8.8235294117647058E-3</v>
      </c>
      <c r="G38" s="280" t="s">
        <v>17</v>
      </c>
      <c r="H38" s="280" t="s">
        <v>17</v>
      </c>
      <c r="I38" s="300">
        <f t="shared" si="16"/>
        <v>1.8115942028985508E-2</v>
      </c>
      <c r="J38" s="301">
        <f t="shared" si="16"/>
        <v>4.0141676505312869E-2</v>
      </c>
    </row>
    <row r="39" spans="1:10" ht="31.5" customHeight="1" x14ac:dyDescent="0.25">
      <c r="A39" s="486" t="s">
        <v>145</v>
      </c>
      <c r="B39" s="302" t="s">
        <v>20</v>
      </c>
      <c r="C39" s="303">
        <v>0</v>
      </c>
      <c r="D39" s="304">
        <v>57</v>
      </c>
      <c r="E39" s="304">
        <v>5</v>
      </c>
      <c r="F39" s="304">
        <v>7</v>
      </c>
      <c r="G39" s="15" t="s">
        <v>16</v>
      </c>
      <c r="H39" s="15" t="s">
        <v>16</v>
      </c>
      <c r="I39" s="305">
        <v>22</v>
      </c>
      <c r="J39" s="306">
        <v>164</v>
      </c>
    </row>
    <row r="40" spans="1:10" ht="31.5" customHeight="1" thickBot="1" x14ac:dyDescent="0.3">
      <c r="A40" s="492"/>
      <c r="B40" s="282" t="s">
        <v>128</v>
      </c>
      <c r="C40" s="309">
        <f t="shared" ref="C40:J40" si="17">C39/C$42</f>
        <v>0</v>
      </c>
      <c r="D40" s="281">
        <f t="shared" si="17"/>
        <v>0.12694877505567928</v>
      </c>
      <c r="E40" s="281">
        <f t="shared" si="17"/>
        <v>1.3192612137203167E-2</v>
      </c>
      <c r="F40" s="281">
        <f t="shared" si="17"/>
        <v>2.0588235294117647E-2</v>
      </c>
      <c r="G40" s="310" t="s">
        <v>17</v>
      </c>
      <c r="H40" s="310" t="s">
        <v>17</v>
      </c>
      <c r="I40" s="311">
        <f t="shared" si="17"/>
        <v>7.9710144927536225E-2</v>
      </c>
      <c r="J40" s="312">
        <f t="shared" si="17"/>
        <v>6.4541519086973628E-2</v>
      </c>
    </row>
    <row r="41" spans="1:10" ht="31.5" customHeight="1" thickBot="1" x14ac:dyDescent="0.3">
      <c r="A41" s="313"/>
      <c r="B41" s="314"/>
      <c r="C41" s="315"/>
      <c r="D41" s="315"/>
      <c r="E41" s="315"/>
      <c r="F41" s="315"/>
      <c r="G41" s="315"/>
      <c r="H41" s="315"/>
      <c r="I41" s="315"/>
      <c r="J41" s="315"/>
    </row>
    <row r="42" spans="1:10" ht="54.75" customHeight="1" thickBot="1" x14ac:dyDescent="0.3">
      <c r="A42" s="316" t="s">
        <v>146</v>
      </c>
      <c r="B42" s="317" t="s">
        <v>20</v>
      </c>
      <c r="C42" s="318">
        <v>1097</v>
      </c>
      <c r="D42" s="36">
        <v>449</v>
      </c>
      <c r="E42" s="36">
        <v>379</v>
      </c>
      <c r="F42" s="36">
        <v>340</v>
      </c>
      <c r="G42" s="36" t="s">
        <v>16</v>
      </c>
      <c r="H42" s="36" t="s">
        <v>16</v>
      </c>
      <c r="I42" s="319">
        <v>276</v>
      </c>
      <c r="J42" s="320">
        <f>SUM(C42:I42)</f>
        <v>2541</v>
      </c>
    </row>
    <row r="43" spans="1:10" ht="16.5" customHeight="1" thickBot="1" x14ac:dyDescent="0.3">
      <c r="A43" s="321"/>
      <c r="B43" s="322"/>
      <c r="C43" s="323"/>
      <c r="D43" s="323"/>
      <c r="E43" s="323"/>
      <c r="F43" s="323"/>
      <c r="G43" s="323"/>
      <c r="H43" s="323"/>
      <c r="I43" s="323"/>
      <c r="J43" s="323"/>
    </row>
    <row r="44" spans="1:10" ht="39" customHeight="1" thickBot="1" x14ac:dyDescent="0.3">
      <c r="A44" s="183" t="s">
        <v>74</v>
      </c>
      <c r="B44" s="5" t="s">
        <v>20</v>
      </c>
      <c r="C44" s="108">
        <f t="shared" ref="C44:J44" si="18">C45-C42</f>
        <v>145</v>
      </c>
      <c r="D44" s="109">
        <f t="shared" si="18"/>
        <v>1639</v>
      </c>
      <c r="E44" s="109">
        <f t="shared" si="18"/>
        <v>0</v>
      </c>
      <c r="F44" s="109">
        <f t="shared" si="18"/>
        <v>0</v>
      </c>
      <c r="G44" s="109">
        <v>569</v>
      </c>
      <c r="H44" s="109">
        <v>240</v>
      </c>
      <c r="I44" s="324">
        <f t="shared" si="18"/>
        <v>0</v>
      </c>
      <c r="J44" s="198">
        <f t="shared" si="18"/>
        <v>2593</v>
      </c>
    </row>
    <row r="45" spans="1:10" ht="39" customHeight="1" thickBot="1" x14ac:dyDescent="0.3">
      <c r="A45" s="336" t="s">
        <v>21</v>
      </c>
      <c r="B45" s="131" t="s">
        <v>20</v>
      </c>
      <c r="C45" s="325">
        <v>1242</v>
      </c>
      <c r="D45" s="326">
        <v>2088</v>
      </c>
      <c r="E45" s="326">
        <v>379</v>
      </c>
      <c r="F45" s="326">
        <v>340</v>
      </c>
      <c r="G45" s="326">
        <v>569</v>
      </c>
      <c r="H45" s="326">
        <v>240</v>
      </c>
      <c r="I45" s="327">
        <v>276</v>
      </c>
      <c r="J45" s="140">
        <f>SUM(C45:I45)</f>
        <v>5134</v>
      </c>
    </row>
    <row r="46" spans="1:10" ht="39" customHeight="1" thickBot="1" x14ac:dyDescent="0.3">
      <c r="A46" s="328"/>
      <c r="B46" s="142"/>
      <c r="C46" s="145"/>
      <c r="D46" s="145"/>
      <c r="E46" s="145"/>
      <c r="F46" s="145"/>
      <c r="G46" s="145"/>
      <c r="H46" s="145"/>
      <c r="I46" s="145"/>
      <c r="J46" s="145"/>
    </row>
    <row r="47" spans="1:10" ht="35.25" customHeight="1" x14ac:dyDescent="0.25">
      <c r="A47" s="493" t="s">
        <v>22</v>
      </c>
      <c r="B47" s="494"/>
      <c r="C47" s="329"/>
      <c r="D47" s="330"/>
      <c r="E47" s="330"/>
      <c r="F47" s="330"/>
      <c r="G47" s="330"/>
      <c r="H47" s="330"/>
      <c r="I47" s="330"/>
      <c r="J47" s="331"/>
    </row>
    <row r="48" spans="1:10" ht="35.25" customHeight="1" x14ac:dyDescent="0.25">
      <c r="A48" s="371" t="s">
        <v>147</v>
      </c>
      <c r="B48" s="495"/>
      <c r="C48" s="332">
        <v>3</v>
      </c>
      <c r="D48" s="226">
        <v>1</v>
      </c>
      <c r="E48" s="226">
        <v>2</v>
      </c>
      <c r="F48" s="226">
        <v>2</v>
      </c>
      <c r="G48" s="226">
        <v>0</v>
      </c>
      <c r="H48" s="226">
        <v>0</v>
      </c>
      <c r="I48" s="226">
        <v>3</v>
      </c>
      <c r="J48" s="228">
        <f>SUM(C48:I48)</f>
        <v>11</v>
      </c>
    </row>
    <row r="49" spans="1:10" ht="35.25" customHeight="1" thickBot="1" x14ac:dyDescent="0.3">
      <c r="A49" s="446" t="s">
        <v>24</v>
      </c>
      <c r="B49" s="490"/>
      <c r="C49" s="333">
        <v>5</v>
      </c>
      <c r="D49" s="231">
        <v>11</v>
      </c>
      <c r="E49" s="231">
        <v>2</v>
      </c>
      <c r="F49" s="231">
        <v>2</v>
      </c>
      <c r="G49" s="231">
        <v>1</v>
      </c>
      <c r="H49" s="231">
        <v>1</v>
      </c>
      <c r="I49" s="232">
        <v>3</v>
      </c>
      <c r="J49" s="233">
        <f>SUM(C49:I49)</f>
        <v>25</v>
      </c>
    </row>
    <row r="50" spans="1:10" ht="21.75" customHeight="1" x14ac:dyDescent="0.25">
      <c r="A50" s="52" t="s">
        <v>25</v>
      </c>
      <c r="B50" s="278"/>
      <c r="C50" s="52"/>
      <c r="D50" s="52"/>
      <c r="E50" s="52"/>
      <c r="F50" s="52"/>
      <c r="G50" s="52"/>
      <c r="H50" s="52"/>
      <c r="I50" s="52"/>
      <c r="J50" s="52"/>
    </row>
    <row r="51" spans="1:10" x14ac:dyDescent="0.25">
      <c r="A51" s="52"/>
      <c r="B51" s="52"/>
      <c r="C51" s="52"/>
      <c r="D51" s="52"/>
      <c r="E51" s="52"/>
      <c r="F51" s="52"/>
      <c r="G51" s="52"/>
      <c r="H51" s="52"/>
      <c r="I51" s="52"/>
      <c r="J51" s="52"/>
    </row>
    <row r="52" spans="1:10" ht="69" customHeight="1" x14ac:dyDescent="0.25">
      <c r="A52" s="491" t="s">
        <v>148</v>
      </c>
      <c r="B52" s="491"/>
      <c r="C52" s="491"/>
      <c r="D52" s="491"/>
      <c r="E52" s="491"/>
      <c r="F52" s="491"/>
      <c r="G52" s="491"/>
      <c r="H52" s="491"/>
      <c r="I52" s="491"/>
      <c r="J52" s="491"/>
    </row>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5"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activeCell="D4" sqref="D4"/>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72" t="s">
        <v>26</v>
      </c>
      <c r="B1" s="372"/>
      <c r="C1" s="372"/>
      <c r="D1" s="372"/>
      <c r="E1" s="372"/>
      <c r="F1" s="372"/>
      <c r="G1" s="372"/>
      <c r="H1" s="372"/>
      <c r="I1" s="372"/>
      <c r="J1" s="372"/>
    </row>
    <row r="2" spans="1:10" ht="46.5" customHeight="1" thickBot="1" x14ac:dyDescent="0.3">
      <c r="A2" s="372" t="s">
        <v>150</v>
      </c>
      <c r="B2" s="372"/>
      <c r="C2" s="373"/>
      <c r="D2" s="373"/>
      <c r="E2" s="373"/>
      <c r="F2" s="373"/>
      <c r="G2" s="373"/>
      <c r="H2" s="373"/>
      <c r="I2" s="373"/>
      <c r="J2" s="373"/>
    </row>
    <row r="3" spans="1:10" ht="51.75" customHeight="1" thickBot="1" x14ac:dyDescent="0.3">
      <c r="A3" s="374" t="s">
        <v>27</v>
      </c>
      <c r="B3" s="375"/>
      <c r="C3" s="360" t="s">
        <v>2</v>
      </c>
      <c r="D3" s="360"/>
      <c r="E3" s="360"/>
      <c r="F3" s="360"/>
      <c r="G3" s="360"/>
      <c r="H3" s="360"/>
      <c r="I3" s="360"/>
      <c r="J3" s="361"/>
    </row>
    <row r="4" spans="1:10" ht="48" customHeight="1" thickBot="1" x14ac:dyDescent="0.3">
      <c r="A4" s="376"/>
      <c r="B4" s="377"/>
      <c r="C4" s="56" t="s">
        <v>3</v>
      </c>
      <c r="D4" s="57" t="s">
        <v>4</v>
      </c>
      <c r="E4" s="58" t="s">
        <v>5</v>
      </c>
      <c r="F4" s="58" t="s">
        <v>6</v>
      </c>
      <c r="G4" s="58" t="s">
        <v>7</v>
      </c>
      <c r="H4" s="58" t="s">
        <v>8</v>
      </c>
      <c r="I4" s="59" t="s">
        <v>9</v>
      </c>
      <c r="J4" s="60" t="s">
        <v>10</v>
      </c>
    </row>
    <row r="5" spans="1:10" ht="25.5" customHeight="1" x14ac:dyDescent="0.25">
      <c r="A5" s="378" t="s">
        <v>28</v>
      </c>
      <c r="B5" s="5" t="s">
        <v>20</v>
      </c>
      <c r="C5" s="61">
        <v>1</v>
      </c>
      <c r="D5" s="62">
        <v>5</v>
      </c>
      <c r="E5" s="62">
        <v>0</v>
      </c>
      <c r="F5" s="62">
        <v>1</v>
      </c>
      <c r="G5" s="62">
        <v>5</v>
      </c>
      <c r="H5" s="62">
        <v>0</v>
      </c>
      <c r="I5" s="63">
        <v>6</v>
      </c>
      <c r="J5" s="64">
        <f>SUM(C5:I5)</f>
        <v>18</v>
      </c>
    </row>
    <row r="6" spans="1:10" ht="25.5" customHeight="1" x14ac:dyDescent="0.25">
      <c r="A6" s="371"/>
      <c r="B6" s="65" t="s">
        <v>29</v>
      </c>
      <c r="C6" s="66">
        <f>C5/C$9</f>
        <v>8.130081300813009E-3</v>
      </c>
      <c r="D6" s="66">
        <f>D5/D$9</f>
        <v>0.19230769230769232</v>
      </c>
      <c r="E6" s="66">
        <f>E5/E$9</f>
        <v>0</v>
      </c>
      <c r="F6" s="66">
        <f>F5/F$9</f>
        <v>6.9444444444444441E-3</v>
      </c>
      <c r="G6" s="66">
        <f>G5/G$9</f>
        <v>1</v>
      </c>
      <c r="H6" s="67" t="s">
        <v>17</v>
      </c>
      <c r="I6" s="68">
        <f>I5/I$9</f>
        <v>9.375E-2</v>
      </c>
      <c r="J6" s="69">
        <f>J5/J$9</f>
        <v>4.4117647058823532E-2</v>
      </c>
    </row>
    <row r="7" spans="1:10" ht="25.5" customHeight="1" x14ac:dyDescent="0.25">
      <c r="A7" s="371" t="s">
        <v>30</v>
      </c>
      <c r="B7" s="70" t="s">
        <v>20</v>
      </c>
      <c r="C7" s="71">
        <v>122</v>
      </c>
      <c r="D7" s="71">
        <v>21</v>
      </c>
      <c r="E7" s="71">
        <v>46</v>
      </c>
      <c r="F7" s="71">
        <v>143</v>
      </c>
      <c r="G7" s="71">
        <v>0</v>
      </c>
      <c r="H7" s="71">
        <v>0</v>
      </c>
      <c r="I7" s="72">
        <v>58</v>
      </c>
      <c r="J7" s="73">
        <f>SUM(C7:I7)</f>
        <v>390</v>
      </c>
    </row>
    <row r="8" spans="1:10" ht="25.5" customHeight="1" x14ac:dyDescent="0.25">
      <c r="A8" s="371"/>
      <c r="B8" s="65" t="s">
        <v>29</v>
      </c>
      <c r="C8" s="74">
        <f>C7/C$9</f>
        <v>0.99186991869918695</v>
      </c>
      <c r="D8" s="75">
        <f>D7/D$9</f>
        <v>0.80769230769230771</v>
      </c>
      <c r="E8" s="75">
        <f>E7/E$9</f>
        <v>1</v>
      </c>
      <c r="F8" s="75">
        <f>F7/F$9</f>
        <v>0.99305555555555558</v>
      </c>
      <c r="G8" s="76">
        <f>G7/G$9</f>
        <v>0</v>
      </c>
      <c r="H8" s="76" t="s">
        <v>17</v>
      </c>
      <c r="I8" s="77">
        <f>I7/I$9</f>
        <v>0.90625</v>
      </c>
      <c r="J8" s="78">
        <f>J7/J$9</f>
        <v>0.95588235294117652</v>
      </c>
    </row>
    <row r="9" spans="1:10" ht="25.5" customHeight="1" x14ac:dyDescent="0.25">
      <c r="A9" s="379" t="s">
        <v>31</v>
      </c>
      <c r="B9" s="70" t="s">
        <v>20</v>
      </c>
      <c r="C9" s="79">
        <f>C5+C7</f>
        <v>123</v>
      </c>
      <c r="D9" s="80">
        <f t="shared" ref="D9:I9" si="0">D5+D7</f>
        <v>26</v>
      </c>
      <c r="E9" s="80">
        <f t="shared" si="0"/>
        <v>46</v>
      </c>
      <c r="F9" s="80">
        <f t="shared" si="0"/>
        <v>144</v>
      </c>
      <c r="G9" s="80">
        <f t="shared" si="0"/>
        <v>5</v>
      </c>
      <c r="H9" s="80">
        <f t="shared" si="0"/>
        <v>0</v>
      </c>
      <c r="I9" s="81">
        <f t="shared" si="0"/>
        <v>64</v>
      </c>
      <c r="J9" s="82">
        <f>SUM(C9:I9)</f>
        <v>408</v>
      </c>
    </row>
    <row r="10" spans="1:10" ht="25.5" customHeight="1" thickBot="1" x14ac:dyDescent="0.3">
      <c r="A10" s="380"/>
      <c r="B10" s="83" t="s">
        <v>29</v>
      </c>
      <c r="C10" s="84">
        <f>C9/C$9</f>
        <v>1</v>
      </c>
      <c r="D10" s="85">
        <f t="shared" ref="D10:J10" si="1">D9/D$9</f>
        <v>1</v>
      </c>
      <c r="E10" s="85">
        <f t="shared" si="1"/>
        <v>1</v>
      </c>
      <c r="F10" s="85">
        <f t="shared" si="1"/>
        <v>1</v>
      </c>
      <c r="G10" s="85">
        <f t="shared" si="1"/>
        <v>1</v>
      </c>
      <c r="H10" s="86" t="s">
        <v>17</v>
      </c>
      <c r="I10" s="87">
        <f t="shared" si="1"/>
        <v>1</v>
      </c>
      <c r="J10" s="88">
        <f t="shared" si="1"/>
        <v>1</v>
      </c>
    </row>
    <row r="11" spans="1:10" ht="39.75" customHeight="1" thickBot="1" x14ac:dyDescent="0.3">
      <c r="A11" s="89"/>
      <c r="B11" s="90"/>
      <c r="C11" s="91"/>
      <c r="D11" s="91"/>
      <c r="E11" s="91"/>
      <c r="F11" s="91"/>
      <c r="G11" s="92"/>
      <c r="H11" s="92"/>
      <c r="I11" s="91"/>
      <c r="J11" s="91"/>
    </row>
    <row r="12" spans="1:10" ht="39" customHeight="1" x14ac:dyDescent="0.25">
      <c r="A12" s="365" t="s">
        <v>22</v>
      </c>
      <c r="B12" s="366"/>
      <c r="C12" s="366"/>
      <c r="D12" s="93"/>
      <c r="E12" s="93"/>
      <c r="F12" s="93"/>
      <c r="G12" s="93"/>
      <c r="H12" s="93"/>
      <c r="I12" s="93"/>
      <c r="J12" s="94"/>
    </row>
    <row r="13" spans="1:10" ht="39" customHeight="1" x14ac:dyDescent="0.25">
      <c r="A13" s="381" t="s">
        <v>23</v>
      </c>
      <c r="B13" s="382"/>
      <c r="C13" s="45">
        <v>3</v>
      </c>
      <c r="D13" s="95">
        <v>2</v>
      </c>
      <c r="E13" s="95">
        <v>2</v>
      </c>
      <c r="F13" s="95">
        <v>2</v>
      </c>
      <c r="G13" s="95">
        <v>1</v>
      </c>
      <c r="H13" s="95">
        <v>1</v>
      </c>
      <c r="I13" s="95">
        <v>3</v>
      </c>
      <c r="J13" s="96">
        <f>SUM(C13:I13)</f>
        <v>14</v>
      </c>
    </row>
    <row r="14" spans="1:10" ht="39" customHeight="1" thickBot="1" x14ac:dyDescent="0.3">
      <c r="A14" s="383" t="s">
        <v>24</v>
      </c>
      <c r="B14" s="384"/>
      <c r="C14" s="97">
        <v>5</v>
      </c>
      <c r="D14" s="98">
        <v>11</v>
      </c>
      <c r="E14" s="98">
        <v>2</v>
      </c>
      <c r="F14" s="98">
        <v>2</v>
      </c>
      <c r="G14" s="98">
        <v>1</v>
      </c>
      <c r="H14" s="98">
        <v>1</v>
      </c>
      <c r="I14" s="99">
        <v>3</v>
      </c>
      <c r="J14" s="100">
        <f>SUM(C14:I14)</f>
        <v>25</v>
      </c>
    </row>
    <row r="15" spans="1:10" ht="31.5" customHeight="1" x14ac:dyDescent="0.25">
      <c r="A15" s="52" t="s">
        <v>25</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46.5" customHeight="1" x14ac:dyDescent="0.25">
      <c r="A17" s="385" t="s">
        <v>32</v>
      </c>
      <c r="B17" s="385"/>
      <c r="C17" s="385"/>
      <c r="D17" s="385"/>
      <c r="E17" s="385"/>
      <c r="F17" s="385"/>
      <c r="G17" s="385"/>
      <c r="H17" s="385"/>
      <c r="I17" s="385"/>
      <c r="J17" s="385"/>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0"/>
  <sheetViews>
    <sheetView topLeftCell="A6" zoomScale="60" zoomScaleNormal="60" workbookViewId="0">
      <selection sqref="A1:J1"/>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7.75" customHeight="1" x14ac:dyDescent="0.25">
      <c r="A1" s="388" t="s">
        <v>33</v>
      </c>
      <c r="B1" s="388"/>
      <c r="C1" s="388"/>
      <c r="D1" s="388"/>
      <c r="E1" s="388"/>
      <c r="F1" s="388"/>
      <c r="G1" s="388"/>
      <c r="H1" s="388"/>
      <c r="I1" s="388"/>
      <c r="J1" s="388"/>
    </row>
    <row r="2" spans="1:10" ht="57.75" customHeight="1" thickBot="1" x14ac:dyDescent="0.3">
      <c r="A2" s="388" t="s">
        <v>149</v>
      </c>
      <c r="B2" s="388"/>
      <c r="C2" s="389"/>
      <c r="D2" s="389"/>
      <c r="E2" s="389"/>
      <c r="F2" s="389"/>
      <c r="G2" s="389"/>
      <c r="H2" s="389"/>
      <c r="I2" s="389"/>
      <c r="J2" s="389"/>
    </row>
    <row r="3" spans="1:10" ht="51.75" customHeight="1" thickBot="1" x14ac:dyDescent="0.3">
      <c r="A3" s="390" t="s">
        <v>34</v>
      </c>
      <c r="B3" s="391"/>
      <c r="C3" s="394" t="s">
        <v>2</v>
      </c>
      <c r="D3" s="395"/>
      <c r="E3" s="395"/>
      <c r="F3" s="395"/>
      <c r="G3" s="395"/>
      <c r="H3" s="395"/>
      <c r="I3" s="395"/>
      <c r="J3" s="396"/>
    </row>
    <row r="4" spans="1:10" ht="48" customHeight="1" thickBot="1" x14ac:dyDescent="0.3">
      <c r="A4" s="392"/>
      <c r="B4" s="393"/>
      <c r="C4" s="103" t="s">
        <v>3</v>
      </c>
      <c r="D4" s="104" t="s">
        <v>4</v>
      </c>
      <c r="E4" s="104" t="s">
        <v>5</v>
      </c>
      <c r="F4" s="105" t="s">
        <v>35</v>
      </c>
      <c r="G4" s="104" t="s">
        <v>7</v>
      </c>
      <c r="H4" s="105" t="s">
        <v>36</v>
      </c>
      <c r="I4" s="106" t="s">
        <v>9</v>
      </c>
      <c r="J4" s="107" t="s">
        <v>10</v>
      </c>
    </row>
    <row r="5" spans="1:10" ht="25.5" customHeight="1" x14ac:dyDescent="0.25">
      <c r="A5" s="397" t="s">
        <v>11</v>
      </c>
      <c r="B5" s="5" t="s">
        <v>20</v>
      </c>
      <c r="C5" s="108">
        <v>527</v>
      </c>
      <c r="D5" s="109">
        <v>640</v>
      </c>
      <c r="E5" s="109">
        <v>203</v>
      </c>
      <c r="F5" s="109">
        <v>119</v>
      </c>
      <c r="G5" s="109">
        <v>354</v>
      </c>
      <c r="H5" s="109" t="s">
        <v>16</v>
      </c>
      <c r="I5" s="110">
        <v>97</v>
      </c>
      <c r="J5" s="111">
        <f>SUM(C5:I5)</f>
        <v>1940</v>
      </c>
    </row>
    <row r="6" spans="1:10" ht="25.5" customHeight="1" x14ac:dyDescent="0.25">
      <c r="A6" s="387"/>
      <c r="B6" s="65" t="s">
        <v>29</v>
      </c>
      <c r="C6" s="74">
        <f>C5/C$11</f>
        <v>0.75393419170243203</v>
      </c>
      <c r="D6" s="75">
        <f>D5/D$11</f>
        <v>0.8488063660477454</v>
      </c>
      <c r="E6" s="75">
        <f>E5/E$11</f>
        <v>0.77186311787072248</v>
      </c>
      <c r="F6" s="75">
        <f>F5/F$11</f>
        <v>0.36956521739130432</v>
      </c>
      <c r="G6" s="75">
        <f>G5/G$11</f>
        <v>0.8530120481927711</v>
      </c>
      <c r="H6" s="76" t="s">
        <v>17</v>
      </c>
      <c r="I6" s="77">
        <f>I5/I$11</f>
        <v>0.69784172661870503</v>
      </c>
      <c r="J6" s="112">
        <f>J5/J$11</f>
        <v>0.74845679012345678</v>
      </c>
    </row>
    <row r="7" spans="1:10" ht="25.5" customHeight="1" x14ac:dyDescent="0.25">
      <c r="A7" s="386" t="s">
        <v>14</v>
      </c>
      <c r="B7" s="13" t="s">
        <v>20</v>
      </c>
      <c r="C7" s="113">
        <v>172</v>
      </c>
      <c r="D7" s="114">
        <v>114</v>
      </c>
      <c r="E7" s="114">
        <v>60</v>
      </c>
      <c r="F7" s="114">
        <v>203</v>
      </c>
      <c r="G7" s="114">
        <v>60</v>
      </c>
      <c r="H7" s="114" t="s">
        <v>16</v>
      </c>
      <c r="I7" s="115">
        <v>42</v>
      </c>
      <c r="J7" s="116">
        <f>SUM(C7:I7)</f>
        <v>651</v>
      </c>
    </row>
    <row r="8" spans="1:10" ht="25.5" customHeight="1" x14ac:dyDescent="0.25">
      <c r="A8" s="387"/>
      <c r="B8" s="65" t="s">
        <v>29</v>
      </c>
      <c r="C8" s="74">
        <f>C7/C$11</f>
        <v>0.24606580829756797</v>
      </c>
      <c r="D8" s="75">
        <f>D7/D$11</f>
        <v>0.15119363395225463</v>
      </c>
      <c r="E8" s="75">
        <f>E7/E$11</f>
        <v>0.22813688212927757</v>
      </c>
      <c r="F8" s="75">
        <f>F7/F$11</f>
        <v>0.63043478260869568</v>
      </c>
      <c r="G8" s="75">
        <f>G7/G$11</f>
        <v>0.14457831325301204</v>
      </c>
      <c r="H8" s="76" t="s">
        <v>17</v>
      </c>
      <c r="I8" s="77">
        <f>I7/I$11</f>
        <v>0.30215827338129497</v>
      </c>
      <c r="J8" s="112">
        <f>J7/J$11</f>
        <v>0.25115740740740738</v>
      </c>
    </row>
    <row r="9" spans="1:10" ht="25.5" customHeight="1" x14ac:dyDescent="0.25">
      <c r="A9" s="399" t="s">
        <v>15</v>
      </c>
      <c r="B9" s="70" t="s">
        <v>20</v>
      </c>
      <c r="C9" s="117">
        <v>0</v>
      </c>
      <c r="D9" s="118">
        <v>0</v>
      </c>
      <c r="E9" s="118">
        <v>0</v>
      </c>
      <c r="F9" s="118">
        <v>0</v>
      </c>
      <c r="G9" s="118">
        <v>1</v>
      </c>
      <c r="H9" s="118" t="s">
        <v>16</v>
      </c>
      <c r="I9" s="119">
        <v>0</v>
      </c>
      <c r="J9" s="120">
        <f>SUM(C9:I9)</f>
        <v>1</v>
      </c>
    </row>
    <row r="10" spans="1:10" ht="25.5" customHeight="1" thickBot="1" x14ac:dyDescent="0.3">
      <c r="A10" s="400"/>
      <c r="B10" s="83" t="s">
        <v>29</v>
      </c>
      <c r="C10" s="121">
        <f>C9/C$11</f>
        <v>0</v>
      </c>
      <c r="D10" s="122">
        <f>D9/D$11</f>
        <v>0</v>
      </c>
      <c r="E10" s="122">
        <f>E9/E$11</f>
        <v>0</v>
      </c>
      <c r="F10" s="122">
        <f>F9/F$11</f>
        <v>0</v>
      </c>
      <c r="G10" s="122">
        <f>G9/G$11</f>
        <v>2.4096385542168677E-3</v>
      </c>
      <c r="H10" s="122" t="s">
        <v>17</v>
      </c>
      <c r="I10" s="123">
        <f>I9/I$11</f>
        <v>0</v>
      </c>
      <c r="J10" s="123">
        <f>J9/J$11</f>
        <v>3.8580246913580245E-4</v>
      </c>
    </row>
    <row r="11" spans="1:10" ht="25.5" customHeight="1" x14ac:dyDescent="0.25">
      <c r="A11" s="390" t="s">
        <v>37</v>
      </c>
      <c r="B11" s="5" t="s">
        <v>20</v>
      </c>
      <c r="C11" s="124">
        <f>C5+C7+C9</f>
        <v>699</v>
      </c>
      <c r="D11" s="125">
        <f>D5+D7+D9</f>
        <v>754</v>
      </c>
      <c r="E11" s="125">
        <f>E5+E7+E9</f>
        <v>263</v>
      </c>
      <c r="F11" s="125">
        <f>F5+F7+F9</f>
        <v>322</v>
      </c>
      <c r="G11" s="125">
        <f>G5+G7+G9</f>
        <v>415</v>
      </c>
      <c r="H11" s="125" t="s">
        <v>16</v>
      </c>
      <c r="I11" s="126">
        <f>I5+I7+I9</f>
        <v>139</v>
      </c>
      <c r="J11" s="127">
        <f>SUM(C11:I11)</f>
        <v>2592</v>
      </c>
    </row>
    <row r="12" spans="1:10" ht="25.5" customHeight="1" thickBot="1" x14ac:dyDescent="0.3">
      <c r="A12" s="401"/>
      <c r="B12" s="83" t="s">
        <v>29</v>
      </c>
      <c r="C12" s="84">
        <f>C11/C$11</f>
        <v>1</v>
      </c>
      <c r="D12" s="85">
        <f t="shared" ref="D12:I12" si="0">D11/D$11</f>
        <v>1</v>
      </c>
      <c r="E12" s="85">
        <f t="shared" si="0"/>
        <v>1</v>
      </c>
      <c r="F12" s="85">
        <f t="shared" si="0"/>
        <v>1</v>
      </c>
      <c r="G12" s="85">
        <f t="shared" si="0"/>
        <v>1</v>
      </c>
      <c r="H12" s="85" t="s">
        <v>17</v>
      </c>
      <c r="I12" s="87">
        <f t="shared" si="0"/>
        <v>1</v>
      </c>
      <c r="J12" s="128">
        <f>J11/J$11</f>
        <v>1</v>
      </c>
    </row>
    <row r="13" spans="1:10" ht="36" customHeight="1" thickBot="1" x14ac:dyDescent="0.3">
      <c r="A13" s="129"/>
      <c r="B13" s="90"/>
      <c r="C13" s="91"/>
      <c r="D13" s="91"/>
      <c r="E13" s="91"/>
      <c r="F13" s="91"/>
      <c r="G13" s="91"/>
      <c r="H13" s="91"/>
      <c r="I13" s="91"/>
      <c r="J13" s="91"/>
    </row>
    <row r="14" spans="1:10" ht="41.25" customHeight="1" thickBot="1" x14ac:dyDescent="0.3">
      <c r="A14" s="130" t="s">
        <v>19</v>
      </c>
      <c r="B14" s="131" t="s">
        <v>20</v>
      </c>
      <c r="C14" s="132">
        <v>0</v>
      </c>
      <c r="D14" s="133">
        <v>0</v>
      </c>
      <c r="E14" s="133">
        <v>0</v>
      </c>
      <c r="F14" s="133">
        <v>0</v>
      </c>
      <c r="G14" s="133">
        <v>0</v>
      </c>
      <c r="H14" s="133" t="s">
        <v>39</v>
      </c>
      <c r="I14" s="134">
        <v>0</v>
      </c>
      <c r="J14" s="135">
        <v>0</v>
      </c>
    </row>
    <row r="15" spans="1:10" ht="51" customHeight="1" thickBot="1" x14ac:dyDescent="0.3">
      <c r="A15" s="136" t="s">
        <v>38</v>
      </c>
      <c r="B15" s="131" t="s">
        <v>20</v>
      </c>
      <c r="C15" s="137">
        <v>699</v>
      </c>
      <c r="D15" s="138">
        <v>754</v>
      </c>
      <c r="E15" s="138">
        <v>263</v>
      </c>
      <c r="F15" s="138">
        <v>322</v>
      </c>
      <c r="G15" s="138">
        <v>415</v>
      </c>
      <c r="H15" s="138" t="s">
        <v>39</v>
      </c>
      <c r="I15" s="139">
        <v>139</v>
      </c>
      <c r="J15" s="140">
        <f>SUM(C15:I15)</f>
        <v>2592</v>
      </c>
    </row>
    <row r="16" spans="1:10" ht="38.25" customHeight="1" thickBot="1" x14ac:dyDescent="0.3">
      <c r="A16" s="141"/>
      <c r="B16" s="142"/>
      <c r="C16" s="143"/>
      <c r="D16" s="143"/>
      <c r="E16" s="143"/>
      <c r="F16" s="143"/>
      <c r="G16" s="144"/>
      <c r="H16" s="143"/>
      <c r="I16" s="143"/>
      <c r="J16" s="145"/>
    </row>
    <row r="17" spans="1:10" ht="51" customHeight="1" thickBot="1" x14ac:dyDescent="0.3">
      <c r="A17" s="136" t="s">
        <v>40</v>
      </c>
      <c r="B17" s="146" t="s">
        <v>13</v>
      </c>
      <c r="C17" s="147">
        <f>C15/C19</f>
        <v>0.5628019323671497</v>
      </c>
      <c r="D17" s="148">
        <f t="shared" ref="D17:J17" si="1">D15/D19</f>
        <v>0.3611111111111111</v>
      </c>
      <c r="E17" s="148">
        <f t="shared" si="1"/>
        <v>0.69393139841688656</v>
      </c>
      <c r="F17" s="148">
        <f t="shared" si="1"/>
        <v>0.94705882352941173</v>
      </c>
      <c r="G17" s="148">
        <f t="shared" si="1"/>
        <v>0.72934973637961331</v>
      </c>
      <c r="H17" s="149" t="s">
        <v>17</v>
      </c>
      <c r="I17" s="150">
        <f t="shared" si="1"/>
        <v>0.50362318840579712</v>
      </c>
      <c r="J17" s="151">
        <f t="shared" si="1"/>
        <v>0.50486949746786136</v>
      </c>
    </row>
    <row r="18" spans="1:10" ht="37.5" customHeight="1" thickBot="1" x14ac:dyDescent="0.3">
      <c r="A18" s="152"/>
      <c r="B18" s="142"/>
      <c r="C18" s="91"/>
      <c r="D18" s="91"/>
      <c r="E18" s="91"/>
      <c r="F18" s="91"/>
      <c r="G18" s="91"/>
      <c r="H18" s="91"/>
      <c r="I18" s="91"/>
      <c r="J18" s="91"/>
    </row>
    <row r="19" spans="1:10" ht="51" customHeight="1" thickBot="1" x14ac:dyDescent="0.3">
      <c r="A19" s="136" t="s">
        <v>41</v>
      </c>
      <c r="B19" s="131" t="s">
        <v>20</v>
      </c>
      <c r="C19" s="138">
        <v>1242</v>
      </c>
      <c r="D19" s="138">
        <v>2088</v>
      </c>
      <c r="E19" s="138">
        <v>379</v>
      </c>
      <c r="F19" s="138">
        <v>340</v>
      </c>
      <c r="G19" s="138">
        <v>569</v>
      </c>
      <c r="H19" s="138">
        <v>240</v>
      </c>
      <c r="I19" s="139">
        <v>276</v>
      </c>
      <c r="J19" s="140">
        <f>SUM(C19:I19)</f>
        <v>5134</v>
      </c>
    </row>
    <row r="20" spans="1:10" ht="57.75" customHeight="1" thickBot="1" x14ac:dyDescent="0.3"/>
    <row r="21" spans="1:10" ht="49.5" customHeight="1" x14ac:dyDescent="0.25">
      <c r="A21" s="402" t="s">
        <v>22</v>
      </c>
      <c r="B21" s="403"/>
      <c r="C21" s="403"/>
      <c r="D21" s="93"/>
      <c r="E21" s="93"/>
      <c r="F21" s="93"/>
      <c r="G21" s="93"/>
      <c r="H21" s="93"/>
      <c r="I21" s="93"/>
      <c r="J21" s="94"/>
    </row>
    <row r="22" spans="1:10" ht="45" customHeight="1" x14ac:dyDescent="0.25">
      <c r="A22" s="381" t="s">
        <v>23</v>
      </c>
      <c r="B22" s="382"/>
      <c r="C22" s="45">
        <v>3</v>
      </c>
      <c r="D22" s="95">
        <v>2</v>
      </c>
      <c r="E22" s="95">
        <v>2</v>
      </c>
      <c r="F22" s="95">
        <v>2</v>
      </c>
      <c r="G22" s="95">
        <v>1</v>
      </c>
      <c r="H22" s="95">
        <v>0</v>
      </c>
      <c r="I22" s="95">
        <v>3</v>
      </c>
      <c r="J22" s="96">
        <f>SUM(C22:I22)</f>
        <v>13</v>
      </c>
    </row>
    <row r="23" spans="1:10" ht="45" customHeight="1" thickBot="1" x14ac:dyDescent="0.3">
      <c r="A23" s="383" t="s">
        <v>24</v>
      </c>
      <c r="B23" s="384"/>
      <c r="C23" s="97">
        <v>5</v>
      </c>
      <c r="D23" s="98">
        <v>11</v>
      </c>
      <c r="E23" s="98">
        <v>2</v>
      </c>
      <c r="F23" s="98">
        <v>2</v>
      </c>
      <c r="G23" s="98">
        <v>1</v>
      </c>
      <c r="H23" s="98">
        <v>1</v>
      </c>
      <c r="I23" s="99">
        <v>3</v>
      </c>
      <c r="J23" s="100">
        <f>SUM(C23:I23)</f>
        <v>25</v>
      </c>
    </row>
    <row r="24" spans="1:10" ht="31.5" customHeight="1" x14ac:dyDescent="0.25">
      <c r="A24" s="52" t="s">
        <v>25</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404" t="s">
        <v>42</v>
      </c>
      <c r="B26" s="404"/>
      <c r="C26" s="404"/>
      <c r="D26" s="404"/>
      <c r="E26" s="404"/>
      <c r="F26" s="404"/>
      <c r="G26" s="404"/>
      <c r="H26" s="404"/>
      <c r="I26" s="404"/>
      <c r="J26" s="404"/>
    </row>
    <row r="27" spans="1:10" x14ac:dyDescent="0.25">
      <c r="A27" s="153" t="s">
        <v>43</v>
      </c>
      <c r="B27" s="154"/>
      <c r="C27" s="154"/>
      <c r="D27" s="154"/>
      <c r="E27" s="154"/>
      <c r="F27" s="154"/>
      <c r="G27" s="154"/>
      <c r="H27" s="154"/>
      <c r="I27" s="154"/>
      <c r="J27" s="154"/>
    </row>
    <row r="28" spans="1:10" x14ac:dyDescent="0.25">
      <c r="A28" s="153" t="s">
        <v>44</v>
      </c>
      <c r="B28" s="154"/>
      <c r="C28" s="154"/>
      <c r="D28" s="154"/>
      <c r="E28" s="154"/>
      <c r="F28" s="154"/>
      <c r="G28" s="154"/>
      <c r="H28" s="154"/>
      <c r="I28" s="154"/>
      <c r="J28" s="154"/>
    </row>
    <row r="29" spans="1:10" x14ac:dyDescent="0.25">
      <c r="A29" s="154"/>
      <c r="B29" s="154"/>
      <c r="C29" s="154"/>
      <c r="D29" s="154"/>
      <c r="E29" s="154"/>
      <c r="F29" s="154"/>
      <c r="G29" s="154"/>
      <c r="H29" s="154"/>
      <c r="I29" s="154"/>
      <c r="J29" s="154"/>
    </row>
    <row r="30" spans="1:10" x14ac:dyDescent="0.25">
      <c r="A30" s="398"/>
      <c r="B30" s="398"/>
      <c r="C30" s="398"/>
      <c r="D30" s="398"/>
      <c r="E30" s="398"/>
      <c r="F30" s="398"/>
      <c r="G30" s="154"/>
      <c r="H30" s="154"/>
      <c r="I30" s="154"/>
      <c r="J30" s="154"/>
    </row>
  </sheetData>
  <mergeCells count="13">
    <mergeCell ref="A30:F30"/>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6"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1"/>
  <sheetViews>
    <sheetView topLeftCell="A21" zoomScale="50" zoomScaleNormal="50" zoomScaleSheetLayoutView="71" workbookViewId="0">
      <selection activeCell="A42" sqref="A42:XFD43"/>
    </sheetView>
  </sheetViews>
  <sheetFormatPr baseColWidth="10" defaultColWidth="11.42578125" defaultRowHeight="15" x14ac:dyDescent="0.25"/>
  <cols>
    <col min="1" max="1" width="36.7109375" customWidth="1"/>
    <col min="2" max="2" width="9.42578125" style="55" customWidth="1"/>
    <col min="3" max="4" width="13.140625" style="55" customWidth="1"/>
    <col min="5" max="26" width="13.140625" customWidth="1"/>
    <col min="27" max="16384" width="11.42578125" style="155"/>
  </cols>
  <sheetData>
    <row r="1" spans="1:26" ht="51.75" customHeight="1" x14ac:dyDescent="0.25">
      <c r="A1" s="405" t="s">
        <v>45</v>
      </c>
      <c r="B1" s="405"/>
      <c r="C1" s="405"/>
      <c r="D1" s="405"/>
      <c r="E1" s="405"/>
      <c r="F1" s="405"/>
      <c r="G1" s="405"/>
      <c r="H1" s="405"/>
      <c r="I1" s="405"/>
      <c r="J1" s="405"/>
      <c r="K1" s="405"/>
      <c r="L1" s="405"/>
      <c r="M1" s="405"/>
      <c r="N1" s="405"/>
      <c r="O1" s="405"/>
      <c r="P1" s="405"/>
      <c r="Q1" s="405"/>
      <c r="R1" s="405"/>
      <c r="S1" s="405"/>
      <c r="T1" s="405"/>
      <c r="U1" s="405"/>
      <c r="V1" s="405"/>
      <c r="W1" s="405"/>
      <c r="X1" s="405"/>
      <c r="Y1" s="405"/>
      <c r="Z1" s="405"/>
    </row>
    <row r="2" spans="1:26" ht="59.25" customHeight="1" thickBot="1" x14ac:dyDescent="0.3">
      <c r="A2" s="405" t="s">
        <v>151</v>
      </c>
      <c r="B2" s="406"/>
      <c r="C2" s="406"/>
      <c r="D2" s="406"/>
      <c r="E2" s="406"/>
      <c r="F2" s="406"/>
      <c r="G2" s="406"/>
      <c r="H2" s="406"/>
      <c r="I2" s="406"/>
      <c r="J2" s="406"/>
      <c r="K2" s="406"/>
      <c r="L2" s="406"/>
      <c r="M2" s="406"/>
      <c r="N2" s="406"/>
      <c r="O2" s="406"/>
      <c r="P2" s="406"/>
      <c r="Q2" s="406"/>
      <c r="R2" s="406"/>
      <c r="S2" s="406"/>
      <c r="T2" s="406"/>
      <c r="U2" s="406"/>
      <c r="V2" s="406"/>
      <c r="W2" s="406"/>
      <c r="X2" s="406"/>
      <c r="Y2" s="406"/>
      <c r="Z2" s="406"/>
    </row>
    <row r="3" spans="1:26" ht="51.75" customHeight="1" thickBot="1" x14ac:dyDescent="0.3">
      <c r="A3" s="407" t="s">
        <v>46</v>
      </c>
      <c r="B3" s="408"/>
      <c r="C3" s="394" t="s">
        <v>2</v>
      </c>
      <c r="D3" s="395"/>
      <c r="E3" s="395"/>
      <c r="F3" s="395"/>
      <c r="G3" s="395"/>
      <c r="H3" s="395"/>
      <c r="I3" s="395"/>
      <c r="J3" s="395"/>
      <c r="K3" s="395"/>
      <c r="L3" s="395"/>
      <c r="M3" s="395"/>
      <c r="N3" s="395"/>
      <c r="O3" s="395"/>
      <c r="P3" s="395"/>
      <c r="Q3" s="395"/>
      <c r="R3" s="395"/>
      <c r="S3" s="395"/>
      <c r="T3" s="395"/>
      <c r="U3" s="395"/>
      <c r="V3" s="395"/>
      <c r="W3" s="395"/>
      <c r="X3" s="395"/>
      <c r="Y3" s="395"/>
      <c r="Z3" s="396"/>
    </row>
    <row r="4" spans="1:26" ht="66" customHeight="1" x14ac:dyDescent="0.25">
      <c r="A4" s="409"/>
      <c r="B4" s="410"/>
      <c r="C4" s="413" t="s">
        <v>3</v>
      </c>
      <c r="D4" s="414"/>
      <c r="E4" s="415"/>
      <c r="F4" s="416" t="s">
        <v>47</v>
      </c>
      <c r="G4" s="414"/>
      <c r="H4" s="415"/>
      <c r="I4" s="413" t="s">
        <v>5</v>
      </c>
      <c r="J4" s="414"/>
      <c r="K4" s="415"/>
      <c r="L4" s="413" t="s">
        <v>6</v>
      </c>
      <c r="M4" s="414"/>
      <c r="N4" s="415"/>
      <c r="O4" s="413" t="s">
        <v>7</v>
      </c>
      <c r="P4" s="414"/>
      <c r="Q4" s="415"/>
      <c r="R4" s="417" t="s">
        <v>36</v>
      </c>
      <c r="S4" s="418"/>
      <c r="T4" s="419"/>
      <c r="U4" s="413" t="s">
        <v>9</v>
      </c>
      <c r="V4" s="414"/>
      <c r="W4" s="415"/>
      <c r="X4" s="413" t="s">
        <v>10</v>
      </c>
      <c r="Y4" s="414"/>
      <c r="Z4" s="415"/>
    </row>
    <row r="5" spans="1:26" ht="48" customHeight="1" thickBot="1" x14ac:dyDescent="0.3">
      <c r="A5" s="411"/>
      <c r="B5" s="412"/>
      <c r="C5" s="156" t="s">
        <v>48</v>
      </c>
      <c r="D5" s="157" t="s">
        <v>49</v>
      </c>
      <c r="E5" s="158" t="s">
        <v>50</v>
      </c>
      <c r="F5" s="156" t="s">
        <v>48</v>
      </c>
      <c r="G5" s="157" t="s">
        <v>49</v>
      </c>
      <c r="H5" s="158" t="s">
        <v>50</v>
      </c>
      <c r="I5" s="156" t="s">
        <v>48</v>
      </c>
      <c r="J5" s="157" t="s">
        <v>49</v>
      </c>
      <c r="K5" s="158" t="s">
        <v>50</v>
      </c>
      <c r="L5" s="156" t="s">
        <v>48</v>
      </c>
      <c r="M5" s="157" t="s">
        <v>49</v>
      </c>
      <c r="N5" s="158" t="s">
        <v>50</v>
      </c>
      <c r="O5" s="156" t="s">
        <v>48</v>
      </c>
      <c r="P5" s="157" t="s">
        <v>49</v>
      </c>
      <c r="Q5" s="158" t="s">
        <v>50</v>
      </c>
      <c r="R5" s="156" t="s">
        <v>48</v>
      </c>
      <c r="S5" s="157" t="s">
        <v>49</v>
      </c>
      <c r="T5" s="158" t="s">
        <v>50</v>
      </c>
      <c r="U5" s="156" t="s">
        <v>48</v>
      </c>
      <c r="V5" s="157" t="s">
        <v>49</v>
      </c>
      <c r="W5" s="158" t="s">
        <v>50</v>
      </c>
      <c r="X5" s="156" t="s">
        <v>48</v>
      </c>
      <c r="Y5" s="157" t="s">
        <v>49</v>
      </c>
      <c r="Z5" s="158" t="s">
        <v>50</v>
      </c>
    </row>
    <row r="6" spans="1:26" ht="34.5" customHeight="1" x14ac:dyDescent="0.25">
      <c r="A6" s="421" t="s">
        <v>51</v>
      </c>
      <c r="B6" s="159" t="s">
        <v>12</v>
      </c>
      <c r="C6" s="185">
        <v>0</v>
      </c>
      <c r="D6" s="186">
        <v>1</v>
      </c>
      <c r="E6" s="184">
        <f>+D6+C6</f>
        <v>1</v>
      </c>
      <c r="F6" s="185">
        <v>11</v>
      </c>
      <c r="G6" s="186">
        <v>9</v>
      </c>
      <c r="H6" s="184">
        <f>+G6+F6</f>
        <v>20</v>
      </c>
      <c r="I6" s="185">
        <v>5</v>
      </c>
      <c r="J6" s="186">
        <v>4</v>
      </c>
      <c r="K6" s="184">
        <v>9</v>
      </c>
      <c r="L6" s="160">
        <v>2</v>
      </c>
      <c r="M6" s="161">
        <v>0</v>
      </c>
      <c r="N6" s="162">
        <f>+M6+L6</f>
        <v>2</v>
      </c>
      <c r="O6" s="160">
        <v>4</v>
      </c>
      <c r="P6" s="161">
        <v>1</v>
      </c>
      <c r="Q6" s="162">
        <f>+P6+O6</f>
        <v>5</v>
      </c>
      <c r="R6" s="160" t="s">
        <v>16</v>
      </c>
      <c r="S6" s="161" t="s">
        <v>16</v>
      </c>
      <c r="T6" s="162" t="s">
        <v>16</v>
      </c>
      <c r="U6" s="160">
        <v>2</v>
      </c>
      <c r="V6" s="161">
        <v>4</v>
      </c>
      <c r="W6" s="162">
        <f>+V6+U6</f>
        <v>6</v>
      </c>
      <c r="X6" s="160">
        <f>C6+F6+I6+L6+O6+U6</f>
        <v>24</v>
      </c>
      <c r="Y6" s="161">
        <f t="shared" ref="Y6:Z6" si="0">D6+G6+J6+M6+P6+V6</f>
        <v>19</v>
      </c>
      <c r="Z6" s="162">
        <f t="shared" si="0"/>
        <v>43</v>
      </c>
    </row>
    <row r="7" spans="1:26" ht="31.9" customHeight="1" x14ac:dyDescent="0.25">
      <c r="A7" s="420"/>
      <c r="B7" s="163" t="s">
        <v>13</v>
      </c>
      <c r="C7" s="496">
        <f t="shared" ref="C7:Q21" si="1">C6/C$28</f>
        <v>0</v>
      </c>
      <c r="D7" s="497">
        <f t="shared" si="1"/>
        <v>3.7593984962406013E-3</v>
      </c>
      <c r="E7" s="498">
        <f t="shared" si="1"/>
        <v>8.2440230832646333E-4</v>
      </c>
      <c r="F7" s="496">
        <f t="shared" si="1"/>
        <v>6.9796954314720813E-3</v>
      </c>
      <c r="G7" s="497">
        <f t="shared" si="1"/>
        <v>4.2857142857142858E-2</v>
      </c>
      <c r="H7" s="498">
        <f t="shared" si="1"/>
        <v>1.1198208286674132E-2</v>
      </c>
      <c r="I7" s="496">
        <f t="shared" si="1"/>
        <v>1.7006802721088437E-2</v>
      </c>
      <c r="J7" s="497">
        <f t="shared" si="1"/>
        <v>4.7058823529411764E-2</v>
      </c>
      <c r="K7" s="498">
        <f t="shared" si="1"/>
        <v>2.3746701846965697E-2</v>
      </c>
      <c r="L7" s="164">
        <f t="shared" si="1"/>
        <v>1.5151515151515152E-2</v>
      </c>
      <c r="M7" s="165">
        <f t="shared" si="1"/>
        <v>0</v>
      </c>
      <c r="N7" s="166">
        <f t="shared" si="1"/>
        <v>5.9171597633136093E-3</v>
      </c>
      <c r="O7" s="164">
        <f t="shared" si="1"/>
        <v>8.6021505376344086E-3</v>
      </c>
      <c r="P7" s="165">
        <f t="shared" si="1"/>
        <v>1.2987012987012988E-2</v>
      </c>
      <c r="Q7" s="166">
        <f t="shared" si="1"/>
        <v>9.2250922509225092E-3</v>
      </c>
      <c r="R7" s="164" t="s">
        <v>17</v>
      </c>
      <c r="S7" s="165" t="s">
        <v>17</v>
      </c>
      <c r="T7" s="166" t="s">
        <v>17</v>
      </c>
      <c r="U7" s="164">
        <f t="shared" ref="U7:Z21" si="2">U6/U$28</f>
        <v>1.0256410256410256E-2</v>
      </c>
      <c r="V7" s="165">
        <f t="shared" si="2"/>
        <v>5.4794520547945202E-2</v>
      </c>
      <c r="W7" s="166">
        <f t="shared" si="2"/>
        <v>2.2388059701492536E-2</v>
      </c>
      <c r="X7" s="164">
        <f t="shared" si="2"/>
        <v>6.6500415627597674E-3</v>
      </c>
      <c r="Y7" s="165">
        <f t="shared" si="2"/>
        <v>2.0719738276990186E-2</v>
      </c>
      <c r="Z7" s="166">
        <f t="shared" si="2"/>
        <v>9.5006628369421128E-3</v>
      </c>
    </row>
    <row r="8" spans="1:26" ht="28.5" customHeight="1" x14ac:dyDescent="0.25">
      <c r="A8" s="422" t="s">
        <v>52</v>
      </c>
      <c r="B8" s="167" t="s">
        <v>12</v>
      </c>
      <c r="C8" s="499">
        <v>172</v>
      </c>
      <c r="D8" s="500">
        <v>62</v>
      </c>
      <c r="E8" s="501">
        <f>+D8+C8</f>
        <v>234</v>
      </c>
      <c r="F8" s="499">
        <v>192</v>
      </c>
      <c r="G8" s="500">
        <v>21</v>
      </c>
      <c r="H8" s="224">
        <f>+G8+F8</f>
        <v>213</v>
      </c>
      <c r="I8" s="499">
        <v>70</v>
      </c>
      <c r="J8" s="500">
        <v>22</v>
      </c>
      <c r="K8" s="224">
        <v>92</v>
      </c>
      <c r="L8" s="168">
        <v>28</v>
      </c>
      <c r="M8" s="169">
        <v>38</v>
      </c>
      <c r="N8" s="170">
        <f>+M8+L8</f>
        <v>66</v>
      </c>
      <c r="O8" s="168">
        <v>74</v>
      </c>
      <c r="P8" s="169">
        <v>11</v>
      </c>
      <c r="Q8" s="170">
        <f>+P8+O8</f>
        <v>85</v>
      </c>
      <c r="R8" s="168" t="s">
        <v>16</v>
      </c>
      <c r="S8" s="169" t="s">
        <v>16</v>
      </c>
      <c r="T8" s="170" t="s">
        <v>16</v>
      </c>
      <c r="U8" s="168">
        <v>43</v>
      </c>
      <c r="V8" s="169">
        <v>18</v>
      </c>
      <c r="W8" s="170">
        <f>+V8+U8</f>
        <v>61</v>
      </c>
      <c r="X8" s="168">
        <f t="shared" ref="X8:Z8" si="3">C8+F8+I8+L8+O8+U8</f>
        <v>579</v>
      </c>
      <c r="Y8" s="169">
        <f t="shared" si="3"/>
        <v>172</v>
      </c>
      <c r="Z8" s="170">
        <f t="shared" si="3"/>
        <v>751</v>
      </c>
    </row>
    <row r="9" spans="1:26" ht="31.5" customHeight="1" x14ac:dyDescent="0.25">
      <c r="A9" s="420"/>
      <c r="B9" s="163" t="s">
        <v>13</v>
      </c>
      <c r="C9" s="496">
        <f t="shared" ref="C9:D9" si="4">C8/C$28</f>
        <v>0.18162618796198521</v>
      </c>
      <c r="D9" s="497">
        <f t="shared" si="4"/>
        <v>0.23308270676691728</v>
      </c>
      <c r="E9" s="498">
        <f t="shared" si="1"/>
        <v>0.19291014014839242</v>
      </c>
      <c r="F9" s="496">
        <f t="shared" si="1"/>
        <v>0.12182741116751269</v>
      </c>
      <c r="G9" s="497">
        <f t="shared" si="1"/>
        <v>0.1</v>
      </c>
      <c r="H9" s="498">
        <f t="shared" si="1"/>
        <v>0.11926091825307951</v>
      </c>
      <c r="I9" s="496">
        <f t="shared" si="1"/>
        <v>0.23809523809523808</v>
      </c>
      <c r="J9" s="497">
        <f t="shared" si="1"/>
        <v>0.25882352941176473</v>
      </c>
      <c r="K9" s="498">
        <f t="shared" si="1"/>
        <v>0.24274406332453827</v>
      </c>
      <c r="L9" s="164">
        <f t="shared" si="1"/>
        <v>0.21212121212121213</v>
      </c>
      <c r="M9" s="165">
        <f t="shared" si="1"/>
        <v>0.18446601941747573</v>
      </c>
      <c r="N9" s="166">
        <f t="shared" si="1"/>
        <v>0.19526627218934911</v>
      </c>
      <c r="O9" s="164">
        <f t="shared" si="1"/>
        <v>0.15913978494623657</v>
      </c>
      <c r="P9" s="165">
        <f t="shared" si="1"/>
        <v>0.14285714285714285</v>
      </c>
      <c r="Q9" s="166">
        <f t="shared" si="1"/>
        <v>0.15682656826568267</v>
      </c>
      <c r="R9" s="164" t="s">
        <v>17</v>
      </c>
      <c r="S9" s="165" t="s">
        <v>17</v>
      </c>
      <c r="T9" s="166" t="s">
        <v>17</v>
      </c>
      <c r="U9" s="164">
        <f t="shared" ref="U9:Y9" si="5">U8/U$28</f>
        <v>0.22051282051282051</v>
      </c>
      <c r="V9" s="165">
        <f t="shared" si="5"/>
        <v>0.24657534246575341</v>
      </c>
      <c r="W9" s="166">
        <f t="shared" si="5"/>
        <v>0.22761194029850745</v>
      </c>
      <c r="X9" s="164">
        <f t="shared" si="5"/>
        <v>0.16043225270157938</v>
      </c>
      <c r="Y9" s="165">
        <f t="shared" si="5"/>
        <v>0.18756815703380589</v>
      </c>
      <c r="Z9" s="166">
        <f t="shared" si="2"/>
        <v>0.16593018117543085</v>
      </c>
    </row>
    <row r="10" spans="1:26" ht="31.5" customHeight="1" x14ac:dyDescent="0.25">
      <c r="A10" s="422" t="s">
        <v>53</v>
      </c>
      <c r="B10" s="167" t="s">
        <v>12</v>
      </c>
      <c r="C10" s="499">
        <v>141</v>
      </c>
      <c r="D10" s="500">
        <v>24</v>
      </c>
      <c r="E10" s="501">
        <f>+D10+C10</f>
        <v>165</v>
      </c>
      <c r="F10" s="499">
        <v>236</v>
      </c>
      <c r="G10" s="500">
        <v>26</v>
      </c>
      <c r="H10" s="224">
        <f>+G10+F10</f>
        <v>262</v>
      </c>
      <c r="I10" s="499">
        <v>43</v>
      </c>
      <c r="J10" s="500">
        <v>8</v>
      </c>
      <c r="K10" s="224">
        <v>51</v>
      </c>
      <c r="L10" s="168">
        <v>15</v>
      </c>
      <c r="M10" s="169">
        <v>33</v>
      </c>
      <c r="N10" s="170">
        <f>+M10+L10</f>
        <v>48</v>
      </c>
      <c r="O10" s="168">
        <v>52</v>
      </c>
      <c r="P10" s="169">
        <v>6</v>
      </c>
      <c r="Q10" s="170">
        <f>+P10+O10</f>
        <v>58</v>
      </c>
      <c r="R10" s="168" t="s">
        <v>16</v>
      </c>
      <c r="S10" s="169" t="s">
        <v>16</v>
      </c>
      <c r="T10" s="170" t="s">
        <v>16</v>
      </c>
      <c r="U10" s="168">
        <v>35</v>
      </c>
      <c r="V10" s="169">
        <v>12</v>
      </c>
      <c r="W10" s="170">
        <f>+V10+U10</f>
        <v>47</v>
      </c>
      <c r="X10" s="168">
        <f t="shared" ref="X10:Z10" si="6">C10+F10+I10+L10+O10+U10</f>
        <v>522</v>
      </c>
      <c r="Y10" s="169">
        <f t="shared" si="6"/>
        <v>109</v>
      </c>
      <c r="Z10" s="170">
        <f t="shared" si="6"/>
        <v>631</v>
      </c>
    </row>
    <row r="11" spans="1:26" ht="31.5" customHeight="1" x14ac:dyDescent="0.25">
      <c r="A11" s="420"/>
      <c r="B11" s="163" t="s">
        <v>13</v>
      </c>
      <c r="C11" s="496">
        <f t="shared" ref="C11:D11" si="7">C10/C$28</f>
        <v>0.14889123548046462</v>
      </c>
      <c r="D11" s="497">
        <f t="shared" si="7"/>
        <v>9.0225563909774431E-2</v>
      </c>
      <c r="E11" s="498">
        <f t="shared" si="1"/>
        <v>0.13602638087386645</v>
      </c>
      <c r="F11" s="496">
        <f t="shared" si="1"/>
        <v>0.14974619289340102</v>
      </c>
      <c r="G11" s="497">
        <f t="shared" si="1"/>
        <v>0.12380952380952381</v>
      </c>
      <c r="H11" s="498">
        <f t="shared" si="1"/>
        <v>0.14669652855543114</v>
      </c>
      <c r="I11" s="496">
        <f t="shared" si="1"/>
        <v>0.14625850340136054</v>
      </c>
      <c r="J11" s="497">
        <f t="shared" si="1"/>
        <v>9.4117647058823528E-2</v>
      </c>
      <c r="K11" s="498">
        <f t="shared" si="1"/>
        <v>0.13456464379947231</v>
      </c>
      <c r="L11" s="164">
        <f t="shared" si="1"/>
        <v>0.11363636363636363</v>
      </c>
      <c r="M11" s="165">
        <f t="shared" si="1"/>
        <v>0.16019417475728157</v>
      </c>
      <c r="N11" s="166">
        <f t="shared" si="1"/>
        <v>0.14201183431952663</v>
      </c>
      <c r="O11" s="164">
        <f t="shared" si="1"/>
        <v>0.11182795698924732</v>
      </c>
      <c r="P11" s="165">
        <f t="shared" si="1"/>
        <v>7.792207792207792E-2</v>
      </c>
      <c r="Q11" s="166">
        <f t="shared" si="1"/>
        <v>0.1070110701107011</v>
      </c>
      <c r="R11" s="164" t="s">
        <v>17</v>
      </c>
      <c r="S11" s="165" t="s">
        <v>17</v>
      </c>
      <c r="T11" s="166" t="s">
        <v>17</v>
      </c>
      <c r="U11" s="164">
        <f t="shared" ref="U11:Y11" si="8">U10/U$28</f>
        <v>0.17948717948717949</v>
      </c>
      <c r="V11" s="165">
        <f t="shared" si="8"/>
        <v>0.16438356164383561</v>
      </c>
      <c r="W11" s="166">
        <f t="shared" si="8"/>
        <v>0.17537313432835822</v>
      </c>
      <c r="X11" s="164">
        <f t="shared" si="8"/>
        <v>0.14463840399002495</v>
      </c>
      <c r="Y11" s="165">
        <f t="shared" si="8"/>
        <v>0.11886586695747001</v>
      </c>
      <c r="Z11" s="166">
        <f t="shared" si="2"/>
        <v>0.13941670349094124</v>
      </c>
    </row>
    <row r="12" spans="1:26" ht="31.5" customHeight="1" x14ac:dyDescent="0.25">
      <c r="A12" s="420" t="s">
        <v>54</v>
      </c>
      <c r="B12" s="167" t="s">
        <v>12</v>
      </c>
      <c r="C12" s="499">
        <v>157</v>
      </c>
      <c r="D12" s="500">
        <v>34</v>
      </c>
      <c r="E12" s="501">
        <f>+D12+C12</f>
        <v>191</v>
      </c>
      <c r="F12" s="499">
        <v>238</v>
      </c>
      <c r="G12" s="500">
        <v>29</v>
      </c>
      <c r="H12" s="224">
        <f>+G12+F12</f>
        <v>267</v>
      </c>
      <c r="I12" s="499">
        <v>31</v>
      </c>
      <c r="J12" s="500">
        <v>14</v>
      </c>
      <c r="K12" s="224">
        <v>45</v>
      </c>
      <c r="L12" s="168">
        <v>22</v>
      </c>
      <c r="M12" s="169">
        <v>65</v>
      </c>
      <c r="N12" s="170">
        <f>+M12+L12</f>
        <v>87</v>
      </c>
      <c r="O12" s="168">
        <v>75</v>
      </c>
      <c r="P12" s="169">
        <v>17</v>
      </c>
      <c r="Q12" s="170">
        <f>+P12+O12</f>
        <v>92</v>
      </c>
      <c r="R12" s="168" t="s">
        <v>16</v>
      </c>
      <c r="S12" s="169" t="s">
        <v>16</v>
      </c>
      <c r="T12" s="170" t="s">
        <v>16</v>
      </c>
      <c r="U12" s="168">
        <v>17</v>
      </c>
      <c r="V12" s="169">
        <v>9</v>
      </c>
      <c r="W12" s="170">
        <f>+V12+U12</f>
        <v>26</v>
      </c>
      <c r="X12" s="168">
        <f t="shared" ref="X12:Z12" si="9">C12+F12+I12+L12+O12+U12</f>
        <v>540</v>
      </c>
      <c r="Y12" s="169">
        <f t="shared" si="9"/>
        <v>168</v>
      </c>
      <c r="Z12" s="170">
        <f t="shared" si="9"/>
        <v>708</v>
      </c>
    </row>
    <row r="13" spans="1:26" ht="31.5" customHeight="1" x14ac:dyDescent="0.25">
      <c r="A13" s="420"/>
      <c r="B13" s="163" t="s">
        <v>13</v>
      </c>
      <c r="C13" s="496">
        <f t="shared" ref="C13:D13" si="10">C12/C$28</f>
        <v>0.16578669482576558</v>
      </c>
      <c r="D13" s="497">
        <f t="shared" si="10"/>
        <v>0.12781954887218044</v>
      </c>
      <c r="E13" s="498">
        <f t="shared" si="1"/>
        <v>0.1574608408903545</v>
      </c>
      <c r="F13" s="496">
        <f t="shared" si="1"/>
        <v>0.15101522842639595</v>
      </c>
      <c r="G13" s="497">
        <f t="shared" si="1"/>
        <v>0.1380952380952381</v>
      </c>
      <c r="H13" s="498">
        <f t="shared" si="1"/>
        <v>0.14949608062709965</v>
      </c>
      <c r="I13" s="496">
        <f t="shared" si="1"/>
        <v>0.10544217687074831</v>
      </c>
      <c r="J13" s="497">
        <f t="shared" si="1"/>
        <v>0.16470588235294117</v>
      </c>
      <c r="K13" s="498">
        <f t="shared" si="1"/>
        <v>0.11873350923482849</v>
      </c>
      <c r="L13" s="164">
        <f t="shared" si="1"/>
        <v>0.16666666666666666</v>
      </c>
      <c r="M13" s="165">
        <f t="shared" si="1"/>
        <v>0.3155339805825243</v>
      </c>
      <c r="N13" s="166">
        <f t="shared" si="1"/>
        <v>0.25739644970414199</v>
      </c>
      <c r="O13" s="164">
        <f t="shared" si="1"/>
        <v>0.16129032258064516</v>
      </c>
      <c r="P13" s="165">
        <f t="shared" si="1"/>
        <v>0.22077922077922077</v>
      </c>
      <c r="Q13" s="166">
        <f t="shared" si="1"/>
        <v>0.16974169741697417</v>
      </c>
      <c r="R13" s="164" t="s">
        <v>17</v>
      </c>
      <c r="S13" s="165" t="s">
        <v>17</v>
      </c>
      <c r="T13" s="166" t="s">
        <v>17</v>
      </c>
      <c r="U13" s="164">
        <f t="shared" ref="U13:Y13" si="11">U12/U$28</f>
        <v>8.7179487179487175E-2</v>
      </c>
      <c r="V13" s="165">
        <f t="shared" si="11"/>
        <v>0.12328767123287671</v>
      </c>
      <c r="W13" s="166">
        <f t="shared" si="11"/>
        <v>9.7014925373134331E-2</v>
      </c>
      <c r="X13" s="164">
        <f t="shared" si="11"/>
        <v>0.14962593516209477</v>
      </c>
      <c r="Y13" s="165">
        <f t="shared" si="11"/>
        <v>0.18320610687022901</v>
      </c>
      <c r="Z13" s="166">
        <f t="shared" si="2"/>
        <v>0.15642951833848873</v>
      </c>
    </row>
    <row r="14" spans="1:26" ht="31.5" customHeight="1" x14ac:dyDescent="0.25">
      <c r="A14" s="420" t="s">
        <v>55</v>
      </c>
      <c r="B14" s="167" t="s">
        <v>12</v>
      </c>
      <c r="C14" s="499">
        <v>133</v>
      </c>
      <c r="D14" s="500">
        <v>31</v>
      </c>
      <c r="E14" s="501">
        <f>+D14+C14</f>
        <v>164</v>
      </c>
      <c r="F14" s="499">
        <v>260</v>
      </c>
      <c r="G14" s="500">
        <v>32</v>
      </c>
      <c r="H14" s="224">
        <f>+G14+F14</f>
        <v>292</v>
      </c>
      <c r="I14" s="499">
        <v>38</v>
      </c>
      <c r="J14" s="500">
        <v>12</v>
      </c>
      <c r="K14" s="224">
        <v>50</v>
      </c>
      <c r="L14" s="168">
        <v>22</v>
      </c>
      <c r="M14" s="169">
        <v>39</v>
      </c>
      <c r="N14" s="170">
        <f>+M14+L14</f>
        <v>61</v>
      </c>
      <c r="O14" s="168">
        <v>82</v>
      </c>
      <c r="P14" s="169">
        <v>7</v>
      </c>
      <c r="Q14" s="170">
        <f>+P14+O14</f>
        <v>89</v>
      </c>
      <c r="R14" s="168" t="s">
        <v>16</v>
      </c>
      <c r="S14" s="169" t="s">
        <v>16</v>
      </c>
      <c r="T14" s="170" t="s">
        <v>16</v>
      </c>
      <c r="U14" s="168">
        <v>18</v>
      </c>
      <c r="V14" s="169">
        <v>13</v>
      </c>
      <c r="W14" s="170">
        <f>+V14+U14</f>
        <v>31</v>
      </c>
      <c r="X14" s="168">
        <f t="shared" ref="X14:Z14" si="12">C14+F14+I14+L14+O14+U14</f>
        <v>553</v>
      </c>
      <c r="Y14" s="169">
        <f t="shared" si="12"/>
        <v>134</v>
      </c>
      <c r="Z14" s="170">
        <f t="shared" si="12"/>
        <v>687</v>
      </c>
    </row>
    <row r="15" spans="1:26" ht="31.5" customHeight="1" x14ac:dyDescent="0.25">
      <c r="A15" s="420"/>
      <c r="B15" s="163" t="s">
        <v>13</v>
      </c>
      <c r="C15" s="496">
        <f t="shared" ref="C15:D15" si="13">C14/C$28</f>
        <v>0.14044350580781415</v>
      </c>
      <c r="D15" s="497">
        <f t="shared" si="13"/>
        <v>0.11654135338345864</v>
      </c>
      <c r="E15" s="498">
        <f t="shared" si="1"/>
        <v>0.13520197856553998</v>
      </c>
      <c r="F15" s="496">
        <f t="shared" si="1"/>
        <v>0.1649746192893401</v>
      </c>
      <c r="G15" s="497">
        <f t="shared" si="1"/>
        <v>0.15238095238095239</v>
      </c>
      <c r="H15" s="498">
        <f t="shared" si="1"/>
        <v>0.16349384098544234</v>
      </c>
      <c r="I15" s="496">
        <f t="shared" si="1"/>
        <v>0.12925170068027211</v>
      </c>
      <c r="J15" s="497">
        <f t="shared" si="1"/>
        <v>0.14117647058823529</v>
      </c>
      <c r="K15" s="498">
        <f t="shared" si="1"/>
        <v>0.13192612137203166</v>
      </c>
      <c r="L15" s="164">
        <f t="shared" si="1"/>
        <v>0.16666666666666666</v>
      </c>
      <c r="M15" s="165">
        <f t="shared" si="1"/>
        <v>0.18932038834951456</v>
      </c>
      <c r="N15" s="166">
        <f t="shared" si="1"/>
        <v>0.18047337278106509</v>
      </c>
      <c r="O15" s="164">
        <f t="shared" si="1"/>
        <v>0.17634408602150536</v>
      </c>
      <c r="P15" s="165">
        <f t="shared" si="1"/>
        <v>9.0909090909090912E-2</v>
      </c>
      <c r="Q15" s="166">
        <f t="shared" si="1"/>
        <v>0.16420664206642066</v>
      </c>
      <c r="R15" s="164" t="s">
        <v>17</v>
      </c>
      <c r="S15" s="165" t="s">
        <v>17</v>
      </c>
      <c r="T15" s="166" t="s">
        <v>17</v>
      </c>
      <c r="U15" s="164">
        <f t="shared" ref="U15:Y15" si="14">U14/U$28</f>
        <v>9.2307692307692313E-2</v>
      </c>
      <c r="V15" s="165">
        <f t="shared" si="14"/>
        <v>0.17808219178082191</v>
      </c>
      <c r="W15" s="166">
        <f t="shared" si="14"/>
        <v>0.11567164179104478</v>
      </c>
      <c r="X15" s="164">
        <f t="shared" si="14"/>
        <v>0.15322804100858964</v>
      </c>
      <c r="Y15" s="165">
        <f t="shared" si="14"/>
        <v>0.14612868047982552</v>
      </c>
      <c r="Z15" s="166">
        <f t="shared" si="2"/>
        <v>0.15178965974370304</v>
      </c>
    </row>
    <row r="16" spans="1:26" ht="31.5" customHeight="1" x14ac:dyDescent="0.25">
      <c r="A16" s="420" t="s">
        <v>56</v>
      </c>
      <c r="B16" s="167" t="s">
        <v>12</v>
      </c>
      <c r="C16" s="499">
        <v>111</v>
      </c>
      <c r="D16" s="500">
        <v>57</v>
      </c>
      <c r="E16" s="501">
        <f>+D16+C16</f>
        <v>168</v>
      </c>
      <c r="F16" s="499">
        <v>208</v>
      </c>
      <c r="G16" s="500">
        <v>29</v>
      </c>
      <c r="H16" s="224">
        <f>+G16+F16</f>
        <v>237</v>
      </c>
      <c r="I16" s="499">
        <v>30</v>
      </c>
      <c r="J16" s="500">
        <v>4</v>
      </c>
      <c r="K16" s="224">
        <v>34</v>
      </c>
      <c r="L16" s="168">
        <v>19</v>
      </c>
      <c r="M16" s="169">
        <v>16</v>
      </c>
      <c r="N16" s="170">
        <f>+M16+L16</f>
        <v>35</v>
      </c>
      <c r="O16" s="168">
        <v>45</v>
      </c>
      <c r="P16" s="169">
        <v>7</v>
      </c>
      <c r="Q16" s="170">
        <f>+P16+O16</f>
        <v>52</v>
      </c>
      <c r="R16" s="168" t="s">
        <v>16</v>
      </c>
      <c r="S16" s="169" t="s">
        <v>16</v>
      </c>
      <c r="T16" s="170" t="s">
        <v>16</v>
      </c>
      <c r="U16" s="168">
        <v>22</v>
      </c>
      <c r="V16" s="169">
        <v>9</v>
      </c>
      <c r="W16" s="170">
        <f>+V16+U16</f>
        <v>31</v>
      </c>
      <c r="X16" s="168">
        <f t="shared" ref="X16:Z16" si="15">C16+F16+I16+L16+O16+U16</f>
        <v>435</v>
      </c>
      <c r="Y16" s="169">
        <f t="shared" si="15"/>
        <v>122</v>
      </c>
      <c r="Z16" s="170">
        <f t="shared" si="15"/>
        <v>557</v>
      </c>
    </row>
    <row r="17" spans="1:26" ht="31.5" customHeight="1" x14ac:dyDescent="0.25">
      <c r="A17" s="420"/>
      <c r="B17" s="163" t="s">
        <v>13</v>
      </c>
      <c r="C17" s="496">
        <f t="shared" ref="C17:D17" si="16">C16/C$28</f>
        <v>0.11721224920802534</v>
      </c>
      <c r="D17" s="497">
        <f t="shared" si="16"/>
        <v>0.21428571428571427</v>
      </c>
      <c r="E17" s="498">
        <f t="shared" si="1"/>
        <v>0.13849958779884583</v>
      </c>
      <c r="F17" s="496">
        <f t="shared" si="1"/>
        <v>0.13197969543147209</v>
      </c>
      <c r="G17" s="497">
        <f t="shared" si="1"/>
        <v>0.1380952380952381</v>
      </c>
      <c r="H17" s="498">
        <f t="shared" si="1"/>
        <v>0.13269876819708848</v>
      </c>
      <c r="I17" s="496">
        <f t="shared" si="1"/>
        <v>0.10204081632653061</v>
      </c>
      <c r="J17" s="497">
        <f t="shared" si="1"/>
        <v>4.7058823529411764E-2</v>
      </c>
      <c r="K17" s="498">
        <f t="shared" si="1"/>
        <v>8.9709762532981532E-2</v>
      </c>
      <c r="L17" s="164">
        <f t="shared" si="1"/>
        <v>0.14393939393939395</v>
      </c>
      <c r="M17" s="165">
        <f t="shared" si="1"/>
        <v>7.7669902912621352E-2</v>
      </c>
      <c r="N17" s="166">
        <f t="shared" si="1"/>
        <v>0.10355029585798817</v>
      </c>
      <c r="O17" s="164">
        <f t="shared" si="1"/>
        <v>9.6774193548387094E-2</v>
      </c>
      <c r="P17" s="165">
        <f t="shared" si="1"/>
        <v>9.0909090909090912E-2</v>
      </c>
      <c r="Q17" s="166">
        <f t="shared" si="1"/>
        <v>9.5940959409594101E-2</v>
      </c>
      <c r="R17" s="164" t="s">
        <v>17</v>
      </c>
      <c r="S17" s="165" t="s">
        <v>17</v>
      </c>
      <c r="T17" s="166" t="s">
        <v>17</v>
      </c>
      <c r="U17" s="164">
        <f t="shared" ref="U17:Y17" si="17">U16/U$28</f>
        <v>0.11282051282051282</v>
      </c>
      <c r="V17" s="165">
        <f t="shared" si="17"/>
        <v>0.12328767123287671</v>
      </c>
      <c r="W17" s="166">
        <f t="shared" si="17"/>
        <v>0.11567164179104478</v>
      </c>
      <c r="X17" s="164">
        <f t="shared" si="17"/>
        <v>0.12053200332502079</v>
      </c>
      <c r="Y17" s="165">
        <f t="shared" si="17"/>
        <v>0.13304252998909488</v>
      </c>
      <c r="Z17" s="166">
        <f t="shared" si="2"/>
        <v>0.12306672558550596</v>
      </c>
    </row>
    <row r="18" spans="1:26" ht="31.5" customHeight="1" x14ac:dyDescent="0.25">
      <c r="A18" s="420" t="s">
        <v>57</v>
      </c>
      <c r="B18" s="167" t="s">
        <v>12</v>
      </c>
      <c r="C18" s="499">
        <v>119</v>
      </c>
      <c r="D18" s="500">
        <v>28</v>
      </c>
      <c r="E18" s="501">
        <f>+D18+C18</f>
        <v>147</v>
      </c>
      <c r="F18" s="499">
        <v>153</v>
      </c>
      <c r="G18" s="500">
        <v>19</v>
      </c>
      <c r="H18" s="224">
        <f>+G18+F18</f>
        <v>172</v>
      </c>
      <c r="I18" s="499">
        <v>32</v>
      </c>
      <c r="J18" s="500">
        <v>5</v>
      </c>
      <c r="K18" s="224">
        <v>37</v>
      </c>
      <c r="L18" s="168">
        <v>7</v>
      </c>
      <c r="M18" s="169">
        <v>8</v>
      </c>
      <c r="N18" s="170">
        <f>+M18+L18</f>
        <v>15</v>
      </c>
      <c r="O18" s="168">
        <v>56</v>
      </c>
      <c r="P18" s="169">
        <v>7</v>
      </c>
      <c r="Q18" s="170">
        <f>+P18+O18</f>
        <v>63</v>
      </c>
      <c r="R18" s="168" t="s">
        <v>16</v>
      </c>
      <c r="S18" s="169" t="s">
        <v>16</v>
      </c>
      <c r="T18" s="170" t="s">
        <v>16</v>
      </c>
      <c r="U18" s="168">
        <v>27</v>
      </c>
      <c r="V18" s="169">
        <v>3</v>
      </c>
      <c r="W18" s="170">
        <f>+V18+U18</f>
        <v>30</v>
      </c>
      <c r="X18" s="168">
        <f t="shared" ref="X18:Z18" si="18">C18+F18+I18+L18+O18+U18</f>
        <v>394</v>
      </c>
      <c r="Y18" s="169">
        <f t="shared" si="18"/>
        <v>70</v>
      </c>
      <c r="Z18" s="170">
        <f t="shared" si="18"/>
        <v>464</v>
      </c>
    </row>
    <row r="19" spans="1:26" ht="31.5" customHeight="1" x14ac:dyDescent="0.25">
      <c r="A19" s="420"/>
      <c r="B19" s="163" t="s">
        <v>13</v>
      </c>
      <c r="C19" s="496">
        <f t="shared" ref="C19:D19" si="19">C18/C$28</f>
        <v>0.12565997888067582</v>
      </c>
      <c r="D19" s="497">
        <f t="shared" si="19"/>
        <v>0.10526315789473684</v>
      </c>
      <c r="E19" s="498">
        <f t="shared" si="1"/>
        <v>0.12118713932399011</v>
      </c>
      <c r="F19" s="496">
        <f t="shared" si="1"/>
        <v>9.7081218274111675E-2</v>
      </c>
      <c r="G19" s="497">
        <f t="shared" si="1"/>
        <v>9.0476190476190474E-2</v>
      </c>
      <c r="H19" s="498">
        <f t="shared" si="1"/>
        <v>9.6304591265397532E-2</v>
      </c>
      <c r="I19" s="496">
        <f t="shared" si="1"/>
        <v>0.10884353741496598</v>
      </c>
      <c r="J19" s="497">
        <f t="shared" si="1"/>
        <v>5.8823529411764705E-2</v>
      </c>
      <c r="K19" s="498">
        <f t="shared" si="1"/>
        <v>9.7625329815303433E-2</v>
      </c>
      <c r="L19" s="164">
        <f t="shared" si="1"/>
        <v>5.3030303030303032E-2</v>
      </c>
      <c r="M19" s="165">
        <f t="shared" si="1"/>
        <v>3.8834951456310676E-2</v>
      </c>
      <c r="N19" s="166">
        <f t="shared" si="1"/>
        <v>4.4378698224852069E-2</v>
      </c>
      <c r="O19" s="164">
        <f t="shared" si="1"/>
        <v>0.12043010752688173</v>
      </c>
      <c r="P19" s="165">
        <f t="shared" si="1"/>
        <v>9.0909090909090912E-2</v>
      </c>
      <c r="Q19" s="166">
        <f t="shared" si="1"/>
        <v>0.11623616236162361</v>
      </c>
      <c r="R19" s="164" t="s">
        <v>17</v>
      </c>
      <c r="S19" s="165" t="s">
        <v>17</v>
      </c>
      <c r="T19" s="166" t="s">
        <v>17</v>
      </c>
      <c r="U19" s="164">
        <f t="shared" ref="U19:Y19" si="20">U18/U$28</f>
        <v>0.13846153846153847</v>
      </c>
      <c r="V19" s="165">
        <f t="shared" si="20"/>
        <v>4.1095890410958902E-2</v>
      </c>
      <c r="W19" s="166">
        <f t="shared" si="20"/>
        <v>0.11194029850746269</v>
      </c>
      <c r="X19" s="164">
        <f t="shared" si="20"/>
        <v>0.10917151565530618</v>
      </c>
      <c r="Y19" s="165">
        <f t="shared" si="20"/>
        <v>7.6335877862595422E-2</v>
      </c>
      <c r="Z19" s="166">
        <f t="shared" si="2"/>
        <v>0.10251878038002651</v>
      </c>
    </row>
    <row r="20" spans="1:26" ht="31.5" customHeight="1" x14ac:dyDescent="0.25">
      <c r="A20" s="420" t="s">
        <v>58</v>
      </c>
      <c r="B20" s="167" t="s">
        <v>12</v>
      </c>
      <c r="C20" s="499">
        <v>47</v>
      </c>
      <c r="D20" s="500">
        <v>15</v>
      </c>
      <c r="E20" s="501">
        <f>+D20+C20</f>
        <v>62</v>
      </c>
      <c r="F20" s="499">
        <v>133</v>
      </c>
      <c r="G20" s="500">
        <v>16</v>
      </c>
      <c r="H20" s="224">
        <f>+G20+F20</f>
        <v>149</v>
      </c>
      <c r="I20" s="499">
        <v>14</v>
      </c>
      <c r="J20" s="500">
        <v>12</v>
      </c>
      <c r="K20" s="224">
        <v>26</v>
      </c>
      <c r="L20" s="168">
        <v>16</v>
      </c>
      <c r="M20" s="169">
        <v>5</v>
      </c>
      <c r="N20" s="170">
        <f>+M20+L20</f>
        <v>21</v>
      </c>
      <c r="O20" s="168">
        <v>37</v>
      </c>
      <c r="P20" s="169">
        <v>10</v>
      </c>
      <c r="Q20" s="170">
        <f>+P20+O20</f>
        <v>47</v>
      </c>
      <c r="R20" s="168" t="s">
        <v>16</v>
      </c>
      <c r="S20" s="169" t="s">
        <v>16</v>
      </c>
      <c r="T20" s="170" t="s">
        <v>16</v>
      </c>
      <c r="U20" s="168">
        <v>12</v>
      </c>
      <c r="V20" s="169">
        <v>1</v>
      </c>
      <c r="W20" s="170">
        <f>+V20+U20</f>
        <v>13</v>
      </c>
      <c r="X20" s="168">
        <f t="shared" ref="X20:Z20" si="21">C20+F20+I20+L20+O20+U20</f>
        <v>259</v>
      </c>
      <c r="Y20" s="169">
        <f t="shared" si="21"/>
        <v>59</v>
      </c>
      <c r="Z20" s="170">
        <f t="shared" si="21"/>
        <v>318</v>
      </c>
    </row>
    <row r="21" spans="1:26" ht="31.5" customHeight="1" x14ac:dyDescent="0.25">
      <c r="A21" s="420"/>
      <c r="B21" s="163" t="s">
        <v>13</v>
      </c>
      <c r="C21" s="496">
        <f t="shared" ref="C21:D21" si="22">C20/C$28</f>
        <v>4.9630411826821541E-2</v>
      </c>
      <c r="D21" s="497">
        <f t="shared" si="22"/>
        <v>5.6390977443609019E-2</v>
      </c>
      <c r="E21" s="498">
        <f t="shared" si="1"/>
        <v>5.1112943116240726E-2</v>
      </c>
      <c r="F21" s="496">
        <f t="shared" si="1"/>
        <v>8.439086294416244E-2</v>
      </c>
      <c r="G21" s="497">
        <f t="shared" si="1"/>
        <v>7.6190476190476197E-2</v>
      </c>
      <c r="H21" s="498">
        <f t="shared" si="1"/>
        <v>8.3426651735722279E-2</v>
      </c>
      <c r="I21" s="496">
        <f t="shared" si="1"/>
        <v>4.7619047619047616E-2</v>
      </c>
      <c r="J21" s="497">
        <f t="shared" si="1"/>
        <v>0.14117647058823529</v>
      </c>
      <c r="K21" s="498">
        <f t="shared" si="1"/>
        <v>6.860158311345646E-2</v>
      </c>
      <c r="L21" s="164">
        <f t="shared" si="1"/>
        <v>0.12121212121212122</v>
      </c>
      <c r="M21" s="165">
        <f t="shared" si="1"/>
        <v>2.4271844660194174E-2</v>
      </c>
      <c r="N21" s="166">
        <f t="shared" si="1"/>
        <v>6.2130177514792898E-2</v>
      </c>
      <c r="O21" s="164">
        <f t="shared" si="1"/>
        <v>7.9569892473118284E-2</v>
      </c>
      <c r="P21" s="165">
        <f t="shared" si="1"/>
        <v>0.12987012987012986</v>
      </c>
      <c r="Q21" s="166">
        <f t="shared" si="1"/>
        <v>8.6715867158671592E-2</v>
      </c>
      <c r="R21" s="164" t="s">
        <v>17</v>
      </c>
      <c r="S21" s="165" t="s">
        <v>17</v>
      </c>
      <c r="T21" s="166" t="s">
        <v>17</v>
      </c>
      <c r="U21" s="164">
        <f t="shared" ref="U21:Y21" si="23">U20/U$28</f>
        <v>6.1538461538461542E-2</v>
      </c>
      <c r="V21" s="165">
        <f t="shared" si="23"/>
        <v>1.3698630136986301E-2</v>
      </c>
      <c r="W21" s="166">
        <f t="shared" si="23"/>
        <v>4.8507462686567165E-2</v>
      </c>
      <c r="X21" s="164">
        <f t="shared" si="23"/>
        <v>7.1765031864782489E-2</v>
      </c>
      <c r="Y21" s="165">
        <f t="shared" si="23"/>
        <v>6.4340239912759001E-2</v>
      </c>
      <c r="Z21" s="166">
        <f t="shared" si="2"/>
        <v>7.0260715863897483E-2</v>
      </c>
    </row>
    <row r="22" spans="1:26" ht="31.5" customHeight="1" x14ac:dyDescent="0.25">
      <c r="A22" s="420" t="s">
        <v>59</v>
      </c>
      <c r="B22" s="167" t="s">
        <v>12</v>
      </c>
      <c r="C22" s="499">
        <v>37</v>
      </c>
      <c r="D22" s="500">
        <v>11</v>
      </c>
      <c r="E22" s="501">
        <f>+D22+C22</f>
        <v>48</v>
      </c>
      <c r="F22" s="499">
        <v>62</v>
      </c>
      <c r="G22" s="500">
        <v>19</v>
      </c>
      <c r="H22" s="224">
        <f>+G22+F22</f>
        <v>81</v>
      </c>
      <c r="I22" s="499">
        <v>11</v>
      </c>
      <c r="J22" s="500">
        <v>1</v>
      </c>
      <c r="K22" s="224">
        <v>12</v>
      </c>
      <c r="L22" s="168">
        <v>0</v>
      </c>
      <c r="M22" s="169">
        <v>1</v>
      </c>
      <c r="N22" s="170">
        <f>+M22+L22</f>
        <v>1</v>
      </c>
      <c r="O22" s="168">
        <v>19</v>
      </c>
      <c r="P22" s="169">
        <v>3</v>
      </c>
      <c r="Q22" s="170">
        <f>+P22+O22</f>
        <v>22</v>
      </c>
      <c r="R22" s="168" t="s">
        <v>16</v>
      </c>
      <c r="S22" s="169" t="s">
        <v>16</v>
      </c>
      <c r="T22" s="170" t="s">
        <v>16</v>
      </c>
      <c r="U22" s="168">
        <v>7</v>
      </c>
      <c r="V22" s="169">
        <v>3</v>
      </c>
      <c r="W22" s="170">
        <f>+V22+U22</f>
        <v>10</v>
      </c>
      <c r="X22" s="168">
        <f t="shared" ref="X22:Z22" si="24">C22+F22+I22+L22+O22+U22</f>
        <v>136</v>
      </c>
      <c r="Y22" s="169">
        <f t="shared" si="24"/>
        <v>38</v>
      </c>
      <c r="Z22" s="170">
        <f t="shared" si="24"/>
        <v>174</v>
      </c>
    </row>
    <row r="23" spans="1:26" ht="31.5" customHeight="1" x14ac:dyDescent="0.25">
      <c r="A23" s="420"/>
      <c r="B23" s="163" t="s">
        <v>13</v>
      </c>
      <c r="C23" s="496">
        <f t="shared" ref="C23:Q29" si="25">C22/C$28</f>
        <v>3.907074973600845E-2</v>
      </c>
      <c r="D23" s="497">
        <f t="shared" si="25"/>
        <v>4.1353383458646614E-2</v>
      </c>
      <c r="E23" s="498">
        <f t="shared" si="25"/>
        <v>3.9571310799670238E-2</v>
      </c>
      <c r="F23" s="496">
        <f t="shared" si="25"/>
        <v>3.934010152284264E-2</v>
      </c>
      <c r="G23" s="497">
        <f t="shared" si="25"/>
        <v>9.0476190476190474E-2</v>
      </c>
      <c r="H23" s="498">
        <f t="shared" si="25"/>
        <v>4.5352743561030237E-2</v>
      </c>
      <c r="I23" s="496">
        <f t="shared" si="25"/>
        <v>3.7414965986394558E-2</v>
      </c>
      <c r="J23" s="497">
        <f t="shared" si="25"/>
        <v>1.1764705882352941E-2</v>
      </c>
      <c r="K23" s="498">
        <f t="shared" si="25"/>
        <v>3.1662269129287601E-2</v>
      </c>
      <c r="L23" s="164">
        <f t="shared" si="25"/>
        <v>0</v>
      </c>
      <c r="M23" s="165">
        <f t="shared" si="25"/>
        <v>4.8543689320388345E-3</v>
      </c>
      <c r="N23" s="166">
        <f t="shared" si="25"/>
        <v>2.9585798816568047E-3</v>
      </c>
      <c r="O23" s="164">
        <f t="shared" si="25"/>
        <v>4.0860215053763443E-2</v>
      </c>
      <c r="P23" s="165">
        <f t="shared" si="25"/>
        <v>3.896103896103896E-2</v>
      </c>
      <c r="Q23" s="166">
        <f t="shared" si="25"/>
        <v>4.0590405904059039E-2</v>
      </c>
      <c r="R23" s="164" t="s">
        <v>17</v>
      </c>
      <c r="S23" s="165" t="s">
        <v>17</v>
      </c>
      <c r="T23" s="166" t="s">
        <v>17</v>
      </c>
      <c r="U23" s="164">
        <f t="shared" ref="U23:Z29" si="26">U22/U$28</f>
        <v>3.5897435897435895E-2</v>
      </c>
      <c r="V23" s="165">
        <f t="shared" si="26"/>
        <v>4.1095890410958902E-2</v>
      </c>
      <c r="W23" s="166">
        <f t="shared" si="26"/>
        <v>3.7313432835820892E-2</v>
      </c>
      <c r="X23" s="164">
        <f t="shared" si="26"/>
        <v>3.7683568855638679E-2</v>
      </c>
      <c r="Y23" s="165">
        <f t="shared" si="26"/>
        <v>4.1439476553980371E-2</v>
      </c>
      <c r="Z23" s="166">
        <f t="shared" si="26"/>
        <v>3.8444542642509939E-2</v>
      </c>
    </row>
    <row r="24" spans="1:26" ht="31.5" customHeight="1" x14ac:dyDescent="0.25">
      <c r="A24" s="420" t="s">
        <v>60</v>
      </c>
      <c r="B24" s="167" t="s">
        <v>12</v>
      </c>
      <c r="C24" s="499">
        <v>21</v>
      </c>
      <c r="D24" s="500">
        <v>3</v>
      </c>
      <c r="E24" s="501">
        <f>+D24+C24</f>
        <v>24</v>
      </c>
      <c r="F24" s="499">
        <v>43</v>
      </c>
      <c r="G24" s="500">
        <v>4</v>
      </c>
      <c r="H24" s="224">
        <f>+G24+F24</f>
        <v>47</v>
      </c>
      <c r="I24" s="499">
        <v>14</v>
      </c>
      <c r="J24" s="500">
        <v>3</v>
      </c>
      <c r="K24" s="224">
        <v>17</v>
      </c>
      <c r="L24" s="168">
        <v>0</v>
      </c>
      <c r="M24" s="169">
        <v>0</v>
      </c>
      <c r="N24" s="170">
        <f>+M24+L24</f>
        <v>0</v>
      </c>
      <c r="O24" s="168">
        <v>13</v>
      </c>
      <c r="P24" s="169">
        <v>5</v>
      </c>
      <c r="Q24" s="170">
        <f>+P24+O24</f>
        <v>18</v>
      </c>
      <c r="R24" s="168" t="s">
        <v>16</v>
      </c>
      <c r="S24" s="169" t="s">
        <v>16</v>
      </c>
      <c r="T24" s="170" t="s">
        <v>16</v>
      </c>
      <c r="U24" s="168">
        <v>9</v>
      </c>
      <c r="V24" s="169">
        <v>0</v>
      </c>
      <c r="W24" s="170">
        <f>+V24+U24</f>
        <v>9</v>
      </c>
      <c r="X24" s="168">
        <f t="shared" ref="X24:Z24" si="27">C24+F24+I24+L24+O24+U24</f>
        <v>100</v>
      </c>
      <c r="Y24" s="169">
        <f t="shared" si="27"/>
        <v>15</v>
      </c>
      <c r="Z24" s="170">
        <f t="shared" si="27"/>
        <v>115</v>
      </c>
    </row>
    <row r="25" spans="1:26" ht="31.5" customHeight="1" x14ac:dyDescent="0.25">
      <c r="A25" s="420"/>
      <c r="B25" s="163" t="s">
        <v>13</v>
      </c>
      <c r="C25" s="496">
        <f t="shared" ref="C25:Q25" si="28">C24/C$28</f>
        <v>2.2175290390707498E-2</v>
      </c>
      <c r="D25" s="497">
        <f t="shared" si="28"/>
        <v>1.1278195488721804E-2</v>
      </c>
      <c r="E25" s="498">
        <f t="shared" si="28"/>
        <v>1.9785655399835119E-2</v>
      </c>
      <c r="F25" s="496">
        <f t="shared" si="28"/>
        <v>2.7284263959390861E-2</v>
      </c>
      <c r="G25" s="497">
        <f t="shared" si="28"/>
        <v>1.9047619047619049E-2</v>
      </c>
      <c r="H25" s="498">
        <f t="shared" si="28"/>
        <v>2.6315789473684209E-2</v>
      </c>
      <c r="I25" s="496">
        <f t="shared" si="25"/>
        <v>4.7619047619047616E-2</v>
      </c>
      <c r="J25" s="497">
        <f t="shared" si="25"/>
        <v>3.5294117647058823E-2</v>
      </c>
      <c r="K25" s="498">
        <f t="shared" si="25"/>
        <v>4.4854881266490766E-2</v>
      </c>
      <c r="L25" s="164">
        <f t="shared" si="28"/>
        <v>0</v>
      </c>
      <c r="M25" s="165">
        <f t="shared" si="28"/>
        <v>0</v>
      </c>
      <c r="N25" s="166">
        <f t="shared" si="28"/>
        <v>0</v>
      </c>
      <c r="O25" s="164">
        <f t="shared" si="28"/>
        <v>2.7956989247311829E-2</v>
      </c>
      <c r="P25" s="165">
        <f t="shared" si="28"/>
        <v>6.4935064935064929E-2</v>
      </c>
      <c r="Q25" s="166">
        <f t="shared" si="28"/>
        <v>3.3210332103321034E-2</v>
      </c>
      <c r="R25" s="164" t="s">
        <v>17</v>
      </c>
      <c r="S25" s="165" t="s">
        <v>17</v>
      </c>
      <c r="T25" s="166" t="s">
        <v>17</v>
      </c>
      <c r="U25" s="164">
        <f t="shared" ref="U25:Y25" si="29">U24/U$28</f>
        <v>4.6153846153846156E-2</v>
      </c>
      <c r="V25" s="165">
        <f t="shared" si="29"/>
        <v>0</v>
      </c>
      <c r="W25" s="166">
        <f t="shared" si="29"/>
        <v>3.3582089552238806E-2</v>
      </c>
      <c r="X25" s="164">
        <f t="shared" si="29"/>
        <v>2.7708506511499031E-2</v>
      </c>
      <c r="Y25" s="165">
        <f t="shared" si="29"/>
        <v>1.6357688113413305E-2</v>
      </c>
      <c r="Z25" s="166">
        <f t="shared" si="26"/>
        <v>2.5408749447635881E-2</v>
      </c>
    </row>
    <row r="26" spans="1:26" ht="31.5" customHeight="1" x14ac:dyDescent="0.25">
      <c r="A26" s="420" t="s">
        <v>61</v>
      </c>
      <c r="B26" s="167" t="s">
        <v>12</v>
      </c>
      <c r="C26" s="499">
        <v>9</v>
      </c>
      <c r="D26" s="500">
        <v>0</v>
      </c>
      <c r="E26" s="501">
        <f>+D26+C26</f>
        <v>9</v>
      </c>
      <c r="F26" s="499">
        <v>40</v>
      </c>
      <c r="G26" s="500">
        <v>6</v>
      </c>
      <c r="H26" s="224">
        <f>+G26+F26</f>
        <v>46</v>
      </c>
      <c r="I26" s="499">
        <v>6</v>
      </c>
      <c r="J26" s="500">
        <v>0</v>
      </c>
      <c r="K26" s="224">
        <v>6</v>
      </c>
      <c r="L26" s="168">
        <v>1</v>
      </c>
      <c r="M26" s="169">
        <v>1</v>
      </c>
      <c r="N26" s="170">
        <f>+M26+L26</f>
        <v>2</v>
      </c>
      <c r="O26" s="168">
        <v>8</v>
      </c>
      <c r="P26" s="169">
        <v>3</v>
      </c>
      <c r="Q26" s="170">
        <f>+P26+O26</f>
        <v>11</v>
      </c>
      <c r="R26" s="168" t="s">
        <v>16</v>
      </c>
      <c r="S26" s="169" t="s">
        <v>16</v>
      </c>
      <c r="T26" s="170" t="s">
        <v>16</v>
      </c>
      <c r="U26" s="168">
        <v>3</v>
      </c>
      <c r="V26" s="169">
        <v>1</v>
      </c>
      <c r="W26" s="170">
        <f>+V26+U26</f>
        <v>4</v>
      </c>
      <c r="X26" s="168">
        <f t="shared" ref="X26:Z26" si="30">C26+F26+I26+L26+O26+U26</f>
        <v>67</v>
      </c>
      <c r="Y26" s="169">
        <f t="shared" si="30"/>
        <v>11</v>
      </c>
      <c r="Z26" s="170">
        <f t="shared" si="30"/>
        <v>78</v>
      </c>
    </row>
    <row r="27" spans="1:26" ht="31.5" customHeight="1" thickBot="1" x14ac:dyDescent="0.3">
      <c r="A27" s="423"/>
      <c r="B27" s="171" t="s">
        <v>13</v>
      </c>
      <c r="C27" s="502">
        <f t="shared" ref="C27:Q27" si="31">C26/C$28</f>
        <v>9.5036958817317843E-3</v>
      </c>
      <c r="D27" s="503">
        <f t="shared" si="31"/>
        <v>0</v>
      </c>
      <c r="E27" s="504">
        <f t="shared" si="31"/>
        <v>7.4196207749381701E-3</v>
      </c>
      <c r="F27" s="502">
        <f t="shared" si="31"/>
        <v>2.5380710659898477E-2</v>
      </c>
      <c r="G27" s="503">
        <f t="shared" si="31"/>
        <v>2.8571428571428571E-2</v>
      </c>
      <c r="H27" s="504">
        <f t="shared" si="31"/>
        <v>2.5755879059350503E-2</v>
      </c>
      <c r="I27" s="496">
        <f t="shared" si="25"/>
        <v>2.0408163265306121E-2</v>
      </c>
      <c r="J27" s="497">
        <f t="shared" si="25"/>
        <v>0</v>
      </c>
      <c r="K27" s="498">
        <f t="shared" si="25"/>
        <v>1.5831134564643801E-2</v>
      </c>
      <c r="L27" s="172">
        <f t="shared" si="31"/>
        <v>7.575757575757576E-3</v>
      </c>
      <c r="M27" s="173">
        <f t="shared" si="31"/>
        <v>4.8543689320388345E-3</v>
      </c>
      <c r="N27" s="174">
        <f t="shared" si="31"/>
        <v>5.9171597633136093E-3</v>
      </c>
      <c r="O27" s="172">
        <f t="shared" si="31"/>
        <v>1.7204301075268817E-2</v>
      </c>
      <c r="P27" s="173">
        <f t="shared" si="31"/>
        <v>3.896103896103896E-2</v>
      </c>
      <c r="Q27" s="174">
        <f t="shared" si="31"/>
        <v>2.0295202952029519E-2</v>
      </c>
      <c r="R27" s="172" t="s">
        <v>17</v>
      </c>
      <c r="S27" s="173" t="s">
        <v>17</v>
      </c>
      <c r="T27" s="174" t="s">
        <v>17</v>
      </c>
      <c r="U27" s="172">
        <f t="shared" ref="U27:Y27" si="32">U26/U$28</f>
        <v>1.5384615384615385E-2</v>
      </c>
      <c r="V27" s="173">
        <f t="shared" si="32"/>
        <v>1.3698630136986301E-2</v>
      </c>
      <c r="W27" s="174">
        <f t="shared" si="32"/>
        <v>1.4925373134328358E-2</v>
      </c>
      <c r="X27" s="172">
        <f t="shared" si="32"/>
        <v>1.856469936270435E-2</v>
      </c>
      <c r="Y27" s="173">
        <f t="shared" si="32"/>
        <v>1.1995637949836423E-2</v>
      </c>
      <c r="Z27" s="174">
        <f t="shared" si="26"/>
        <v>1.7233760494918249E-2</v>
      </c>
    </row>
    <row r="28" spans="1:26" ht="31.5" customHeight="1" x14ac:dyDescent="0.25">
      <c r="A28" s="424" t="s">
        <v>62</v>
      </c>
      <c r="B28" s="159" t="s">
        <v>12</v>
      </c>
      <c r="C28" s="505">
        <f t="shared" ref="C28:Q28" si="33">+C6+C8+C10+C12+C14+C16+C18+C20+C22+C24+C26</f>
        <v>947</v>
      </c>
      <c r="D28" s="506">
        <f t="shared" si="33"/>
        <v>266</v>
      </c>
      <c r="E28" s="507">
        <f t="shared" si="33"/>
        <v>1213</v>
      </c>
      <c r="F28" s="508">
        <f t="shared" si="33"/>
        <v>1576</v>
      </c>
      <c r="G28" s="509">
        <f t="shared" si="33"/>
        <v>210</v>
      </c>
      <c r="H28" s="507">
        <f t="shared" si="33"/>
        <v>1786</v>
      </c>
      <c r="I28" s="508">
        <v>294</v>
      </c>
      <c r="J28" s="509">
        <v>85</v>
      </c>
      <c r="K28" s="507">
        <v>379</v>
      </c>
      <c r="L28" s="175">
        <f t="shared" si="33"/>
        <v>132</v>
      </c>
      <c r="M28" s="176">
        <f t="shared" si="33"/>
        <v>206</v>
      </c>
      <c r="N28" s="177">
        <f t="shared" si="33"/>
        <v>338</v>
      </c>
      <c r="O28" s="175">
        <f t="shared" si="33"/>
        <v>465</v>
      </c>
      <c r="P28" s="176">
        <f t="shared" si="33"/>
        <v>77</v>
      </c>
      <c r="Q28" s="177">
        <f t="shared" si="33"/>
        <v>542</v>
      </c>
      <c r="R28" s="175" t="s">
        <v>16</v>
      </c>
      <c r="S28" s="176" t="s">
        <v>16</v>
      </c>
      <c r="T28" s="177" t="s">
        <v>16</v>
      </c>
      <c r="U28" s="175">
        <f>+U6+U8+U10+U12+U14+U16+U18+U20+U22+U24+U26</f>
        <v>195</v>
      </c>
      <c r="V28" s="176">
        <f>+V6+V8+V10+V12+V14+V16+V18+V20+V22+V24+V26</f>
        <v>73</v>
      </c>
      <c r="W28" s="177">
        <f>+W6+W8+W10+W12+W14+W16+W18+W20+W22+W24+W26</f>
        <v>268</v>
      </c>
      <c r="X28" s="175">
        <f t="shared" ref="X28:Z28" si="34">C28+F28+I28+L28+O28+U28</f>
        <v>3609</v>
      </c>
      <c r="Y28" s="176">
        <f t="shared" si="34"/>
        <v>917</v>
      </c>
      <c r="Z28" s="177">
        <f t="shared" si="34"/>
        <v>4526</v>
      </c>
    </row>
    <row r="29" spans="1:26" ht="31.5" customHeight="1" thickBot="1" x14ac:dyDescent="0.3">
      <c r="A29" s="425"/>
      <c r="B29" s="178" t="s">
        <v>13</v>
      </c>
      <c r="C29" s="510">
        <f t="shared" ref="C29:Q29" si="35">C28/C$28</f>
        <v>1</v>
      </c>
      <c r="D29" s="511">
        <f t="shared" si="35"/>
        <v>1</v>
      </c>
      <c r="E29" s="512">
        <f t="shared" si="35"/>
        <v>1</v>
      </c>
      <c r="F29" s="510">
        <f t="shared" si="35"/>
        <v>1</v>
      </c>
      <c r="G29" s="511">
        <f t="shared" si="35"/>
        <v>1</v>
      </c>
      <c r="H29" s="512">
        <f t="shared" si="35"/>
        <v>1</v>
      </c>
      <c r="I29" s="510">
        <f t="shared" si="25"/>
        <v>1</v>
      </c>
      <c r="J29" s="511">
        <f t="shared" si="25"/>
        <v>1</v>
      </c>
      <c r="K29" s="512">
        <f t="shared" si="25"/>
        <v>1</v>
      </c>
      <c r="L29" s="179">
        <f t="shared" si="35"/>
        <v>1</v>
      </c>
      <c r="M29" s="180">
        <f t="shared" si="35"/>
        <v>1</v>
      </c>
      <c r="N29" s="181">
        <f t="shared" si="35"/>
        <v>1</v>
      </c>
      <c r="O29" s="179">
        <f t="shared" si="35"/>
        <v>1</v>
      </c>
      <c r="P29" s="180">
        <f t="shared" si="35"/>
        <v>1</v>
      </c>
      <c r="Q29" s="181">
        <f t="shared" si="35"/>
        <v>1</v>
      </c>
      <c r="R29" s="179" t="s">
        <v>17</v>
      </c>
      <c r="S29" s="180" t="s">
        <v>17</v>
      </c>
      <c r="T29" s="181" t="s">
        <v>17</v>
      </c>
      <c r="U29" s="179">
        <f t="shared" ref="U29:Y29" si="36">U28/U$28</f>
        <v>1</v>
      </c>
      <c r="V29" s="180">
        <f t="shared" si="36"/>
        <v>1</v>
      </c>
      <c r="W29" s="181">
        <f t="shared" si="36"/>
        <v>1</v>
      </c>
      <c r="X29" s="179">
        <f t="shared" si="36"/>
        <v>1</v>
      </c>
      <c r="Y29" s="180">
        <f t="shared" si="36"/>
        <v>1</v>
      </c>
      <c r="Z29" s="181">
        <f t="shared" si="26"/>
        <v>1</v>
      </c>
    </row>
    <row r="30" spans="1:26" ht="31.5" customHeight="1" thickBot="1" x14ac:dyDescent="0.3">
      <c r="A30" s="335"/>
      <c r="B30" s="129"/>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row>
    <row r="31" spans="1:26" ht="42" customHeight="1" x14ac:dyDescent="0.25">
      <c r="A31" s="183" t="s">
        <v>63</v>
      </c>
      <c r="B31" s="184" t="s">
        <v>20</v>
      </c>
      <c r="C31" s="185">
        <v>15</v>
      </c>
      <c r="D31" s="186">
        <v>14</v>
      </c>
      <c r="E31" s="184">
        <f>+D31+C31</f>
        <v>29</v>
      </c>
      <c r="F31" s="185">
        <v>88</v>
      </c>
      <c r="G31" s="186">
        <v>6</v>
      </c>
      <c r="H31" s="184">
        <f>+G31+F31</f>
        <v>94</v>
      </c>
      <c r="I31" s="185">
        <v>0</v>
      </c>
      <c r="J31" s="186">
        <v>0</v>
      </c>
      <c r="K31" s="184">
        <f>+J31+I31</f>
        <v>0</v>
      </c>
      <c r="L31" s="185">
        <v>1</v>
      </c>
      <c r="M31" s="186">
        <v>1</v>
      </c>
      <c r="N31" s="184">
        <f>+M31+L31</f>
        <v>2</v>
      </c>
      <c r="O31" s="185">
        <v>21</v>
      </c>
      <c r="P31" s="186">
        <v>5</v>
      </c>
      <c r="Q31" s="184">
        <f>+P31+O31</f>
        <v>26</v>
      </c>
      <c r="R31" s="185" t="s">
        <v>16</v>
      </c>
      <c r="S31" s="186" t="s">
        <v>16</v>
      </c>
      <c r="T31" s="184" t="s">
        <v>16</v>
      </c>
      <c r="U31" s="185">
        <v>7</v>
      </c>
      <c r="V31" s="186">
        <v>1</v>
      </c>
      <c r="W31" s="184">
        <f>+V31+U31</f>
        <v>8</v>
      </c>
      <c r="X31" s="185">
        <f>C31+F31+I31+L31+O31+U31</f>
        <v>132</v>
      </c>
      <c r="Y31" s="186">
        <v>27</v>
      </c>
      <c r="Z31" s="184">
        <f>+Y31+X31</f>
        <v>159</v>
      </c>
    </row>
    <row r="32" spans="1:26" ht="43.5" customHeight="1" thickBot="1" x14ac:dyDescent="0.3">
      <c r="A32" s="187" t="s">
        <v>64</v>
      </c>
      <c r="B32" s="188" t="s">
        <v>20</v>
      </c>
      <c r="C32" s="426">
        <f>+C33-E31-E28</f>
        <v>0</v>
      </c>
      <c r="D32" s="427"/>
      <c r="E32" s="427"/>
      <c r="F32" s="427">
        <f t="shared" ref="F32" si="37">F33-(H28+H31)</f>
        <v>208</v>
      </c>
      <c r="G32" s="427"/>
      <c r="H32" s="427"/>
      <c r="I32" s="427">
        <f t="shared" ref="I32" si="38">I33-(K28+K31)</f>
        <v>0</v>
      </c>
      <c r="J32" s="427"/>
      <c r="K32" s="427"/>
      <c r="L32" s="427">
        <f t="shared" ref="L32" si="39">L33-(N28+N31)</f>
        <v>0</v>
      </c>
      <c r="M32" s="427"/>
      <c r="N32" s="427"/>
      <c r="O32" s="427">
        <f t="shared" ref="O32" si="40">O33-(Q28+Q31)</f>
        <v>1</v>
      </c>
      <c r="P32" s="427"/>
      <c r="Q32" s="427"/>
      <c r="R32" s="427">
        <v>240</v>
      </c>
      <c r="S32" s="427"/>
      <c r="T32" s="427"/>
      <c r="U32" s="427">
        <f t="shared" ref="U32" si="41">U33-(W28+W31)</f>
        <v>0</v>
      </c>
      <c r="V32" s="427"/>
      <c r="W32" s="427"/>
      <c r="X32" s="513">
        <f>+C32+F32+I32+L32+O32+R32+U32</f>
        <v>449</v>
      </c>
      <c r="Y32" s="514"/>
      <c r="Z32" s="514"/>
    </row>
    <row r="33" spans="1:26" ht="51.75" customHeight="1" thickBot="1" x14ac:dyDescent="0.3">
      <c r="A33" s="189" t="s">
        <v>21</v>
      </c>
      <c r="B33" s="146" t="s">
        <v>20</v>
      </c>
      <c r="C33" s="428">
        <v>1242</v>
      </c>
      <c r="D33" s="429"/>
      <c r="E33" s="430"/>
      <c r="F33" s="428">
        <v>2088</v>
      </c>
      <c r="G33" s="429"/>
      <c r="H33" s="430"/>
      <c r="I33" s="428">
        <v>379</v>
      </c>
      <c r="J33" s="429"/>
      <c r="K33" s="430"/>
      <c r="L33" s="431">
        <v>340</v>
      </c>
      <c r="M33" s="431"/>
      <c r="N33" s="431"/>
      <c r="O33" s="431">
        <v>569</v>
      </c>
      <c r="P33" s="431"/>
      <c r="Q33" s="431"/>
      <c r="R33" s="431">
        <v>240</v>
      </c>
      <c r="S33" s="431"/>
      <c r="T33" s="431"/>
      <c r="U33" s="431">
        <v>276</v>
      </c>
      <c r="V33" s="431"/>
      <c r="W33" s="431"/>
      <c r="X33" s="432">
        <f>+U33+R33+O33+L33+I33+F33+C33</f>
        <v>5134</v>
      </c>
      <c r="Y33" s="433"/>
      <c r="Z33" s="434"/>
    </row>
    <row r="34" spans="1:26" ht="30.6" customHeight="1" thickBot="1" x14ac:dyDescent="0.3">
      <c r="A34" s="190"/>
      <c r="B34" s="191"/>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row>
    <row r="35" spans="1:26" ht="36.75" customHeight="1" x14ac:dyDescent="0.25">
      <c r="A35" s="435" t="s">
        <v>22</v>
      </c>
      <c r="B35" s="436"/>
      <c r="C35" s="436"/>
      <c r="D35" s="436"/>
      <c r="E35" s="436"/>
      <c r="F35" s="437"/>
      <c r="G35" s="437"/>
      <c r="H35" s="437"/>
      <c r="I35" s="437"/>
      <c r="J35" s="437"/>
      <c r="K35" s="437"/>
      <c r="L35" s="437"/>
      <c r="M35" s="437"/>
      <c r="N35" s="437"/>
      <c r="O35" s="437"/>
      <c r="P35" s="437"/>
      <c r="Q35" s="437"/>
      <c r="R35" s="437"/>
      <c r="S35" s="437"/>
      <c r="T35" s="437"/>
      <c r="U35" s="437"/>
      <c r="V35" s="437"/>
      <c r="W35" s="437"/>
      <c r="X35" s="437"/>
      <c r="Y35" s="437"/>
      <c r="Z35" s="438"/>
    </row>
    <row r="36" spans="1:26" ht="47.25" customHeight="1" x14ac:dyDescent="0.25">
      <c r="A36" s="371" t="s">
        <v>23</v>
      </c>
      <c r="B36" s="442"/>
      <c r="C36" s="443">
        <v>3</v>
      </c>
      <c r="D36" s="444"/>
      <c r="E36" s="445"/>
      <c r="F36" s="443">
        <v>4</v>
      </c>
      <c r="G36" s="444"/>
      <c r="H36" s="445"/>
      <c r="I36" s="443">
        <v>2</v>
      </c>
      <c r="J36" s="444">
        <v>2</v>
      </c>
      <c r="K36" s="445">
        <v>2</v>
      </c>
      <c r="L36" s="443">
        <v>2</v>
      </c>
      <c r="M36" s="444">
        <v>2</v>
      </c>
      <c r="N36" s="445">
        <v>2</v>
      </c>
      <c r="O36" s="443">
        <v>1</v>
      </c>
      <c r="P36" s="444">
        <v>1</v>
      </c>
      <c r="Q36" s="445">
        <v>1</v>
      </c>
      <c r="R36" s="443">
        <v>0</v>
      </c>
      <c r="S36" s="444">
        <v>0</v>
      </c>
      <c r="T36" s="445">
        <v>0</v>
      </c>
      <c r="U36" s="443">
        <v>3</v>
      </c>
      <c r="V36" s="444">
        <v>3</v>
      </c>
      <c r="W36" s="445">
        <v>3</v>
      </c>
      <c r="X36" s="443">
        <f>C36+F36+I36+L36+O36+R36+U36</f>
        <v>15</v>
      </c>
      <c r="Y36" s="444">
        <f t="shared" ref="Y36:Z36" si="42">D36+G36+J36+M36+P36+S36+V36</f>
        <v>8</v>
      </c>
      <c r="Z36" s="445">
        <f t="shared" si="42"/>
        <v>8</v>
      </c>
    </row>
    <row r="37" spans="1:26" ht="47.25" customHeight="1" thickBot="1" x14ac:dyDescent="0.3">
      <c r="A37" s="446" t="s">
        <v>24</v>
      </c>
      <c r="B37" s="447"/>
      <c r="C37" s="448">
        <v>5</v>
      </c>
      <c r="D37" s="440"/>
      <c r="E37" s="449"/>
      <c r="F37" s="439">
        <v>11</v>
      </c>
      <c r="G37" s="440"/>
      <c r="H37" s="441"/>
      <c r="I37" s="439">
        <v>2</v>
      </c>
      <c r="J37" s="440"/>
      <c r="K37" s="441"/>
      <c r="L37" s="439">
        <v>2</v>
      </c>
      <c r="M37" s="440"/>
      <c r="N37" s="441"/>
      <c r="O37" s="439">
        <v>1</v>
      </c>
      <c r="P37" s="440"/>
      <c r="Q37" s="441"/>
      <c r="R37" s="439">
        <v>1</v>
      </c>
      <c r="S37" s="440"/>
      <c r="T37" s="441"/>
      <c r="U37" s="439">
        <v>3</v>
      </c>
      <c r="V37" s="440"/>
      <c r="W37" s="441"/>
      <c r="X37" s="440">
        <f>C37+F37+I37+L37+O37+R37+U37</f>
        <v>25</v>
      </c>
      <c r="Y37" s="440"/>
      <c r="Z37" s="441"/>
    </row>
    <row r="39" spans="1:26" x14ac:dyDescent="0.25">
      <c r="A39" s="52" t="s">
        <v>25</v>
      </c>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1" spans="1:26" ht="24.75" customHeight="1" x14ac:dyDescent="0.25">
      <c r="A41" s="155"/>
      <c r="B41" s="193"/>
      <c r="C41" s="193"/>
      <c r="D41" s="193"/>
      <c r="E41" s="194"/>
      <c r="F41" s="194"/>
      <c r="G41" s="194"/>
      <c r="H41" s="194"/>
      <c r="I41" s="194"/>
      <c r="J41" s="194"/>
      <c r="K41" s="194"/>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1"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7"/>
  <sheetViews>
    <sheetView zoomScale="60" zoomScaleNormal="60" workbookViewId="0">
      <selection activeCell="H4" sqref="H4"/>
    </sheetView>
  </sheetViews>
  <sheetFormatPr baseColWidth="10" defaultRowHeight="15" x14ac:dyDescent="0.25"/>
  <cols>
    <col min="1" max="1" width="41.140625" customWidth="1"/>
    <col min="2" max="2" width="19.5703125" style="213" customWidth="1"/>
    <col min="3" max="4" width="22.5703125" customWidth="1"/>
    <col min="5" max="5" width="28.140625" customWidth="1"/>
    <col min="6" max="10" width="22.5703125" customWidth="1"/>
  </cols>
  <sheetData>
    <row r="1" spans="1:10" ht="57" customHeight="1" x14ac:dyDescent="0.25">
      <c r="A1" s="410" t="s">
        <v>65</v>
      </c>
      <c r="B1" s="410"/>
      <c r="C1" s="410"/>
      <c r="D1" s="410"/>
      <c r="E1" s="410"/>
      <c r="F1" s="410"/>
      <c r="G1" s="410"/>
      <c r="H1" s="410"/>
      <c r="I1" s="410"/>
      <c r="J1" s="410"/>
    </row>
    <row r="2" spans="1:10" ht="57" customHeight="1" thickBot="1" x14ac:dyDescent="0.3">
      <c r="A2" s="410" t="s">
        <v>152</v>
      </c>
      <c r="B2" s="410"/>
      <c r="C2" s="412"/>
      <c r="D2" s="412"/>
      <c r="E2" s="412"/>
      <c r="F2" s="412"/>
      <c r="G2" s="412"/>
      <c r="H2" s="412"/>
      <c r="I2" s="412"/>
      <c r="J2" s="412"/>
    </row>
    <row r="3" spans="1:10" ht="51.75" customHeight="1" thickBot="1" x14ac:dyDescent="0.3">
      <c r="A3" s="390" t="s">
        <v>66</v>
      </c>
      <c r="B3" s="391"/>
      <c r="C3" s="395" t="s">
        <v>2</v>
      </c>
      <c r="D3" s="395"/>
      <c r="E3" s="395"/>
      <c r="F3" s="395"/>
      <c r="G3" s="395"/>
      <c r="H3" s="395"/>
      <c r="I3" s="395"/>
      <c r="J3" s="396"/>
    </row>
    <row r="4" spans="1:10" ht="67.5" customHeight="1" thickBot="1" x14ac:dyDescent="0.3">
      <c r="A4" s="392"/>
      <c r="B4" s="393"/>
      <c r="C4" s="103" t="s">
        <v>3</v>
      </c>
      <c r="D4" s="105" t="s">
        <v>4</v>
      </c>
      <c r="E4" s="104" t="s">
        <v>5</v>
      </c>
      <c r="F4" s="104" t="s">
        <v>6</v>
      </c>
      <c r="G4" s="104" t="s">
        <v>7</v>
      </c>
      <c r="H4" s="195" t="s">
        <v>8</v>
      </c>
      <c r="I4" s="106" t="s">
        <v>9</v>
      </c>
      <c r="J4" s="107" t="s">
        <v>10</v>
      </c>
    </row>
    <row r="5" spans="1:10" ht="25.5" customHeight="1" x14ac:dyDescent="0.25">
      <c r="A5" s="452" t="s">
        <v>67</v>
      </c>
      <c r="B5" s="5" t="s">
        <v>20</v>
      </c>
      <c r="C5" s="108">
        <v>965</v>
      </c>
      <c r="D5" s="109">
        <v>759</v>
      </c>
      <c r="E5" s="109">
        <v>288</v>
      </c>
      <c r="F5" s="109">
        <v>257</v>
      </c>
      <c r="G5" s="109">
        <v>122</v>
      </c>
      <c r="H5" s="109">
        <v>240</v>
      </c>
      <c r="I5" s="110">
        <v>178</v>
      </c>
      <c r="J5" s="111">
        <v>2809</v>
      </c>
    </row>
    <row r="6" spans="1:10" ht="25.5" customHeight="1" x14ac:dyDescent="0.25">
      <c r="A6" s="451"/>
      <c r="B6" s="65" t="s">
        <v>29</v>
      </c>
      <c r="C6" s="74">
        <v>0.79358552631578949</v>
      </c>
      <c r="D6" s="75">
        <v>0.93819530284301611</v>
      </c>
      <c r="E6" s="75">
        <v>0.81818181818181823</v>
      </c>
      <c r="F6" s="75">
        <v>0.75588235294117645</v>
      </c>
      <c r="G6" s="75">
        <v>0.70930232558139539</v>
      </c>
      <c r="H6" s="76">
        <v>1</v>
      </c>
      <c r="I6" s="77">
        <v>0.75423728813559321</v>
      </c>
      <c r="J6" s="112">
        <v>0.83476968796433881</v>
      </c>
    </row>
    <row r="7" spans="1:10" ht="25.5" customHeight="1" x14ac:dyDescent="0.25">
      <c r="A7" s="450" t="s">
        <v>68</v>
      </c>
      <c r="B7" s="70" t="s">
        <v>20</v>
      </c>
      <c r="C7" s="117">
        <v>119</v>
      </c>
      <c r="D7" s="118">
        <v>4</v>
      </c>
      <c r="E7" s="118">
        <v>23</v>
      </c>
      <c r="F7" s="118">
        <v>75</v>
      </c>
      <c r="G7" s="118">
        <v>1</v>
      </c>
      <c r="H7" s="118">
        <v>0</v>
      </c>
      <c r="I7" s="119">
        <v>23</v>
      </c>
      <c r="J7" s="120">
        <v>245</v>
      </c>
    </row>
    <row r="8" spans="1:10" ht="25.5" customHeight="1" x14ac:dyDescent="0.25">
      <c r="A8" s="451"/>
      <c r="B8" s="65" t="s">
        <v>29</v>
      </c>
      <c r="C8" s="74">
        <v>9.7861842105263164E-2</v>
      </c>
      <c r="D8" s="75">
        <v>4.944375772558714E-3</v>
      </c>
      <c r="E8" s="75">
        <v>6.5340909090909088E-2</v>
      </c>
      <c r="F8" s="75">
        <v>0.22058823529411764</v>
      </c>
      <c r="G8" s="75">
        <v>5.8139534883720929E-3</v>
      </c>
      <c r="H8" s="75">
        <v>0</v>
      </c>
      <c r="I8" s="77">
        <v>9.7457627118644072E-2</v>
      </c>
      <c r="J8" s="112">
        <v>7.280832095096583E-2</v>
      </c>
    </row>
    <row r="9" spans="1:10" ht="25.5" customHeight="1" x14ac:dyDescent="0.25">
      <c r="A9" s="450" t="s">
        <v>69</v>
      </c>
      <c r="B9" s="70" t="s">
        <v>20</v>
      </c>
      <c r="C9" s="117">
        <v>79</v>
      </c>
      <c r="D9" s="118">
        <v>22</v>
      </c>
      <c r="E9" s="118">
        <v>24</v>
      </c>
      <c r="F9" s="118">
        <v>6</v>
      </c>
      <c r="G9" s="118">
        <v>34</v>
      </c>
      <c r="H9" s="118">
        <v>0</v>
      </c>
      <c r="I9" s="119">
        <v>14</v>
      </c>
      <c r="J9" s="120">
        <v>179</v>
      </c>
    </row>
    <row r="10" spans="1:10" ht="25.5" customHeight="1" x14ac:dyDescent="0.25">
      <c r="A10" s="451"/>
      <c r="B10" s="65" t="s">
        <v>29</v>
      </c>
      <c r="C10" s="74">
        <v>6.4967105263157895E-2</v>
      </c>
      <c r="D10" s="75">
        <v>2.7194066749072928E-2</v>
      </c>
      <c r="E10" s="75">
        <v>6.8181818181818177E-2</v>
      </c>
      <c r="F10" s="75">
        <v>1.7647058823529412E-2</v>
      </c>
      <c r="G10" s="75">
        <v>0.19767441860465115</v>
      </c>
      <c r="H10" s="75">
        <v>0</v>
      </c>
      <c r="I10" s="77">
        <v>5.9322033898305086E-2</v>
      </c>
      <c r="J10" s="112">
        <v>5.3194650817236254E-2</v>
      </c>
    </row>
    <row r="11" spans="1:10" ht="25.5" customHeight="1" x14ac:dyDescent="0.25">
      <c r="A11" s="450" t="s">
        <v>70</v>
      </c>
      <c r="B11" s="70" t="s">
        <v>20</v>
      </c>
      <c r="C11" s="117">
        <v>41</v>
      </c>
      <c r="D11" s="118">
        <v>4</v>
      </c>
      <c r="E11" s="118">
        <v>12</v>
      </c>
      <c r="F11" s="118">
        <v>2</v>
      </c>
      <c r="G11" s="118">
        <v>9</v>
      </c>
      <c r="H11" s="118">
        <v>0</v>
      </c>
      <c r="I11" s="119">
        <v>18</v>
      </c>
      <c r="J11" s="120">
        <v>86</v>
      </c>
    </row>
    <row r="12" spans="1:10" ht="25.5" customHeight="1" x14ac:dyDescent="0.25">
      <c r="A12" s="451"/>
      <c r="B12" s="65" t="s">
        <v>29</v>
      </c>
      <c r="C12" s="74">
        <v>3.3717105263157895E-2</v>
      </c>
      <c r="D12" s="75">
        <v>4.944375772558714E-3</v>
      </c>
      <c r="E12" s="75">
        <v>3.4090909090909088E-2</v>
      </c>
      <c r="F12" s="75">
        <v>5.8823529411764705E-3</v>
      </c>
      <c r="G12" s="75">
        <v>5.232558139534884E-2</v>
      </c>
      <c r="H12" s="75">
        <v>0</v>
      </c>
      <c r="I12" s="77">
        <v>7.6271186440677971E-2</v>
      </c>
      <c r="J12" s="112">
        <v>2.5557206537890044E-2</v>
      </c>
    </row>
    <row r="13" spans="1:10" ht="25.5" customHeight="1" x14ac:dyDescent="0.25">
      <c r="A13" s="450" t="s">
        <v>71</v>
      </c>
      <c r="B13" s="70" t="s">
        <v>20</v>
      </c>
      <c r="C13" s="117">
        <v>12</v>
      </c>
      <c r="D13" s="118">
        <v>20</v>
      </c>
      <c r="E13" s="118">
        <v>5</v>
      </c>
      <c r="F13" s="118">
        <v>0</v>
      </c>
      <c r="G13" s="118">
        <v>6</v>
      </c>
      <c r="H13" s="118">
        <v>0</v>
      </c>
      <c r="I13" s="119">
        <v>3</v>
      </c>
      <c r="J13" s="120">
        <v>46</v>
      </c>
    </row>
    <row r="14" spans="1:10" ht="25.5" customHeight="1" thickBot="1" x14ac:dyDescent="0.3">
      <c r="A14" s="453"/>
      <c r="B14" s="65" t="s">
        <v>29</v>
      </c>
      <c r="C14" s="66">
        <v>9.8684210526315784E-3</v>
      </c>
      <c r="D14" s="196">
        <v>2.4721878862793572E-2</v>
      </c>
      <c r="E14" s="196">
        <v>1.4204545454545454E-2</v>
      </c>
      <c r="F14" s="196">
        <v>0</v>
      </c>
      <c r="G14" s="196">
        <v>3.4883720930232558E-2</v>
      </c>
      <c r="H14" s="196">
        <v>0</v>
      </c>
      <c r="I14" s="68">
        <v>1.2711864406779662E-2</v>
      </c>
      <c r="J14" s="197">
        <v>1.3670133729569094E-2</v>
      </c>
    </row>
    <row r="15" spans="1:10" ht="27.75" customHeight="1" x14ac:dyDescent="0.25">
      <c r="A15" s="454" t="s">
        <v>72</v>
      </c>
      <c r="B15" s="5" t="s">
        <v>20</v>
      </c>
      <c r="C15" s="124">
        <v>1216</v>
      </c>
      <c r="D15" s="125">
        <v>809</v>
      </c>
      <c r="E15" s="124">
        <v>352</v>
      </c>
      <c r="F15" s="125">
        <v>340</v>
      </c>
      <c r="G15" s="125">
        <v>172</v>
      </c>
      <c r="H15" s="125">
        <v>240</v>
      </c>
      <c r="I15" s="126">
        <v>236</v>
      </c>
      <c r="J15" s="198">
        <v>3365</v>
      </c>
    </row>
    <row r="16" spans="1:10" ht="27.75" customHeight="1" thickBot="1" x14ac:dyDescent="0.3">
      <c r="A16" s="455"/>
      <c r="B16" s="83" t="s">
        <v>29</v>
      </c>
      <c r="C16" s="84">
        <v>1</v>
      </c>
      <c r="D16" s="85">
        <v>1</v>
      </c>
      <c r="E16" s="85">
        <v>1</v>
      </c>
      <c r="F16" s="85">
        <v>1</v>
      </c>
      <c r="G16" s="85">
        <v>1</v>
      </c>
      <c r="H16" s="85">
        <v>1</v>
      </c>
      <c r="I16" s="87">
        <v>1</v>
      </c>
      <c r="J16" s="128">
        <v>1</v>
      </c>
    </row>
    <row r="17" spans="1:10" ht="36" customHeight="1" thickBot="1" x14ac:dyDescent="0.3">
      <c r="A17" s="152"/>
      <c r="B17" s="142"/>
      <c r="C17" s="91"/>
      <c r="D17" s="91"/>
      <c r="E17" s="91"/>
      <c r="F17" s="91"/>
      <c r="G17" s="91"/>
      <c r="H17" s="91"/>
      <c r="I17" s="91"/>
      <c r="J17" s="91"/>
    </row>
    <row r="18" spans="1:10" ht="44.25" customHeight="1" x14ac:dyDescent="0.25">
      <c r="A18" s="199" t="s">
        <v>73</v>
      </c>
      <c r="B18" s="200" t="s">
        <v>20</v>
      </c>
      <c r="C18" s="201">
        <v>26</v>
      </c>
      <c r="D18" s="202">
        <v>0</v>
      </c>
      <c r="E18" s="202">
        <v>27</v>
      </c>
      <c r="F18" s="202">
        <v>0</v>
      </c>
      <c r="G18" s="202">
        <v>397</v>
      </c>
      <c r="H18" s="202">
        <v>0</v>
      </c>
      <c r="I18" s="203">
        <v>40</v>
      </c>
      <c r="J18" s="204">
        <v>490</v>
      </c>
    </row>
    <row r="19" spans="1:10" ht="44.25" customHeight="1" thickBot="1" x14ac:dyDescent="0.3">
      <c r="A19" s="205" t="s">
        <v>74</v>
      </c>
      <c r="B19" s="83" t="s">
        <v>20</v>
      </c>
      <c r="C19" s="206">
        <v>0</v>
      </c>
      <c r="D19" s="207">
        <v>1279</v>
      </c>
      <c r="E19" s="207">
        <v>0</v>
      </c>
      <c r="F19" s="207">
        <v>0</v>
      </c>
      <c r="G19" s="207">
        <v>0</v>
      </c>
      <c r="H19" s="207">
        <v>276</v>
      </c>
      <c r="I19" s="208">
        <v>0</v>
      </c>
      <c r="J19" s="209">
        <v>1279</v>
      </c>
    </row>
    <row r="20" spans="1:10" ht="44.25" customHeight="1" thickBot="1" x14ac:dyDescent="0.3">
      <c r="A20" s="336" t="s">
        <v>21</v>
      </c>
      <c r="B20" s="83" t="s">
        <v>20</v>
      </c>
      <c r="C20" s="206">
        <v>1242</v>
      </c>
      <c r="D20" s="207">
        <v>2088</v>
      </c>
      <c r="E20" s="207">
        <v>379</v>
      </c>
      <c r="F20" s="207">
        <v>340</v>
      </c>
      <c r="G20" s="207">
        <v>569</v>
      </c>
      <c r="H20" s="207">
        <v>240</v>
      </c>
      <c r="I20" s="208">
        <v>276</v>
      </c>
      <c r="J20" s="209">
        <v>5134</v>
      </c>
    </row>
    <row r="21" spans="1:10" ht="54.75" customHeight="1" thickBot="1" x14ac:dyDescent="0.3">
      <c r="A21" s="335"/>
      <c r="B21" s="152"/>
      <c r="C21" s="210"/>
      <c r="D21" s="210"/>
      <c r="E21" s="210"/>
      <c r="F21" s="210"/>
      <c r="G21" s="210"/>
      <c r="H21" s="210"/>
      <c r="I21" s="210"/>
      <c r="J21" s="211"/>
    </row>
    <row r="22" spans="1:10" ht="42" customHeight="1" x14ac:dyDescent="0.25">
      <c r="A22" s="365" t="s">
        <v>22</v>
      </c>
      <c r="B22" s="366"/>
      <c r="C22" s="366"/>
      <c r="D22" s="93"/>
      <c r="E22" s="93"/>
      <c r="F22" s="93"/>
      <c r="G22" s="93"/>
      <c r="H22" s="93"/>
      <c r="I22" s="93"/>
      <c r="J22" s="94"/>
    </row>
    <row r="23" spans="1:10" ht="42" customHeight="1" x14ac:dyDescent="0.25">
      <c r="A23" s="381" t="s">
        <v>23</v>
      </c>
      <c r="B23" s="382"/>
      <c r="C23" s="515">
        <v>3</v>
      </c>
      <c r="D23" s="95">
        <v>1</v>
      </c>
      <c r="E23" s="95">
        <v>2</v>
      </c>
      <c r="F23" s="95">
        <v>2</v>
      </c>
      <c r="G23" s="95">
        <v>1</v>
      </c>
      <c r="H23" s="95">
        <v>1</v>
      </c>
      <c r="I23" s="95">
        <v>3</v>
      </c>
      <c r="J23" s="96">
        <f>SUM(C23:I23)</f>
        <v>13</v>
      </c>
    </row>
    <row r="24" spans="1:10" ht="42" customHeight="1" thickBot="1" x14ac:dyDescent="0.3">
      <c r="A24" s="383" t="s">
        <v>24</v>
      </c>
      <c r="B24" s="384"/>
      <c r="C24" s="97">
        <v>5</v>
      </c>
      <c r="D24" s="98">
        <v>11</v>
      </c>
      <c r="E24" s="98">
        <v>2</v>
      </c>
      <c r="F24" s="98">
        <v>2</v>
      </c>
      <c r="G24" s="98">
        <v>1</v>
      </c>
      <c r="H24" s="98">
        <v>1</v>
      </c>
      <c r="I24" s="99">
        <v>3</v>
      </c>
      <c r="J24" s="100">
        <f>SUM(C24:I24)</f>
        <v>25</v>
      </c>
    </row>
    <row r="25" spans="1:10" ht="31.5" customHeight="1" x14ac:dyDescent="0.25">
      <c r="A25" s="52" t="s">
        <v>25</v>
      </c>
      <c r="B25" s="53"/>
      <c r="C25" s="54"/>
      <c r="D25" s="54"/>
      <c r="E25" s="54"/>
      <c r="F25" s="54"/>
      <c r="G25" s="54"/>
      <c r="H25" s="54"/>
      <c r="I25" s="54"/>
      <c r="J25" s="54"/>
    </row>
    <row r="27" spans="1:10" ht="18.75" x14ac:dyDescent="0.3">
      <c r="A27" s="212"/>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L21"/>
  <sheetViews>
    <sheetView zoomScale="71" zoomScaleNormal="71" workbookViewId="0">
      <selection sqref="A1:J1"/>
    </sheetView>
  </sheetViews>
  <sheetFormatPr baseColWidth="10" defaultRowHeight="15" x14ac:dyDescent="0.25"/>
  <cols>
    <col min="1" max="1" width="33.7109375" customWidth="1"/>
    <col min="2" max="2" width="12.140625" style="55" customWidth="1"/>
    <col min="3" max="10" width="22.5703125" customWidth="1"/>
  </cols>
  <sheetData>
    <row r="1" spans="1:10" ht="57" customHeight="1" x14ac:dyDescent="0.25">
      <c r="A1" s="410" t="s">
        <v>75</v>
      </c>
      <c r="B1" s="410"/>
      <c r="C1" s="410"/>
      <c r="D1" s="410"/>
      <c r="E1" s="410"/>
      <c r="F1" s="410"/>
      <c r="G1" s="410"/>
      <c r="H1" s="410"/>
      <c r="I1" s="410"/>
      <c r="J1" s="410"/>
    </row>
    <row r="2" spans="1:10" ht="57" customHeight="1" thickBot="1" x14ac:dyDescent="0.3">
      <c r="A2" s="410" t="s">
        <v>153</v>
      </c>
      <c r="B2" s="410"/>
      <c r="C2" s="412"/>
      <c r="D2" s="412"/>
      <c r="E2" s="412"/>
      <c r="F2" s="412"/>
      <c r="G2" s="412"/>
      <c r="H2" s="412"/>
      <c r="I2" s="412"/>
      <c r="J2" s="412"/>
    </row>
    <row r="3" spans="1:10" ht="51.75" customHeight="1" thickBot="1" x14ac:dyDescent="0.3">
      <c r="A3" s="390" t="s">
        <v>76</v>
      </c>
      <c r="B3" s="391"/>
      <c r="C3" s="394" t="s">
        <v>2</v>
      </c>
      <c r="D3" s="395"/>
      <c r="E3" s="395"/>
      <c r="F3" s="395"/>
      <c r="G3" s="395"/>
      <c r="H3" s="395"/>
      <c r="I3" s="395"/>
      <c r="J3" s="396"/>
    </row>
    <row r="4" spans="1:10" ht="48" customHeight="1" thickBot="1" x14ac:dyDescent="0.3">
      <c r="A4" s="392"/>
      <c r="B4" s="393"/>
      <c r="C4" s="103" t="s">
        <v>3</v>
      </c>
      <c r="D4" s="104" t="s">
        <v>4</v>
      </c>
      <c r="E4" s="105" t="s">
        <v>5</v>
      </c>
      <c r="F4" s="104" t="s">
        <v>6</v>
      </c>
      <c r="G4" s="104" t="s">
        <v>7</v>
      </c>
      <c r="H4" s="105" t="s">
        <v>8</v>
      </c>
      <c r="I4" s="106" t="s">
        <v>9</v>
      </c>
      <c r="J4" s="107" t="s">
        <v>10</v>
      </c>
    </row>
    <row r="5" spans="1:10" ht="25.5" customHeight="1" x14ac:dyDescent="0.25">
      <c r="A5" s="458" t="s">
        <v>77</v>
      </c>
      <c r="B5" s="70" t="s">
        <v>20</v>
      </c>
      <c r="C5" s="108">
        <v>749</v>
      </c>
      <c r="D5" s="109">
        <v>792</v>
      </c>
      <c r="E5" s="109">
        <v>276</v>
      </c>
      <c r="F5" s="109">
        <v>262</v>
      </c>
      <c r="G5" s="109">
        <v>342</v>
      </c>
      <c r="H5" s="109">
        <v>155</v>
      </c>
      <c r="I5" s="110">
        <v>200</v>
      </c>
      <c r="J5" s="111">
        <v>2776</v>
      </c>
    </row>
    <row r="6" spans="1:10" ht="25.5" customHeight="1" x14ac:dyDescent="0.25">
      <c r="A6" s="457"/>
      <c r="B6" s="65" t="s">
        <v>29</v>
      </c>
      <c r="C6" s="74">
        <v>0.61595394736842102</v>
      </c>
      <c r="D6" s="75">
        <v>0.4424581005586592</v>
      </c>
      <c r="E6" s="75">
        <v>0.77966101694915257</v>
      </c>
      <c r="F6" s="75">
        <v>0.85342019543973946</v>
      </c>
      <c r="G6" s="75">
        <v>0.62068965517241381</v>
      </c>
      <c r="H6" s="75">
        <v>0.65400843881856541</v>
      </c>
      <c r="I6" s="77">
        <v>0.7407407407407407</v>
      </c>
      <c r="J6" s="112">
        <v>0.58751322751322754</v>
      </c>
    </row>
    <row r="7" spans="1:10" ht="25.5" customHeight="1" x14ac:dyDescent="0.25">
      <c r="A7" s="456" t="s">
        <v>78</v>
      </c>
      <c r="B7" s="70" t="s">
        <v>20</v>
      </c>
      <c r="C7" s="117">
        <v>93</v>
      </c>
      <c r="D7" s="118">
        <v>161</v>
      </c>
      <c r="E7" s="118">
        <v>30</v>
      </c>
      <c r="F7" s="118">
        <v>16</v>
      </c>
      <c r="G7" s="118">
        <v>89</v>
      </c>
      <c r="H7" s="118">
        <v>38</v>
      </c>
      <c r="I7" s="119">
        <v>15</v>
      </c>
      <c r="J7" s="120">
        <v>442</v>
      </c>
    </row>
    <row r="8" spans="1:10" ht="25.5" customHeight="1" x14ac:dyDescent="0.25">
      <c r="A8" s="457"/>
      <c r="B8" s="65" t="s">
        <v>29</v>
      </c>
      <c r="C8" s="74">
        <v>7.6480263157894732E-2</v>
      </c>
      <c r="D8" s="75">
        <v>8.9944134078212293E-2</v>
      </c>
      <c r="E8" s="75">
        <v>8.4745762711864403E-2</v>
      </c>
      <c r="F8" s="75">
        <v>5.2117263843648211E-2</v>
      </c>
      <c r="G8" s="75">
        <v>0.16152450090744103</v>
      </c>
      <c r="H8" s="75">
        <v>0.16033755274261605</v>
      </c>
      <c r="I8" s="77">
        <v>5.5555555555555552E-2</v>
      </c>
      <c r="J8" s="112">
        <v>9.3544973544973542E-2</v>
      </c>
    </row>
    <row r="9" spans="1:10" ht="25.5" customHeight="1" x14ac:dyDescent="0.25">
      <c r="A9" s="456" t="s">
        <v>79</v>
      </c>
      <c r="B9" s="13" t="s">
        <v>20</v>
      </c>
      <c r="C9" s="113">
        <v>374</v>
      </c>
      <c r="D9" s="114">
        <v>837</v>
      </c>
      <c r="E9" s="114">
        <v>48</v>
      </c>
      <c r="F9" s="114">
        <v>29</v>
      </c>
      <c r="G9" s="114">
        <v>120</v>
      </c>
      <c r="H9" s="114">
        <v>44</v>
      </c>
      <c r="I9" s="115">
        <v>55</v>
      </c>
      <c r="J9" s="116">
        <v>1507</v>
      </c>
    </row>
    <row r="10" spans="1:10" ht="25.5" customHeight="1" thickBot="1" x14ac:dyDescent="0.3">
      <c r="A10" s="459"/>
      <c r="B10" s="83" t="s">
        <v>29</v>
      </c>
      <c r="C10" s="121">
        <v>0.30756578947368424</v>
      </c>
      <c r="D10" s="122">
        <v>0.46759776536312847</v>
      </c>
      <c r="E10" s="122">
        <v>0.13559322033898305</v>
      </c>
      <c r="F10" s="122">
        <v>9.4462540716612378E-2</v>
      </c>
      <c r="G10" s="122">
        <v>0.21778584392014519</v>
      </c>
      <c r="H10" s="122">
        <v>0.18565400843881857</v>
      </c>
      <c r="I10" s="123">
        <v>0.20370370370370369</v>
      </c>
      <c r="J10" s="214">
        <v>0.31894179894179892</v>
      </c>
    </row>
    <row r="11" spans="1:10" ht="27.75" customHeight="1" x14ac:dyDescent="0.25">
      <c r="A11" s="460" t="s">
        <v>80</v>
      </c>
      <c r="B11" s="70" t="s">
        <v>20</v>
      </c>
      <c r="C11" s="215">
        <v>1216</v>
      </c>
      <c r="D11" s="216">
        <v>1790</v>
      </c>
      <c r="E11" s="216">
        <v>354</v>
      </c>
      <c r="F11" s="216">
        <v>307</v>
      </c>
      <c r="G11" s="216">
        <v>551</v>
      </c>
      <c r="H11" s="216">
        <v>237</v>
      </c>
      <c r="I11" s="217">
        <v>270</v>
      </c>
      <c r="J11" s="127">
        <v>4725</v>
      </c>
    </row>
    <row r="12" spans="1:10" ht="27.75" customHeight="1" thickBot="1" x14ac:dyDescent="0.3">
      <c r="A12" s="392"/>
      <c r="B12" s="83" t="s">
        <v>29</v>
      </c>
      <c r="C12" s="84">
        <v>1</v>
      </c>
      <c r="D12" s="85">
        <v>1</v>
      </c>
      <c r="E12" s="85">
        <v>1</v>
      </c>
      <c r="F12" s="85">
        <v>1</v>
      </c>
      <c r="G12" s="85">
        <v>1</v>
      </c>
      <c r="H12" s="85">
        <v>1</v>
      </c>
      <c r="I12" s="87">
        <v>1</v>
      </c>
      <c r="J12" s="128">
        <v>1</v>
      </c>
    </row>
    <row r="13" spans="1:10" ht="36" customHeight="1" thickBot="1" x14ac:dyDescent="0.3">
      <c r="A13" s="152"/>
      <c r="B13" s="142"/>
      <c r="C13" s="91"/>
      <c r="D13" s="91"/>
      <c r="E13" s="91"/>
      <c r="F13" s="91"/>
      <c r="G13" s="91"/>
      <c r="H13" s="91"/>
      <c r="I13" s="91"/>
      <c r="J13" s="91"/>
    </row>
    <row r="14" spans="1:10" ht="48.75" customHeight="1" x14ac:dyDescent="0.25">
      <c r="A14" s="199" t="s">
        <v>81</v>
      </c>
      <c r="B14" s="218" t="s">
        <v>20</v>
      </c>
      <c r="C14" s="219">
        <v>26</v>
      </c>
      <c r="D14" s="220">
        <v>90</v>
      </c>
      <c r="E14" s="220">
        <v>25</v>
      </c>
      <c r="F14" s="220">
        <v>33</v>
      </c>
      <c r="G14" s="220">
        <v>18</v>
      </c>
      <c r="H14" s="220">
        <v>3</v>
      </c>
      <c r="I14" s="221">
        <v>6</v>
      </c>
      <c r="J14" s="222">
        <v>201</v>
      </c>
    </row>
    <row r="15" spans="1:10" ht="48.75" customHeight="1" thickBot="1" x14ac:dyDescent="0.3">
      <c r="A15" s="223" t="s">
        <v>74</v>
      </c>
      <c r="B15" s="224" t="s">
        <v>20</v>
      </c>
      <c r="C15" s="206">
        <v>0</v>
      </c>
      <c r="D15" s="207">
        <v>208</v>
      </c>
      <c r="E15" s="207">
        <v>0</v>
      </c>
      <c r="F15" s="207">
        <v>0</v>
      </c>
      <c r="G15" s="207">
        <v>0</v>
      </c>
      <c r="H15" s="207">
        <v>276</v>
      </c>
      <c r="I15" s="208">
        <v>0</v>
      </c>
      <c r="J15" s="209">
        <v>208</v>
      </c>
    </row>
    <row r="16" spans="1:10" ht="48.75" customHeight="1" thickBot="1" x14ac:dyDescent="0.3">
      <c r="A16" s="339" t="s">
        <v>21</v>
      </c>
      <c r="B16" s="146" t="s">
        <v>20</v>
      </c>
      <c r="C16" s="206">
        <v>1242</v>
      </c>
      <c r="D16" s="207">
        <v>2088</v>
      </c>
      <c r="E16" s="207">
        <v>379</v>
      </c>
      <c r="F16" s="207">
        <v>340</v>
      </c>
      <c r="G16" s="207">
        <v>569</v>
      </c>
      <c r="H16" s="207">
        <v>240</v>
      </c>
      <c r="I16" s="208">
        <v>276</v>
      </c>
      <c r="J16" s="209">
        <v>5134</v>
      </c>
    </row>
    <row r="17" spans="1:12" ht="54.75" customHeight="1" thickBot="1" x14ac:dyDescent="0.3">
      <c r="A17" s="141"/>
      <c r="B17" s="129"/>
      <c r="C17" s="210"/>
      <c r="D17" s="210"/>
      <c r="E17" s="210"/>
      <c r="F17" s="210"/>
      <c r="G17" s="210"/>
      <c r="H17" s="210"/>
      <c r="I17" s="210"/>
      <c r="J17" s="211"/>
    </row>
    <row r="18" spans="1:12" ht="36" customHeight="1" x14ac:dyDescent="0.25">
      <c r="A18" s="365" t="s">
        <v>22</v>
      </c>
      <c r="B18" s="366"/>
      <c r="C18" s="366"/>
      <c r="D18" s="93"/>
      <c r="E18" s="93"/>
      <c r="F18" s="93"/>
      <c r="G18" s="93"/>
      <c r="H18" s="93"/>
      <c r="I18" s="93"/>
      <c r="J18" s="94"/>
    </row>
    <row r="19" spans="1:12" ht="36" customHeight="1" x14ac:dyDescent="0.25">
      <c r="A19" s="381" t="s">
        <v>23</v>
      </c>
      <c r="B19" s="382"/>
      <c r="C19" s="225">
        <v>3</v>
      </c>
      <c r="D19" s="226">
        <v>4</v>
      </c>
      <c r="E19" s="226">
        <v>2</v>
      </c>
      <c r="F19" s="226">
        <v>2</v>
      </c>
      <c r="G19" s="226">
        <v>1</v>
      </c>
      <c r="H19" s="227">
        <v>1</v>
      </c>
      <c r="I19" s="226">
        <v>3</v>
      </c>
      <c r="J19" s="228">
        <v>16</v>
      </c>
      <c r="L19" s="229"/>
    </row>
    <row r="20" spans="1:12" ht="36" customHeight="1" thickBot="1" x14ac:dyDescent="0.3">
      <c r="A20" s="383" t="s">
        <v>24</v>
      </c>
      <c r="B20" s="384"/>
      <c r="C20" s="230">
        <v>5</v>
      </c>
      <c r="D20" s="231">
        <v>11</v>
      </c>
      <c r="E20" s="231">
        <v>2</v>
      </c>
      <c r="F20" s="231">
        <v>2</v>
      </c>
      <c r="G20" s="231">
        <v>1</v>
      </c>
      <c r="H20" s="231">
        <v>1</v>
      </c>
      <c r="I20" s="232">
        <v>3</v>
      </c>
      <c r="J20" s="233">
        <v>25</v>
      </c>
    </row>
    <row r="21" spans="1:12" ht="31.5" customHeight="1" x14ac:dyDescent="0.25">
      <c r="A21" s="52" t="s">
        <v>25</v>
      </c>
      <c r="B21" s="53"/>
      <c r="C21" s="54"/>
      <c r="D21" s="54"/>
      <c r="E21" s="54"/>
      <c r="F21" s="54"/>
      <c r="G21" s="54"/>
      <c r="H21" s="54"/>
      <c r="I21" s="54"/>
      <c r="J21" s="54"/>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5"/>
  <sheetViews>
    <sheetView zoomScale="64" zoomScaleNormal="64" workbookViewId="0">
      <selection sqref="A1:J1"/>
    </sheetView>
  </sheetViews>
  <sheetFormatPr baseColWidth="10" defaultRowHeight="15" x14ac:dyDescent="0.25"/>
  <cols>
    <col min="1" max="1" width="54.5703125" customWidth="1"/>
    <col min="2" max="2" width="17.28515625" style="55" customWidth="1"/>
    <col min="3" max="10" width="26.140625" customWidth="1"/>
  </cols>
  <sheetData>
    <row r="1" spans="1:10" ht="57" customHeight="1" x14ac:dyDescent="0.25">
      <c r="A1" s="462" t="s">
        <v>82</v>
      </c>
      <c r="B1" s="462"/>
      <c r="C1" s="462"/>
      <c r="D1" s="462"/>
      <c r="E1" s="462"/>
      <c r="F1" s="462"/>
      <c r="G1" s="462"/>
      <c r="H1" s="462"/>
      <c r="I1" s="462"/>
      <c r="J1" s="462"/>
    </row>
    <row r="2" spans="1:10" ht="42" customHeight="1" thickBot="1" x14ac:dyDescent="0.3">
      <c r="A2" s="463" t="s">
        <v>154</v>
      </c>
      <c r="B2" s="463"/>
      <c r="C2" s="464"/>
      <c r="D2" s="464"/>
      <c r="E2" s="464"/>
      <c r="F2" s="464"/>
      <c r="G2" s="464"/>
      <c r="H2" s="464"/>
      <c r="I2" s="464"/>
      <c r="J2" s="464"/>
    </row>
    <row r="3" spans="1:10" ht="51.75" customHeight="1" thickBot="1" x14ac:dyDescent="0.3">
      <c r="A3" s="465" t="s">
        <v>83</v>
      </c>
      <c r="B3" s="466"/>
      <c r="C3" s="469" t="s">
        <v>2</v>
      </c>
      <c r="D3" s="470"/>
      <c r="E3" s="470"/>
      <c r="F3" s="470"/>
      <c r="G3" s="470"/>
      <c r="H3" s="470"/>
      <c r="I3" s="470"/>
      <c r="J3" s="471"/>
    </row>
    <row r="4" spans="1:10" ht="57.75" customHeight="1" thickBot="1" x14ac:dyDescent="0.3">
      <c r="A4" s="467"/>
      <c r="B4" s="468"/>
      <c r="C4" s="234" t="s">
        <v>3</v>
      </c>
      <c r="D4" s="235" t="s">
        <v>47</v>
      </c>
      <c r="E4" s="235" t="s">
        <v>5</v>
      </c>
      <c r="F4" s="337" t="s">
        <v>6</v>
      </c>
      <c r="G4" s="337" t="s">
        <v>7</v>
      </c>
      <c r="H4" s="236" t="s">
        <v>8</v>
      </c>
      <c r="I4" s="338" t="s">
        <v>9</v>
      </c>
      <c r="J4" s="237" t="s">
        <v>10</v>
      </c>
    </row>
    <row r="5" spans="1:10" ht="31.5" customHeight="1" x14ac:dyDescent="0.25">
      <c r="A5" s="472" t="s">
        <v>85</v>
      </c>
      <c r="B5" s="238" t="s">
        <v>20</v>
      </c>
      <c r="C5" s="239">
        <v>78</v>
      </c>
      <c r="D5" s="240">
        <v>9</v>
      </c>
      <c r="E5" s="240">
        <v>22</v>
      </c>
      <c r="F5" s="240">
        <v>2</v>
      </c>
      <c r="G5" s="240">
        <v>18</v>
      </c>
      <c r="H5" s="240" t="s">
        <v>16</v>
      </c>
      <c r="I5" s="241">
        <v>21</v>
      </c>
      <c r="J5" s="242">
        <v>150</v>
      </c>
    </row>
    <row r="6" spans="1:10" ht="31.5" customHeight="1" x14ac:dyDescent="0.25">
      <c r="A6" s="473"/>
      <c r="B6" s="243" t="s">
        <v>29</v>
      </c>
      <c r="C6" s="244">
        <v>6.5217391304347824E-2</v>
      </c>
      <c r="D6" s="245">
        <v>8.9463220675944331E-3</v>
      </c>
      <c r="E6" s="245">
        <v>6.6265060240963861E-2</v>
      </c>
      <c r="F6" s="245">
        <v>1.1049723756906077E-2</v>
      </c>
      <c r="G6" s="245">
        <v>4.712041884816754E-2</v>
      </c>
      <c r="H6" s="245" t="s">
        <v>17</v>
      </c>
      <c r="I6" s="246">
        <v>0.12138728323699421</v>
      </c>
      <c r="J6" s="247">
        <v>4.5871559633027525E-2</v>
      </c>
    </row>
    <row r="7" spans="1:10" ht="25.5" customHeight="1" x14ac:dyDescent="0.25">
      <c r="A7" s="423" t="s">
        <v>86</v>
      </c>
      <c r="B7" s="248" t="s">
        <v>20</v>
      </c>
      <c r="C7" s="249">
        <v>111</v>
      </c>
      <c r="D7" s="250">
        <v>119</v>
      </c>
      <c r="E7" s="250">
        <v>53</v>
      </c>
      <c r="F7" s="250">
        <v>29</v>
      </c>
      <c r="G7" s="250">
        <v>53</v>
      </c>
      <c r="H7" s="250" t="s">
        <v>16</v>
      </c>
      <c r="I7" s="251">
        <v>19</v>
      </c>
      <c r="J7" s="252">
        <v>384</v>
      </c>
    </row>
    <row r="8" spans="1:10" ht="25.5" customHeight="1" x14ac:dyDescent="0.25">
      <c r="A8" s="473"/>
      <c r="B8" s="243" t="s">
        <v>29</v>
      </c>
      <c r="C8" s="244">
        <v>9.2809364548494977E-2</v>
      </c>
      <c r="D8" s="245">
        <v>0.11829025844930417</v>
      </c>
      <c r="E8" s="245">
        <v>0.15963855421686746</v>
      </c>
      <c r="F8" s="245">
        <v>0.16022099447513813</v>
      </c>
      <c r="G8" s="245">
        <v>0.13874345549738221</v>
      </c>
      <c r="H8" s="245" t="s">
        <v>17</v>
      </c>
      <c r="I8" s="246">
        <v>0.10982658959537572</v>
      </c>
      <c r="J8" s="247">
        <v>0.11743119266055047</v>
      </c>
    </row>
    <row r="9" spans="1:10" ht="33.75" customHeight="1" x14ac:dyDescent="0.25">
      <c r="A9" s="423" t="s">
        <v>87</v>
      </c>
      <c r="B9" s="248" t="s">
        <v>20</v>
      </c>
      <c r="C9" s="249">
        <v>275</v>
      </c>
      <c r="D9" s="250">
        <v>166</v>
      </c>
      <c r="E9" s="250">
        <v>68</v>
      </c>
      <c r="F9" s="250">
        <v>46</v>
      </c>
      <c r="G9" s="250">
        <v>84</v>
      </c>
      <c r="H9" s="250" t="s">
        <v>16</v>
      </c>
      <c r="I9" s="251">
        <v>46</v>
      </c>
      <c r="J9" s="252">
        <v>685</v>
      </c>
    </row>
    <row r="10" spans="1:10" ht="33.75" customHeight="1" x14ac:dyDescent="0.25">
      <c r="A10" s="473"/>
      <c r="B10" s="243" t="s">
        <v>29</v>
      </c>
      <c r="C10" s="244">
        <v>0.22993311036789299</v>
      </c>
      <c r="D10" s="245">
        <v>0.16500994035785288</v>
      </c>
      <c r="E10" s="245">
        <v>0.20481927710843373</v>
      </c>
      <c r="F10" s="245">
        <v>0.2541436464088398</v>
      </c>
      <c r="G10" s="245">
        <v>0.21989528795811519</v>
      </c>
      <c r="H10" s="245" t="s">
        <v>17</v>
      </c>
      <c r="I10" s="246">
        <v>0.26589595375722541</v>
      </c>
      <c r="J10" s="247">
        <v>0.20948012232415902</v>
      </c>
    </row>
    <row r="11" spans="1:10" ht="25.5" customHeight="1" x14ac:dyDescent="0.25">
      <c r="A11" s="423" t="s">
        <v>88</v>
      </c>
      <c r="B11" s="248" t="s">
        <v>20</v>
      </c>
      <c r="C11" s="249">
        <v>71</v>
      </c>
      <c r="D11" s="250">
        <v>44</v>
      </c>
      <c r="E11" s="250">
        <v>37</v>
      </c>
      <c r="F11" s="250">
        <v>21</v>
      </c>
      <c r="G11" s="250">
        <v>23</v>
      </c>
      <c r="H11" s="250" t="s">
        <v>16</v>
      </c>
      <c r="I11" s="251">
        <v>19</v>
      </c>
      <c r="J11" s="252">
        <v>215</v>
      </c>
    </row>
    <row r="12" spans="1:10" ht="25.5" customHeight="1" x14ac:dyDescent="0.25">
      <c r="A12" s="473"/>
      <c r="B12" s="243" t="s">
        <v>29</v>
      </c>
      <c r="C12" s="244">
        <v>5.936454849498328E-2</v>
      </c>
      <c r="D12" s="245">
        <v>4.37375745526839E-2</v>
      </c>
      <c r="E12" s="245">
        <v>0.11144578313253012</v>
      </c>
      <c r="F12" s="245">
        <v>0.11602209944751381</v>
      </c>
      <c r="G12" s="245">
        <v>6.0209424083769635E-2</v>
      </c>
      <c r="H12" s="245" t="s">
        <v>17</v>
      </c>
      <c r="I12" s="246">
        <v>0.10982658959537572</v>
      </c>
      <c r="J12" s="247">
        <v>6.5749235474006115E-2</v>
      </c>
    </row>
    <row r="13" spans="1:10" ht="25.5" customHeight="1" x14ac:dyDescent="0.25">
      <c r="A13" s="423" t="s">
        <v>89</v>
      </c>
      <c r="B13" s="248" t="s">
        <v>20</v>
      </c>
      <c r="C13" s="249">
        <v>21</v>
      </c>
      <c r="D13" s="250">
        <v>27</v>
      </c>
      <c r="E13" s="250">
        <v>11</v>
      </c>
      <c r="F13" s="250">
        <v>4</v>
      </c>
      <c r="G13" s="250">
        <v>10</v>
      </c>
      <c r="H13" s="250" t="s">
        <v>16</v>
      </c>
      <c r="I13" s="251">
        <v>3</v>
      </c>
      <c r="J13" s="252">
        <v>76</v>
      </c>
    </row>
    <row r="14" spans="1:10" ht="25.5" customHeight="1" x14ac:dyDescent="0.25">
      <c r="A14" s="473"/>
      <c r="B14" s="243" t="s">
        <v>29</v>
      </c>
      <c r="C14" s="244">
        <v>1.7558528428093644E-2</v>
      </c>
      <c r="D14" s="245">
        <v>2.6838966202783299E-2</v>
      </c>
      <c r="E14" s="245">
        <v>3.313253012048193E-2</v>
      </c>
      <c r="F14" s="245">
        <v>2.2099447513812154E-2</v>
      </c>
      <c r="G14" s="245">
        <v>2.6178010471204188E-2</v>
      </c>
      <c r="H14" s="245" t="s">
        <v>17</v>
      </c>
      <c r="I14" s="246">
        <v>1.7341040462427744E-2</v>
      </c>
      <c r="J14" s="247">
        <v>2.3241590214067277E-2</v>
      </c>
    </row>
    <row r="15" spans="1:10" ht="25.5" customHeight="1" x14ac:dyDescent="0.25">
      <c r="A15" s="423" t="s">
        <v>90</v>
      </c>
      <c r="B15" s="248" t="s">
        <v>20</v>
      </c>
      <c r="C15" s="249">
        <v>16</v>
      </c>
      <c r="D15" s="250">
        <v>10</v>
      </c>
      <c r="E15" s="250">
        <v>10</v>
      </c>
      <c r="F15" s="250">
        <v>2</v>
      </c>
      <c r="G15" s="250">
        <v>10</v>
      </c>
      <c r="H15" s="250" t="s">
        <v>16</v>
      </c>
      <c r="I15" s="251">
        <v>7</v>
      </c>
      <c r="J15" s="252">
        <v>55</v>
      </c>
    </row>
    <row r="16" spans="1:10" ht="25.5" customHeight="1" x14ac:dyDescent="0.25">
      <c r="A16" s="473"/>
      <c r="B16" s="243" t="s">
        <v>29</v>
      </c>
      <c r="C16" s="244">
        <v>1.3377926421404682E-2</v>
      </c>
      <c r="D16" s="245">
        <v>9.9403578528827041E-3</v>
      </c>
      <c r="E16" s="245">
        <v>3.0120481927710843E-2</v>
      </c>
      <c r="F16" s="245">
        <v>1.1049723756906077E-2</v>
      </c>
      <c r="G16" s="245">
        <v>2.6178010471204188E-2</v>
      </c>
      <c r="H16" s="245" t="s">
        <v>17</v>
      </c>
      <c r="I16" s="246">
        <v>4.046242774566474E-2</v>
      </c>
      <c r="J16" s="247">
        <v>1.6819571865443424E-2</v>
      </c>
    </row>
    <row r="17" spans="1:10" ht="25.5" customHeight="1" x14ac:dyDescent="0.25">
      <c r="A17" s="461" t="s">
        <v>91</v>
      </c>
      <c r="B17" s="248" t="s">
        <v>20</v>
      </c>
      <c r="C17" s="249">
        <v>13</v>
      </c>
      <c r="D17" s="250">
        <v>22</v>
      </c>
      <c r="E17" s="250">
        <v>3</v>
      </c>
      <c r="F17" s="250">
        <v>5</v>
      </c>
      <c r="G17" s="250">
        <v>4</v>
      </c>
      <c r="H17" s="250" t="s">
        <v>16</v>
      </c>
      <c r="I17" s="251">
        <v>1</v>
      </c>
      <c r="J17" s="252">
        <v>48</v>
      </c>
    </row>
    <row r="18" spans="1:10" ht="25.5" customHeight="1" x14ac:dyDescent="0.25">
      <c r="A18" s="473"/>
      <c r="B18" s="243" t="s">
        <v>29</v>
      </c>
      <c r="C18" s="244">
        <v>1.0869565217391304E-2</v>
      </c>
      <c r="D18" s="245">
        <v>2.186878727634195E-2</v>
      </c>
      <c r="E18" s="245">
        <v>9.0361445783132526E-3</v>
      </c>
      <c r="F18" s="245">
        <v>2.7624309392265192E-2</v>
      </c>
      <c r="G18" s="245">
        <v>1.0471204188481676E-2</v>
      </c>
      <c r="H18" s="245" t="s">
        <v>17</v>
      </c>
      <c r="I18" s="246">
        <v>5.7803468208092483E-3</v>
      </c>
      <c r="J18" s="247">
        <v>1.4678899082568808E-2</v>
      </c>
    </row>
    <row r="19" spans="1:10" ht="25.5" customHeight="1" x14ac:dyDescent="0.25">
      <c r="A19" s="461" t="s">
        <v>92</v>
      </c>
      <c r="B19" s="248" t="s">
        <v>20</v>
      </c>
      <c r="C19" s="249">
        <v>611</v>
      </c>
      <c r="D19" s="250">
        <v>609</v>
      </c>
      <c r="E19" s="250">
        <v>128</v>
      </c>
      <c r="F19" s="250">
        <v>72</v>
      </c>
      <c r="G19" s="250">
        <v>180</v>
      </c>
      <c r="H19" s="250" t="s">
        <v>16</v>
      </c>
      <c r="I19" s="251">
        <v>57</v>
      </c>
      <c r="J19" s="252">
        <v>1657</v>
      </c>
    </row>
    <row r="20" spans="1:10" ht="25.5" customHeight="1" thickBot="1" x14ac:dyDescent="0.3">
      <c r="A20" s="461"/>
      <c r="B20" s="248" t="s">
        <v>29</v>
      </c>
      <c r="C20" s="253">
        <v>0.51086956521739135</v>
      </c>
      <c r="D20" s="254">
        <v>0.60536779324055667</v>
      </c>
      <c r="E20" s="254">
        <v>0.38554216867469882</v>
      </c>
      <c r="F20" s="254">
        <v>0.39779005524861877</v>
      </c>
      <c r="G20" s="254">
        <v>0.47120418848167539</v>
      </c>
      <c r="H20" s="254" t="s">
        <v>17</v>
      </c>
      <c r="I20" s="255">
        <v>0.32947976878612717</v>
      </c>
      <c r="J20" s="256">
        <v>0.50672782874617739</v>
      </c>
    </row>
    <row r="21" spans="1:10" ht="30.75" customHeight="1" x14ac:dyDescent="0.25">
      <c r="A21" s="475" t="s">
        <v>93</v>
      </c>
      <c r="B21" s="257" t="s">
        <v>20</v>
      </c>
      <c r="C21" s="124">
        <v>1196</v>
      </c>
      <c r="D21" s="125">
        <v>1006</v>
      </c>
      <c r="E21" s="125">
        <v>332</v>
      </c>
      <c r="F21" s="125">
        <v>181</v>
      </c>
      <c r="G21" s="125">
        <v>382</v>
      </c>
      <c r="H21" s="125" t="s">
        <v>16</v>
      </c>
      <c r="I21" s="126">
        <v>173</v>
      </c>
      <c r="J21" s="198">
        <v>3270</v>
      </c>
    </row>
    <row r="22" spans="1:10" ht="30.75" customHeight="1" thickBot="1" x14ac:dyDescent="0.3">
      <c r="A22" s="476"/>
      <c r="B22" s="258" t="s">
        <v>29</v>
      </c>
      <c r="C22" s="84">
        <v>1</v>
      </c>
      <c r="D22" s="85">
        <v>1</v>
      </c>
      <c r="E22" s="85">
        <v>1</v>
      </c>
      <c r="F22" s="85">
        <v>1</v>
      </c>
      <c r="G22" s="85">
        <v>1</v>
      </c>
      <c r="H22" s="85" t="s">
        <v>17</v>
      </c>
      <c r="I22" s="87">
        <v>1</v>
      </c>
      <c r="J22" s="128">
        <v>1</v>
      </c>
    </row>
    <row r="23" spans="1:10" ht="36" customHeight="1" thickBot="1" x14ac:dyDescent="0.3">
      <c r="A23" s="152"/>
      <c r="B23" s="142"/>
      <c r="C23" s="91"/>
      <c r="D23" s="91"/>
      <c r="E23" s="91"/>
      <c r="F23" s="91"/>
      <c r="G23" s="91"/>
      <c r="H23" s="91"/>
      <c r="I23" s="91"/>
      <c r="J23" s="91"/>
    </row>
    <row r="24" spans="1:10" ht="57" customHeight="1" x14ac:dyDescent="0.25">
      <c r="A24" s="199" t="s">
        <v>94</v>
      </c>
      <c r="B24" s="259" t="s">
        <v>20</v>
      </c>
      <c r="C24" s="260">
        <v>46</v>
      </c>
      <c r="D24" s="261">
        <v>113</v>
      </c>
      <c r="E24" s="261">
        <v>47</v>
      </c>
      <c r="F24" s="261">
        <v>159</v>
      </c>
      <c r="G24" s="261">
        <v>187</v>
      </c>
      <c r="H24" s="261" t="s">
        <v>16</v>
      </c>
      <c r="I24" s="262">
        <v>103</v>
      </c>
      <c r="J24" s="263">
        <v>655</v>
      </c>
    </row>
    <row r="25" spans="1:10" ht="55.5" customHeight="1" thickBot="1" x14ac:dyDescent="0.3">
      <c r="A25" s="223" t="s">
        <v>74</v>
      </c>
      <c r="B25" s="264" t="s">
        <v>20</v>
      </c>
      <c r="C25" s="265">
        <v>0</v>
      </c>
      <c r="D25" s="266">
        <v>969</v>
      </c>
      <c r="E25" s="266">
        <v>0</v>
      </c>
      <c r="F25" s="266">
        <v>0</v>
      </c>
      <c r="G25" s="266">
        <v>0</v>
      </c>
      <c r="H25" s="266">
        <v>240</v>
      </c>
      <c r="I25" s="267">
        <v>0</v>
      </c>
      <c r="J25" s="268">
        <v>1209</v>
      </c>
    </row>
    <row r="26" spans="1:10" ht="54.75" customHeight="1" thickBot="1" x14ac:dyDescent="0.3">
      <c r="A26" s="339" t="s">
        <v>21</v>
      </c>
      <c r="B26" s="269" t="s">
        <v>20</v>
      </c>
      <c r="C26" s="265">
        <v>1242</v>
      </c>
      <c r="D26" s="266">
        <v>2088</v>
      </c>
      <c r="E26" s="266">
        <v>379</v>
      </c>
      <c r="F26" s="266">
        <v>340</v>
      </c>
      <c r="G26" s="266">
        <v>569</v>
      </c>
      <c r="H26" s="266">
        <v>240</v>
      </c>
      <c r="I26" s="267">
        <v>276</v>
      </c>
      <c r="J26" s="268">
        <v>5134</v>
      </c>
    </row>
    <row r="27" spans="1:10" ht="54.75" customHeight="1" thickBot="1" x14ac:dyDescent="0.3">
      <c r="A27" s="141"/>
      <c r="B27" s="129"/>
      <c r="C27" s="210"/>
      <c r="D27" s="210"/>
      <c r="E27" s="210"/>
      <c r="F27" s="210"/>
      <c r="G27" s="210"/>
      <c r="H27" s="210"/>
      <c r="I27" s="210"/>
      <c r="J27" s="211"/>
    </row>
    <row r="28" spans="1:10" ht="36.75" customHeight="1" x14ac:dyDescent="0.25">
      <c r="A28" s="477" t="s">
        <v>22</v>
      </c>
      <c r="B28" s="478"/>
      <c r="C28" s="478"/>
      <c r="D28" s="93"/>
      <c r="E28" s="93"/>
      <c r="F28" s="93"/>
      <c r="G28" s="93"/>
      <c r="H28" s="93"/>
      <c r="I28" s="93"/>
      <c r="J28" s="94"/>
    </row>
    <row r="29" spans="1:10" ht="36.75" customHeight="1" x14ac:dyDescent="0.25">
      <c r="A29" s="479" t="s">
        <v>23</v>
      </c>
      <c r="B29" s="480"/>
      <c r="C29" s="270">
        <v>3</v>
      </c>
      <c r="D29" s="271">
        <v>2</v>
      </c>
      <c r="E29" s="271">
        <v>2</v>
      </c>
      <c r="F29" s="271">
        <v>2</v>
      </c>
      <c r="G29" s="271">
        <v>1</v>
      </c>
      <c r="H29" s="271">
        <v>0</v>
      </c>
      <c r="I29" s="271">
        <v>3</v>
      </c>
      <c r="J29" s="272">
        <v>13</v>
      </c>
    </row>
    <row r="30" spans="1:10" ht="36.75" customHeight="1" thickBot="1" x14ac:dyDescent="0.3">
      <c r="A30" s="481" t="s">
        <v>24</v>
      </c>
      <c r="B30" s="482"/>
      <c r="C30" s="273">
        <v>5</v>
      </c>
      <c r="D30" s="274">
        <v>11</v>
      </c>
      <c r="E30" s="274">
        <v>2</v>
      </c>
      <c r="F30" s="274">
        <v>2</v>
      </c>
      <c r="G30" s="274">
        <v>1</v>
      </c>
      <c r="H30" s="274">
        <v>1</v>
      </c>
      <c r="I30" s="275">
        <v>3</v>
      </c>
      <c r="J30" s="276">
        <v>25</v>
      </c>
    </row>
    <row r="31" spans="1:10" ht="31.5" customHeight="1" x14ac:dyDescent="0.25">
      <c r="A31" s="277" t="s">
        <v>25</v>
      </c>
      <c r="B31" s="278"/>
      <c r="C31" s="54"/>
      <c r="D31" s="54"/>
      <c r="E31" s="54"/>
      <c r="F31" s="54"/>
      <c r="G31" s="54"/>
      <c r="H31" s="54"/>
      <c r="I31" s="54"/>
      <c r="J31" s="54"/>
    </row>
    <row r="32" spans="1:10" ht="30" customHeight="1" x14ac:dyDescent="0.25">
      <c r="A32" s="474" t="s">
        <v>95</v>
      </c>
      <c r="B32" s="474"/>
      <c r="C32" s="474"/>
      <c r="D32" s="474"/>
      <c r="E32" s="474"/>
      <c r="F32" s="474"/>
      <c r="G32" s="474"/>
      <c r="H32" s="474"/>
      <c r="I32" s="474"/>
      <c r="J32" s="474"/>
    </row>
    <row r="33" spans="1:10" ht="26.25" customHeight="1" x14ac:dyDescent="0.25">
      <c r="A33" s="340"/>
      <c r="B33" s="340"/>
      <c r="C33" s="340"/>
      <c r="D33" s="340"/>
      <c r="E33" s="340"/>
      <c r="F33" s="340"/>
      <c r="G33" s="340"/>
      <c r="H33" s="340"/>
      <c r="I33" s="340"/>
      <c r="J33" s="340"/>
    </row>
    <row r="34" spans="1:10" s="154" customFormat="1" ht="33.75" customHeight="1" x14ac:dyDescent="0.25">
      <c r="A34" s="474" t="s">
        <v>155</v>
      </c>
      <c r="B34" s="474"/>
      <c r="C34" s="474"/>
      <c r="D34" s="474"/>
      <c r="E34" s="474"/>
      <c r="F34" s="474"/>
      <c r="G34" s="474"/>
      <c r="H34" s="474"/>
      <c r="I34" s="474"/>
      <c r="J34" s="474"/>
    </row>
    <row r="35" spans="1:10" ht="21" customHeight="1" x14ac:dyDescent="0.25">
      <c r="A35" s="277"/>
      <c r="B35" s="52"/>
      <c r="C35" s="52"/>
      <c r="D35" s="52"/>
      <c r="E35" s="52"/>
      <c r="F35" s="52"/>
      <c r="G35" s="52"/>
      <c r="H35" s="52"/>
      <c r="I35" s="52"/>
      <c r="J35" s="52"/>
    </row>
  </sheetData>
  <mergeCells count="18">
    <mergeCell ref="A21:A22"/>
    <mergeCell ref="A28:C28"/>
    <mergeCell ref="A29:B29"/>
    <mergeCell ref="A30:B30"/>
    <mergeCell ref="A32:J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9"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4"/>
  <sheetViews>
    <sheetView topLeftCell="A13" zoomScale="53" zoomScaleNormal="53" workbookViewId="0">
      <selection sqref="A1:J1"/>
    </sheetView>
  </sheetViews>
  <sheetFormatPr baseColWidth="10" defaultRowHeight="15" x14ac:dyDescent="0.25"/>
  <cols>
    <col min="1" max="1" width="57.85546875" customWidth="1"/>
    <col min="2" max="2" width="10.140625" style="55" customWidth="1"/>
    <col min="3" max="4" width="22.5703125" customWidth="1"/>
    <col min="5" max="5" width="27.5703125" customWidth="1"/>
    <col min="6" max="10" width="22.5703125" customWidth="1"/>
  </cols>
  <sheetData>
    <row r="1" spans="1:10" ht="57" customHeight="1" x14ac:dyDescent="0.25">
      <c r="A1" s="410" t="s">
        <v>156</v>
      </c>
      <c r="B1" s="410"/>
      <c r="C1" s="410"/>
      <c r="D1" s="410"/>
      <c r="E1" s="410"/>
      <c r="F1" s="410"/>
      <c r="G1" s="410"/>
      <c r="H1" s="410"/>
      <c r="I1" s="410"/>
      <c r="J1" s="410"/>
    </row>
    <row r="2" spans="1:10" ht="57" customHeight="1" thickBot="1" x14ac:dyDescent="0.3">
      <c r="A2" s="410" t="s">
        <v>157</v>
      </c>
      <c r="B2" s="410"/>
      <c r="C2" s="412"/>
      <c r="D2" s="412"/>
      <c r="E2" s="412"/>
      <c r="F2" s="412"/>
      <c r="G2" s="412"/>
      <c r="H2" s="412"/>
      <c r="I2" s="412"/>
      <c r="J2" s="412"/>
    </row>
    <row r="3" spans="1:10" ht="51.75" customHeight="1" thickBot="1" x14ac:dyDescent="0.3">
      <c r="A3" s="390" t="s">
        <v>96</v>
      </c>
      <c r="B3" s="391"/>
      <c r="C3" s="394" t="s">
        <v>2</v>
      </c>
      <c r="D3" s="395"/>
      <c r="E3" s="395"/>
      <c r="F3" s="395"/>
      <c r="G3" s="395"/>
      <c r="H3" s="395"/>
      <c r="I3" s="395"/>
      <c r="J3" s="396"/>
    </row>
    <row r="4" spans="1:10" ht="92.25" customHeight="1" thickBot="1" x14ac:dyDescent="0.3">
      <c r="A4" s="392"/>
      <c r="B4" s="393"/>
      <c r="C4" s="103" t="s">
        <v>3</v>
      </c>
      <c r="D4" s="105" t="s">
        <v>47</v>
      </c>
      <c r="E4" s="104" t="s">
        <v>5</v>
      </c>
      <c r="F4" s="105" t="s">
        <v>6</v>
      </c>
      <c r="G4" s="104" t="s">
        <v>7</v>
      </c>
      <c r="H4" s="195" t="s">
        <v>97</v>
      </c>
      <c r="I4" s="106" t="s">
        <v>9</v>
      </c>
      <c r="J4" s="107" t="s">
        <v>10</v>
      </c>
    </row>
    <row r="5" spans="1:10" ht="31.5" customHeight="1" x14ac:dyDescent="0.25">
      <c r="A5" s="518" t="s">
        <v>98</v>
      </c>
      <c r="B5" s="519" t="s">
        <v>12</v>
      </c>
      <c r="C5" s="341">
        <v>300</v>
      </c>
      <c r="D5" s="342">
        <v>219</v>
      </c>
      <c r="E5" s="342">
        <v>120</v>
      </c>
      <c r="F5" s="342">
        <v>60</v>
      </c>
      <c r="G5" s="342">
        <v>93</v>
      </c>
      <c r="H5" s="342" t="s">
        <v>16</v>
      </c>
      <c r="I5" s="343">
        <v>48</v>
      </c>
      <c r="J5" s="344">
        <f>SUM(C5:I5)</f>
        <v>840</v>
      </c>
    </row>
    <row r="6" spans="1:10" ht="31.5" customHeight="1" x14ac:dyDescent="0.25">
      <c r="A6" s="520"/>
      <c r="B6" s="521" t="s">
        <v>29</v>
      </c>
      <c r="C6" s="74">
        <f t="shared" ref="C6:J6" si="0">C5/C$23</f>
        <v>0.33112582781456956</v>
      </c>
      <c r="D6" s="75">
        <f t="shared" si="0"/>
        <v>0.36138613861386137</v>
      </c>
      <c r="E6" s="75">
        <f t="shared" si="0"/>
        <v>0.3498542274052478</v>
      </c>
      <c r="F6" s="75">
        <f t="shared" si="0"/>
        <v>0.17857142857142858</v>
      </c>
      <c r="G6" s="75">
        <f t="shared" si="0"/>
        <v>0.28527607361963192</v>
      </c>
      <c r="H6" s="75" t="s">
        <v>17</v>
      </c>
      <c r="I6" s="77">
        <f t="shared" si="0"/>
        <v>0.24870466321243523</v>
      </c>
      <c r="J6" s="78">
        <f t="shared" si="0"/>
        <v>0.30996309963099633</v>
      </c>
    </row>
    <row r="7" spans="1:10" ht="25.5" customHeight="1" x14ac:dyDescent="0.25">
      <c r="A7" s="522" t="s">
        <v>99</v>
      </c>
      <c r="B7" s="523" t="s">
        <v>20</v>
      </c>
      <c r="C7" s="345">
        <v>220</v>
      </c>
      <c r="D7" s="346">
        <v>99</v>
      </c>
      <c r="E7" s="346">
        <v>99</v>
      </c>
      <c r="F7" s="346">
        <v>58</v>
      </c>
      <c r="G7" s="346">
        <v>17</v>
      </c>
      <c r="H7" s="346" t="s">
        <v>16</v>
      </c>
      <c r="I7" s="347">
        <v>62</v>
      </c>
      <c r="J7" s="348">
        <f t="shared" ref="J7" si="1">SUM(C7:I7)</f>
        <v>555</v>
      </c>
    </row>
    <row r="8" spans="1:10" ht="25.5" customHeight="1" x14ac:dyDescent="0.25">
      <c r="A8" s="520"/>
      <c r="B8" s="521" t="s">
        <v>29</v>
      </c>
      <c r="C8" s="74">
        <f t="shared" ref="C8:J8" si="2">C7/C$23</f>
        <v>0.24282560706401765</v>
      </c>
      <c r="D8" s="75">
        <f t="shared" si="2"/>
        <v>0.16336633663366337</v>
      </c>
      <c r="E8" s="75">
        <f t="shared" si="2"/>
        <v>0.28862973760932947</v>
      </c>
      <c r="F8" s="75">
        <f t="shared" si="2"/>
        <v>0.17261904761904762</v>
      </c>
      <c r="G8" s="75">
        <f t="shared" si="2"/>
        <v>5.2147239263803678E-2</v>
      </c>
      <c r="H8" s="75" t="s">
        <v>17</v>
      </c>
      <c r="I8" s="77">
        <f t="shared" si="2"/>
        <v>0.32124352331606215</v>
      </c>
      <c r="J8" s="78">
        <f t="shared" si="2"/>
        <v>0.20479704797047971</v>
      </c>
    </row>
    <row r="9" spans="1:10" ht="25.5" customHeight="1" x14ac:dyDescent="0.25">
      <c r="A9" s="522" t="s">
        <v>100</v>
      </c>
      <c r="B9" s="523" t="s">
        <v>20</v>
      </c>
      <c r="C9" s="345">
        <v>196</v>
      </c>
      <c r="D9" s="346">
        <v>144</v>
      </c>
      <c r="E9" s="346">
        <v>45</v>
      </c>
      <c r="F9" s="346">
        <v>2</v>
      </c>
      <c r="G9" s="346">
        <v>125</v>
      </c>
      <c r="H9" s="346" t="s">
        <v>16</v>
      </c>
      <c r="I9" s="347">
        <v>1</v>
      </c>
      <c r="J9" s="348">
        <f t="shared" ref="J9" si="3">SUM(C9:I9)</f>
        <v>513</v>
      </c>
    </row>
    <row r="10" spans="1:10" ht="25.5" customHeight="1" x14ac:dyDescent="0.25">
      <c r="A10" s="520"/>
      <c r="B10" s="521" t="s">
        <v>29</v>
      </c>
      <c r="C10" s="74">
        <f t="shared" ref="C10:J10" si="4">C9/C$23</f>
        <v>0.21633554083885209</v>
      </c>
      <c r="D10" s="75">
        <f t="shared" si="4"/>
        <v>0.23762376237623761</v>
      </c>
      <c r="E10" s="75">
        <f t="shared" si="4"/>
        <v>0.13119533527696792</v>
      </c>
      <c r="F10" s="75">
        <f t="shared" si="4"/>
        <v>5.9523809523809521E-3</v>
      </c>
      <c r="G10" s="75">
        <f t="shared" si="4"/>
        <v>0.3834355828220859</v>
      </c>
      <c r="H10" s="75" t="s">
        <v>17</v>
      </c>
      <c r="I10" s="77">
        <f t="shared" si="4"/>
        <v>5.1813471502590676E-3</v>
      </c>
      <c r="J10" s="78">
        <f t="shared" si="4"/>
        <v>0.18929889298892988</v>
      </c>
    </row>
    <row r="11" spans="1:10" ht="25.5" customHeight="1" x14ac:dyDescent="0.25">
      <c r="A11" s="522" t="s">
        <v>101</v>
      </c>
      <c r="B11" s="523" t="s">
        <v>20</v>
      </c>
      <c r="C11" s="345">
        <v>95</v>
      </c>
      <c r="D11" s="346">
        <v>32</v>
      </c>
      <c r="E11" s="346">
        <v>12</v>
      </c>
      <c r="F11" s="346">
        <v>13</v>
      </c>
      <c r="G11" s="346">
        <v>12</v>
      </c>
      <c r="H11" s="346">
        <v>0</v>
      </c>
      <c r="I11" s="347">
        <v>12</v>
      </c>
      <c r="J11" s="348">
        <f t="shared" ref="J11" si="5">SUM(C11:I11)</f>
        <v>176</v>
      </c>
    </row>
    <row r="12" spans="1:10" ht="25.5" customHeight="1" x14ac:dyDescent="0.25">
      <c r="A12" s="520"/>
      <c r="B12" s="521" t="s">
        <v>29</v>
      </c>
      <c r="C12" s="74">
        <f t="shared" ref="C12:J12" si="6">C11/C$23</f>
        <v>0.10485651214128035</v>
      </c>
      <c r="D12" s="75">
        <f t="shared" si="6"/>
        <v>5.2805280528052806E-2</v>
      </c>
      <c r="E12" s="75">
        <f t="shared" si="6"/>
        <v>3.4985422740524783E-2</v>
      </c>
      <c r="F12" s="75">
        <f t="shared" si="6"/>
        <v>3.8690476190476192E-2</v>
      </c>
      <c r="G12" s="75">
        <f t="shared" si="6"/>
        <v>3.6809815950920248E-2</v>
      </c>
      <c r="H12" s="75" t="s">
        <v>17</v>
      </c>
      <c r="I12" s="77">
        <f t="shared" si="6"/>
        <v>6.2176165803108807E-2</v>
      </c>
      <c r="J12" s="78">
        <f t="shared" si="6"/>
        <v>6.494464944649446E-2</v>
      </c>
    </row>
    <row r="13" spans="1:10" ht="25.5" customHeight="1" x14ac:dyDescent="0.25">
      <c r="A13" s="522" t="s">
        <v>102</v>
      </c>
      <c r="B13" s="523" t="s">
        <v>20</v>
      </c>
      <c r="C13" s="345">
        <v>56</v>
      </c>
      <c r="D13" s="346">
        <v>75</v>
      </c>
      <c r="E13" s="346">
        <v>41</v>
      </c>
      <c r="F13" s="346">
        <v>21</v>
      </c>
      <c r="G13" s="346">
        <v>50</v>
      </c>
      <c r="H13" s="346" t="s">
        <v>16</v>
      </c>
      <c r="I13" s="347">
        <v>49</v>
      </c>
      <c r="J13" s="348">
        <f>SUM(C13:I13)</f>
        <v>292</v>
      </c>
    </row>
    <row r="14" spans="1:10" ht="25.5" customHeight="1" x14ac:dyDescent="0.25">
      <c r="A14" s="520"/>
      <c r="B14" s="521" t="s">
        <v>29</v>
      </c>
      <c r="C14" s="74">
        <f t="shared" ref="C14:J14" si="7">C13/C$23</f>
        <v>6.1810154525386317E-2</v>
      </c>
      <c r="D14" s="75">
        <f t="shared" si="7"/>
        <v>0.12376237623762376</v>
      </c>
      <c r="E14" s="75">
        <f t="shared" si="7"/>
        <v>0.119533527696793</v>
      </c>
      <c r="F14" s="75">
        <f t="shared" si="7"/>
        <v>6.25E-2</v>
      </c>
      <c r="G14" s="75">
        <f t="shared" si="7"/>
        <v>0.15337423312883436</v>
      </c>
      <c r="H14" s="75" t="s">
        <v>17</v>
      </c>
      <c r="I14" s="77">
        <f t="shared" si="7"/>
        <v>0.25388601036269431</v>
      </c>
      <c r="J14" s="78">
        <f t="shared" si="7"/>
        <v>0.10774907749077491</v>
      </c>
    </row>
    <row r="15" spans="1:10" ht="25.5" customHeight="1" x14ac:dyDescent="0.25">
      <c r="A15" s="522" t="s">
        <v>103</v>
      </c>
      <c r="B15" s="523" t="s">
        <v>20</v>
      </c>
      <c r="C15" s="345">
        <v>26</v>
      </c>
      <c r="D15" s="346">
        <v>37</v>
      </c>
      <c r="E15" s="346">
        <v>12</v>
      </c>
      <c r="F15" s="346">
        <v>16</v>
      </c>
      <c r="G15" s="346">
        <v>7</v>
      </c>
      <c r="H15" s="346" t="s">
        <v>16</v>
      </c>
      <c r="I15" s="347">
        <v>9</v>
      </c>
      <c r="J15" s="348">
        <f t="shared" ref="J15" si="8">SUM(C15:I15)</f>
        <v>107</v>
      </c>
    </row>
    <row r="16" spans="1:10" ht="25.5" customHeight="1" x14ac:dyDescent="0.25">
      <c r="A16" s="520"/>
      <c r="B16" s="521" t="s">
        <v>29</v>
      </c>
      <c r="C16" s="74">
        <f t="shared" ref="C16:J16" si="9">C15/C$23</f>
        <v>2.8697571743929361E-2</v>
      </c>
      <c r="D16" s="75">
        <f t="shared" si="9"/>
        <v>6.1056105610561059E-2</v>
      </c>
      <c r="E16" s="75">
        <f t="shared" si="9"/>
        <v>3.4985422740524783E-2</v>
      </c>
      <c r="F16" s="75">
        <f t="shared" si="9"/>
        <v>4.7619047619047616E-2</v>
      </c>
      <c r="G16" s="75">
        <f t="shared" si="9"/>
        <v>2.1472392638036811E-2</v>
      </c>
      <c r="H16" s="75" t="s">
        <v>17</v>
      </c>
      <c r="I16" s="77">
        <f t="shared" si="9"/>
        <v>4.6632124352331605E-2</v>
      </c>
      <c r="J16" s="78">
        <f t="shared" si="9"/>
        <v>3.9483394833948339E-2</v>
      </c>
    </row>
    <row r="17" spans="1:10" ht="25.5" customHeight="1" x14ac:dyDescent="0.25">
      <c r="A17" s="522" t="s">
        <v>104</v>
      </c>
      <c r="B17" s="523" t="s">
        <v>20</v>
      </c>
      <c r="C17" s="345">
        <v>1</v>
      </c>
      <c r="D17" s="346">
        <v>0</v>
      </c>
      <c r="E17" s="346">
        <v>5</v>
      </c>
      <c r="F17" s="346">
        <v>0</v>
      </c>
      <c r="G17" s="346">
        <v>2</v>
      </c>
      <c r="H17" s="346" t="s">
        <v>16</v>
      </c>
      <c r="I17" s="347">
        <v>5</v>
      </c>
      <c r="J17" s="348">
        <f t="shared" ref="J17" si="10">SUM(C17:I17)</f>
        <v>13</v>
      </c>
    </row>
    <row r="18" spans="1:10" ht="25.5" customHeight="1" x14ac:dyDescent="0.25">
      <c r="A18" s="520"/>
      <c r="B18" s="521" t="s">
        <v>29</v>
      </c>
      <c r="C18" s="74">
        <f t="shared" ref="C18:J18" si="11">C17/C$23</f>
        <v>1.1037527593818985E-3</v>
      </c>
      <c r="D18" s="75">
        <f t="shared" si="11"/>
        <v>0</v>
      </c>
      <c r="E18" s="75">
        <f t="shared" si="11"/>
        <v>1.4577259475218658E-2</v>
      </c>
      <c r="F18" s="75">
        <f t="shared" si="11"/>
        <v>0</v>
      </c>
      <c r="G18" s="75">
        <f t="shared" si="11"/>
        <v>6.1349693251533744E-3</v>
      </c>
      <c r="H18" s="75" t="s">
        <v>17</v>
      </c>
      <c r="I18" s="77">
        <f t="shared" si="11"/>
        <v>2.5906735751295335E-2</v>
      </c>
      <c r="J18" s="78">
        <f t="shared" si="11"/>
        <v>4.7970479704797049E-3</v>
      </c>
    </row>
    <row r="19" spans="1:10" ht="25.5" customHeight="1" x14ac:dyDescent="0.25">
      <c r="A19" s="522" t="s">
        <v>105</v>
      </c>
      <c r="B19" s="523" t="s">
        <v>20</v>
      </c>
      <c r="C19" s="345">
        <v>12</v>
      </c>
      <c r="D19" s="346">
        <v>0</v>
      </c>
      <c r="E19" s="346">
        <v>1</v>
      </c>
      <c r="F19" s="346">
        <v>157</v>
      </c>
      <c r="G19" s="346">
        <v>6</v>
      </c>
      <c r="H19" s="346" t="s">
        <v>16</v>
      </c>
      <c r="I19" s="347">
        <v>0</v>
      </c>
      <c r="J19" s="348">
        <f t="shared" ref="J19" si="12">SUM(C19:I19)</f>
        <v>176</v>
      </c>
    </row>
    <row r="20" spans="1:10" ht="25.5" customHeight="1" x14ac:dyDescent="0.25">
      <c r="A20" s="520"/>
      <c r="B20" s="521" t="s">
        <v>29</v>
      </c>
      <c r="C20" s="74">
        <f t="shared" ref="C20:J20" si="13">C19/C$23</f>
        <v>1.3245033112582781E-2</v>
      </c>
      <c r="D20" s="75">
        <f t="shared" si="13"/>
        <v>0</v>
      </c>
      <c r="E20" s="75">
        <f t="shared" si="13"/>
        <v>2.9154518950437317E-3</v>
      </c>
      <c r="F20" s="75">
        <f t="shared" si="13"/>
        <v>0.46726190476190477</v>
      </c>
      <c r="G20" s="75">
        <f t="shared" si="13"/>
        <v>1.8404907975460124E-2</v>
      </c>
      <c r="H20" s="75" t="s">
        <v>17</v>
      </c>
      <c r="I20" s="77">
        <f t="shared" si="13"/>
        <v>0</v>
      </c>
      <c r="J20" s="78">
        <f t="shared" si="13"/>
        <v>6.494464944649446E-2</v>
      </c>
    </row>
    <row r="21" spans="1:10" ht="25.5" customHeight="1" x14ac:dyDescent="0.25">
      <c r="A21" s="522" t="s">
        <v>106</v>
      </c>
      <c r="B21" s="523" t="s">
        <v>20</v>
      </c>
      <c r="C21" s="345">
        <v>0</v>
      </c>
      <c r="D21" s="346">
        <v>0</v>
      </c>
      <c r="E21" s="346">
        <v>8</v>
      </c>
      <c r="F21" s="346">
        <v>9</v>
      </c>
      <c r="G21" s="346">
        <v>14</v>
      </c>
      <c r="H21" s="346" t="s">
        <v>16</v>
      </c>
      <c r="I21" s="347">
        <v>7</v>
      </c>
      <c r="J21" s="348">
        <f t="shared" ref="J21" si="14">SUM(C21:I21)</f>
        <v>38</v>
      </c>
    </row>
    <row r="22" spans="1:10" ht="25.5" customHeight="1" thickBot="1" x14ac:dyDescent="0.3">
      <c r="A22" s="518"/>
      <c r="B22" s="523" t="s">
        <v>29</v>
      </c>
      <c r="C22" s="66">
        <f t="shared" ref="C22:J22" si="15">C21/C$23</f>
        <v>0</v>
      </c>
      <c r="D22" s="196">
        <f t="shared" si="15"/>
        <v>0</v>
      </c>
      <c r="E22" s="196">
        <f t="shared" si="15"/>
        <v>2.3323615160349854E-2</v>
      </c>
      <c r="F22" s="196">
        <f t="shared" si="15"/>
        <v>2.6785714285714284E-2</v>
      </c>
      <c r="G22" s="196">
        <f t="shared" si="15"/>
        <v>4.2944785276073622E-2</v>
      </c>
      <c r="H22" s="196" t="s">
        <v>17</v>
      </c>
      <c r="I22" s="68">
        <f t="shared" si="15"/>
        <v>3.6269430051813469E-2</v>
      </c>
      <c r="J22" s="69">
        <f t="shared" si="15"/>
        <v>1.4022140221402213E-2</v>
      </c>
    </row>
    <row r="23" spans="1:10" ht="27" customHeight="1" x14ac:dyDescent="0.25">
      <c r="A23" s="516" t="s">
        <v>107</v>
      </c>
      <c r="B23" s="519" t="s">
        <v>20</v>
      </c>
      <c r="C23" s="349">
        <f t="shared" ref="C23:J23" si="16">C5+C7+C9+C11+C13+C15+C17+C19+C21</f>
        <v>906</v>
      </c>
      <c r="D23" s="350">
        <f t="shared" si="16"/>
        <v>606</v>
      </c>
      <c r="E23" s="350">
        <f t="shared" si="16"/>
        <v>343</v>
      </c>
      <c r="F23" s="350">
        <f t="shared" si="16"/>
        <v>336</v>
      </c>
      <c r="G23" s="350">
        <f t="shared" si="16"/>
        <v>326</v>
      </c>
      <c r="H23" s="349" t="s">
        <v>16</v>
      </c>
      <c r="I23" s="351">
        <f t="shared" si="16"/>
        <v>193</v>
      </c>
      <c r="J23" s="351">
        <f t="shared" si="16"/>
        <v>2710</v>
      </c>
    </row>
    <row r="24" spans="1:10" ht="27" customHeight="1" thickBot="1" x14ac:dyDescent="0.3">
      <c r="A24" s="517"/>
      <c r="B24" s="524" t="s">
        <v>29</v>
      </c>
      <c r="C24" s="84">
        <f t="shared" ref="C24:I24" si="17">C23/C$23</f>
        <v>1</v>
      </c>
      <c r="D24" s="85">
        <f t="shared" si="17"/>
        <v>1</v>
      </c>
      <c r="E24" s="85">
        <f t="shared" si="17"/>
        <v>1</v>
      </c>
      <c r="F24" s="85">
        <f t="shared" si="17"/>
        <v>1</v>
      </c>
      <c r="G24" s="85">
        <f t="shared" si="17"/>
        <v>1</v>
      </c>
      <c r="H24" s="85" t="s">
        <v>17</v>
      </c>
      <c r="I24" s="87">
        <f t="shared" si="17"/>
        <v>1</v>
      </c>
      <c r="J24" s="88">
        <f>J23/J$23</f>
        <v>1</v>
      </c>
    </row>
    <row r="25" spans="1:10" ht="36" customHeight="1" thickBot="1" x14ac:dyDescent="0.3">
      <c r="A25" s="129"/>
      <c r="B25" s="90"/>
      <c r="C25" s="91"/>
      <c r="D25" s="91"/>
      <c r="E25" s="91"/>
      <c r="F25" s="525"/>
      <c r="G25" s="91"/>
      <c r="H25" s="91"/>
      <c r="I25" s="91"/>
      <c r="J25" s="91"/>
    </row>
    <row r="26" spans="1:10" ht="45.75" customHeight="1" x14ac:dyDescent="0.25">
      <c r="A26" s="526" t="s">
        <v>108</v>
      </c>
      <c r="B26" s="527" t="s">
        <v>20</v>
      </c>
      <c r="C26" s="528">
        <v>336</v>
      </c>
      <c r="D26" s="529">
        <v>513</v>
      </c>
      <c r="E26" s="529">
        <v>36</v>
      </c>
      <c r="F26" s="529">
        <v>4</v>
      </c>
      <c r="G26" s="529">
        <v>243</v>
      </c>
      <c r="H26" s="530" t="s">
        <v>16</v>
      </c>
      <c r="I26" s="531">
        <v>83</v>
      </c>
      <c r="J26" s="532">
        <f>SUM(C26:I26)</f>
        <v>1215</v>
      </c>
    </row>
    <row r="27" spans="1:10" ht="45.75" customHeight="1" thickBot="1" x14ac:dyDescent="0.3">
      <c r="A27" s="533" t="s">
        <v>74</v>
      </c>
      <c r="B27" s="524" t="s">
        <v>20</v>
      </c>
      <c r="C27" s="534">
        <f t="shared" ref="C27:I27" si="18">C28-C23-C26</f>
        <v>0</v>
      </c>
      <c r="D27" s="535">
        <f t="shared" si="18"/>
        <v>969</v>
      </c>
      <c r="E27" s="535">
        <f t="shared" si="18"/>
        <v>0</v>
      </c>
      <c r="F27" s="535">
        <f t="shared" si="18"/>
        <v>0</v>
      </c>
      <c r="G27" s="535">
        <f t="shared" si="18"/>
        <v>0</v>
      </c>
      <c r="H27" s="536">
        <v>240</v>
      </c>
      <c r="I27" s="537">
        <f t="shared" si="18"/>
        <v>0</v>
      </c>
      <c r="J27" s="538">
        <f>+I27+H27+G27+F27+E27+D27+C27</f>
        <v>1209</v>
      </c>
    </row>
    <row r="28" spans="1:10" ht="45.75" customHeight="1" thickBot="1" x14ac:dyDescent="0.3">
      <c r="A28" s="539" t="s">
        <v>21</v>
      </c>
      <c r="B28" s="524" t="s">
        <v>20</v>
      </c>
      <c r="C28" s="540">
        <v>1242</v>
      </c>
      <c r="D28" s="536">
        <v>2088</v>
      </c>
      <c r="E28" s="536">
        <v>379</v>
      </c>
      <c r="F28" s="536">
        <v>340</v>
      </c>
      <c r="G28" s="536">
        <v>569</v>
      </c>
      <c r="H28" s="536">
        <v>240</v>
      </c>
      <c r="I28" s="541">
        <v>276</v>
      </c>
      <c r="J28" s="538">
        <f>+I28+H28+G28+F28+E28+D28+C28</f>
        <v>5134</v>
      </c>
    </row>
    <row r="29" spans="1:10" ht="48.75" customHeight="1" thickBot="1" x14ac:dyDescent="0.3">
      <c r="A29" s="141"/>
      <c r="B29" s="129"/>
      <c r="C29" s="210"/>
      <c r="D29" s="210"/>
      <c r="E29" s="210"/>
      <c r="F29" s="210"/>
      <c r="G29" s="210"/>
      <c r="H29" s="210"/>
      <c r="I29" s="210"/>
      <c r="J29" s="211"/>
    </row>
    <row r="30" spans="1:10" ht="39.75" customHeight="1" x14ac:dyDescent="0.25">
      <c r="A30" s="365" t="s">
        <v>22</v>
      </c>
      <c r="B30" s="366"/>
      <c r="C30" s="366"/>
      <c r="D30" s="93"/>
      <c r="E30" s="93"/>
      <c r="F30" s="93"/>
      <c r="G30" s="93"/>
      <c r="H30" s="93"/>
      <c r="I30" s="93"/>
      <c r="J30" s="94"/>
    </row>
    <row r="31" spans="1:10" ht="39.75" customHeight="1" x14ac:dyDescent="0.25">
      <c r="A31" s="542" t="s">
        <v>23</v>
      </c>
      <c r="B31" s="543"/>
      <c r="C31" s="544">
        <v>3</v>
      </c>
      <c r="D31" s="545">
        <v>2</v>
      </c>
      <c r="E31" s="545">
        <v>2</v>
      </c>
      <c r="F31" s="545">
        <v>2</v>
      </c>
      <c r="G31" s="545">
        <v>1</v>
      </c>
      <c r="H31" s="545">
        <v>0</v>
      </c>
      <c r="I31" s="545">
        <v>3</v>
      </c>
      <c r="J31" s="546">
        <f>SUM(C31:I31)</f>
        <v>13</v>
      </c>
    </row>
    <row r="32" spans="1:10" ht="39.75" customHeight="1" thickBot="1" x14ac:dyDescent="0.3">
      <c r="A32" s="547" t="s">
        <v>24</v>
      </c>
      <c r="B32" s="548"/>
      <c r="C32" s="549">
        <v>5</v>
      </c>
      <c r="D32" s="550">
        <v>11</v>
      </c>
      <c r="E32" s="550">
        <v>2</v>
      </c>
      <c r="F32" s="550">
        <v>2</v>
      </c>
      <c r="G32" s="550">
        <v>1</v>
      </c>
      <c r="H32" s="550">
        <v>1</v>
      </c>
      <c r="I32" s="551">
        <v>3</v>
      </c>
      <c r="J32" s="552">
        <f>SUM(C32:I32)</f>
        <v>25</v>
      </c>
    </row>
    <row r="33" spans="1:10" ht="31.5" customHeight="1" x14ac:dyDescent="0.25">
      <c r="A33" s="52" t="s">
        <v>25</v>
      </c>
      <c r="B33" s="53"/>
      <c r="C33" s="54"/>
      <c r="D33" s="54"/>
      <c r="E33" s="54"/>
      <c r="F33" s="54"/>
      <c r="G33" s="54"/>
      <c r="H33" s="54"/>
      <c r="I33" s="54"/>
      <c r="J33" s="54"/>
    </row>
    <row r="34" spans="1:10" ht="28.5" customHeight="1" x14ac:dyDescent="0.25">
      <c r="A34" t="s">
        <v>158</v>
      </c>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4"/>
  <sheetViews>
    <sheetView zoomScale="62" zoomScaleNormal="62" workbookViewId="0">
      <selection sqref="A1:J1"/>
    </sheetView>
  </sheetViews>
  <sheetFormatPr baseColWidth="10" defaultRowHeight="15" x14ac:dyDescent="0.25"/>
  <cols>
    <col min="1" max="1" width="51.85546875" customWidth="1"/>
    <col min="2" max="2" width="13.85546875" style="55" customWidth="1"/>
    <col min="3" max="4" width="24.42578125" customWidth="1"/>
    <col min="5" max="5" width="30.140625" customWidth="1"/>
    <col min="6" max="10" width="24.42578125" customWidth="1"/>
  </cols>
  <sheetData>
    <row r="1" spans="1:10" ht="57" customHeight="1" x14ac:dyDescent="0.25">
      <c r="A1" s="410" t="s">
        <v>110</v>
      </c>
      <c r="B1" s="410"/>
      <c r="C1" s="410"/>
      <c r="D1" s="410"/>
      <c r="E1" s="410"/>
      <c r="F1" s="410"/>
      <c r="G1" s="410"/>
      <c r="H1" s="410"/>
      <c r="I1" s="410"/>
      <c r="J1" s="410"/>
    </row>
    <row r="2" spans="1:10" ht="57" customHeight="1" thickBot="1" x14ac:dyDescent="0.3">
      <c r="A2" s="483" t="s">
        <v>159</v>
      </c>
      <c r="B2" s="483"/>
      <c r="C2" s="484"/>
      <c r="D2" s="484"/>
      <c r="E2" s="484"/>
      <c r="F2" s="484"/>
      <c r="G2" s="484"/>
      <c r="H2" s="484"/>
      <c r="I2" s="484"/>
      <c r="J2" s="484"/>
    </row>
    <row r="3" spans="1:10" ht="51.75" customHeight="1" thickBot="1" x14ac:dyDescent="0.3">
      <c r="A3" s="374" t="s">
        <v>111</v>
      </c>
      <c r="B3" s="375"/>
      <c r="C3" s="394" t="s">
        <v>2</v>
      </c>
      <c r="D3" s="395"/>
      <c r="E3" s="395"/>
      <c r="F3" s="395"/>
      <c r="G3" s="395"/>
      <c r="H3" s="395"/>
      <c r="I3" s="395"/>
      <c r="J3" s="396"/>
    </row>
    <row r="4" spans="1:10" ht="48" customHeight="1" thickBot="1" x14ac:dyDescent="0.3">
      <c r="A4" s="376"/>
      <c r="B4" s="377"/>
      <c r="C4" s="103" t="s">
        <v>3</v>
      </c>
      <c r="D4" s="105" t="s">
        <v>47</v>
      </c>
      <c r="E4" s="105" t="s">
        <v>84</v>
      </c>
      <c r="F4" s="104" t="s">
        <v>6</v>
      </c>
      <c r="G4" s="104" t="s">
        <v>7</v>
      </c>
      <c r="H4" s="195" t="s">
        <v>97</v>
      </c>
      <c r="I4" s="106" t="s">
        <v>9</v>
      </c>
      <c r="J4" s="107" t="s">
        <v>10</v>
      </c>
    </row>
    <row r="5" spans="1:10" ht="31.5" customHeight="1" x14ac:dyDescent="0.25">
      <c r="A5" s="458" t="s">
        <v>112</v>
      </c>
      <c r="B5" s="5" t="s">
        <v>20</v>
      </c>
      <c r="C5" s="108">
        <v>839</v>
      </c>
      <c r="D5" s="109">
        <v>14</v>
      </c>
      <c r="E5" s="109">
        <v>35</v>
      </c>
      <c r="F5" s="109">
        <v>6</v>
      </c>
      <c r="G5" s="109">
        <v>89</v>
      </c>
      <c r="H5" s="109" t="s">
        <v>16</v>
      </c>
      <c r="I5" s="110">
        <v>3</v>
      </c>
      <c r="J5" s="111">
        <v>986</v>
      </c>
    </row>
    <row r="6" spans="1:10" ht="31.5" customHeight="1" x14ac:dyDescent="0.25">
      <c r="A6" s="457"/>
      <c r="B6" s="65" t="s">
        <v>29</v>
      </c>
      <c r="C6" s="74">
        <v>0.71101694915254232</v>
      </c>
      <c r="D6" s="75">
        <v>1.6528925619834711E-2</v>
      </c>
      <c r="E6" s="75">
        <v>0.11904761904761904</v>
      </c>
      <c r="F6" s="75">
        <v>3.3333333333333333E-2</v>
      </c>
      <c r="G6" s="75">
        <v>0.1885593220338983</v>
      </c>
      <c r="H6" s="75" t="s">
        <v>17</v>
      </c>
      <c r="I6" s="77">
        <v>1.3698630136986301E-2</v>
      </c>
      <c r="J6" s="112">
        <v>0.30889724310776945</v>
      </c>
    </row>
    <row r="7" spans="1:10" ht="25.5" customHeight="1" x14ac:dyDescent="0.25">
      <c r="A7" s="456" t="s">
        <v>160</v>
      </c>
      <c r="B7" s="70" t="s">
        <v>20</v>
      </c>
      <c r="C7" s="117">
        <v>24</v>
      </c>
      <c r="D7" s="118">
        <v>2</v>
      </c>
      <c r="E7" s="118">
        <v>178</v>
      </c>
      <c r="F7" s="118">
        <v>4</v>
      </c>
      <c r="G7" s="118">
        <v>3</v>
      </c>
      <c r="H7" s="118" t="s">
        <v>16</v>
      </c>
      <c r="I7" s="119">
        <v>0</v>
      </c>
      <c r="J7" s="120">
        <v>211</v>
      </c>
    </row>
    <row r="8" spans="1:10" ht="25.5" customHeight="1" x14ac:dyDescent="0.25">
      <c r="A8" s="457"/>
      <c r="B8" s="65" t="s">
        <v>29</v>
      </c>
      <c r="C8" s="74">
        <v>2.0338983050847456E-2</v>
      </c>
      <c r="D8" s="75">
        <v>2.3612750885478157E-3</v>
      </c>
      <c r="E8" s="75">
        <v>0.60544217687074831</v>
      </c>
      <c r="F8" s="75">
        <v>2.2222222222222223E-2</v>
      </c>
      <c r="G8" s="75">
        <v>6.3559322033898309E-3</v>
      </c>
      <c r="H8" s="75" t="s">
        <v>17</v>
      </c>
      <c r="I8" s="77">
        <v>0</v>
      </c>
      <c r="J8" s="112">
        <v>6.610275689223058E-2</v>
      </c>
    </row>
    <row r="9" spans="1:10" ht="25.5" customHeight="1" x14ac:dyDescent="0.25">
      <c r="A9" s="456" t="s">
        <v>113</v>
      </c>
      <c r="B9" s="70" t="s">
        <v>20</v>
      </c>
      <c r="C9" s="117">
        <v>25</v>
      </c>
      <c r="D9" s="118">
        <v>650</v>
      </c>
      <c r="E9" s="118">
        <v>4</v>
      </c>
      <c r="F9" s="118">
        <v>3</v>
      </c>
      <c r="G9" s="118">
        <v>29</v>
      </c>
      <c r="H9" s="118" t="s">
        <v>16</v>
      </c>
      <c r="I9" s="119">
        <v>20</v>
      </c>
      <c r="J9" s="120">
        <v>731</v>
      </c>
    </row>
    <row r="10" spans="1:10" ht="25.5" customHeight="1" x14ac:dyDescent="0.25">
      <c r="A10" s="457"/>
      <c r="B10" s="65" t="s">
        <v>29</v>
      </c>
      <c r="C10" s="74">
        <v>2.1186440677966101E-2</v>
      </c>
      <c r="D10" s="75">
        <v>0.76741440377804016</v>
      </c>
      <c r="E10" s="75">
        <v>1.3605442176870748E-2</v>
      </c>
      <c r="F10" s="75">
        <v>1.6666666666666666E-2</v>
      </c>
      <c r="G10" s="75">
        <v>6.1440677966101698E-2</v>
      </c>
      <c r="H10" s="75" t="s">
        <v>17</v>
      </c>
      <c r="I10" s="77">
        <v>9.1324200913242004E-2</v>
      </c>
      <c r="J10" s="112">
        <v>0.22901002506265664</v>
      </c>
    </row>
    <row r="11" spans="1:10" ht="25.5" customHeight="1" x14ac:dyDescent="0.25">
      <c r="A11" s="456" t="s">
        <v>114</v>
      </c>
      <c r="B11" s="70" t="s">
        <v>20</v>
      </c>
      <c r="C11" s="117">
        <v>10</v>
      </c>
      <c r="D11" s="118">
        <v>6</v>
      </c>
      <c r="E11" s="118">
        <v>24</v>
      </c>
      <c r="F11" s="118">
        <v>98</v>
      </c>
      <c r="G11" s="118">
        <v>7</v>
      </c>
      <c r="H11" s="118" t="s">
        <v>16</v>
      </c>
      <c r="I11" s="119">
        <v>1</v>
      </c>
      <c r="J11" s="120">
        <v>146</v>
      </c>
    </row>
    <row r="12" spans="1:10" ht="25.5" customHeight="1" x14ac:dyDescent="0.25">
      <c r="A12" s="457"/>
      <c r="B12" s="65" t="s">
        <v>29</v>
      </c>
      <c r="C12" s="74">
        <v>8.4745762711864406E-3</v>
      </c>
      <c r="D12" s="75">
        <v>7.0838252656434475E-3</v>
      </c>
      <c r="E12" s="75">
        <v>8.1632653061224483E-2</v>
      </c>
      <c r="F12" s="75">
        <v>0.5444444444444444</v>
      </c>
      <c r="G12" s="75">
        <v>1.4830508474576272E-2</v>
      </c>
      <c r="H12" s="75" t="s">
        <v>17</v>
      </c>
      <c r="I12" s="77">
        <v>4.5662100456621002E-3</v>
      </c>
      <c r="J12" s="112">
        <v>4.5739348370927316E-2</v>
      </c>
    </row>
    <row r="13" spans="1:10" ht="25.5" customHeight="1" x14ac:dyDescent="0.25">
      <c r="A13" s="456" t="s">
        <v>115</v>
      </c>
      <c r="B13" s="70" t="s">
        <v>20</v>
      </c>
      <c r="C13" s="117">
        <v>38</v>
      </c>
      <c r="D13" s="118">
        <v>10</v>
      </c>
      <c r="E13" s="118">
        <v>11</v>
      </c>
      <c r="F13" s="118">
        <v>3</v>
      </c>
      <c r="G13" s="118">
        <v>222</v>
      </c>
      <c r="H13" s="118" t="s">
        <v>16</v>
      </c>
      <c r="I13" s="119">
        <v>1</v>
      </c>
      <c r="J13" s="120">
        <v>285</v>
      </c>
    </row>
    <row r="14" spans="1:10" ht="25.5" customHeight="1" x14ac:dyDescent="0.25">
      <c r="A14" s="457"/>
      <c r="B14" s="65" t="s">
        <v>29</v>
      </c>
      <c r="C14" s="74">
        <v>3.2203389830508473E-2</v>
      </c>
      <c r="D14" s="75">
        <v>1.1806375442739079E-2</v>
      </c>
      <c r="E14" s="75">
        <v>3.7414965986394558E-2</v>
      </c>
      <c r="F14" s="75">
        <v>1.6666666666666666E-2</v>
      </c>
      <c r="G14" s="75">
        <v>0.47033898305084748</v>
      </c>
      <c r="H14" s="75" t="s">
        <v>17</v>
      </c>
      <c r="I14" s="77">
        <v>4.5662100456621002E-3</v>
      </c>
      <c r="J14" s="112">
        <v>8.9285714285714288E-2</v>
      </c>
    </row>
    <row r="15" spans="1:10" ht="25.5" customHeight="1" x14ac:dyDescent="0.25">
      <c r="A15" s="456" t="s">
        <v>116</v>
      </c>
      <c r="B15" s="70" t="s">
        <v>20</v>
      </c>
      <c r="C15" s="117">
        <v>6</v>
      </c>
      <c r="D15" s="118">
        <v>1</v>
      </c>
      <c r="E15" s="118">
        <v>9</v>
      </c>
      <c r="F15" s="118">
        <v>10</v>
      </c>
      <c r="G15" s="118">
        <v>6</v>
      </c>
      <c r="H15" s="118" t="s">
        <v>16</v>
      </c>
      <c r="I15" s="119">
        <v>1</v>
      </c>
      <c r="J15" s="120">
        <v>33</v>
      </c>
    </row>
    <row r="16" spans="1:10" ht="25.5" customHeight="1" x14ac:dyDescent="0.25">
      <c r="A16" s="457"/>
      <c r="B16" s="65" t="s">
        <v>29</v>
      </c>
      <c r="C16" s="74">
        <v>5.084745762711864E-3</v>
      </c>
      <c r="D16" s="75">
        <v>1.1806375442739079E-3</v>
      </c>
      <c r="E16" s="75">
        <v>3.0612244897959183E-2</v>
      </c>
      <c r="F16" s="75">
        <v>5.5555555555555552E-2</v>
      </c>
      <c r="G16" s="75">
        <v>1.2711864406779662E-2</v>
      </c>
      <c r="H16" s="75" t="s">
        <v>17</v>
      </c>
      <c r="I16" s="77">
        <v>4.5662100456621002E-3</v>
      </c>
      <c r="J16" s="112">
        <v>1.0338345864661654E-2</v>
      </c>
    </row>
    <row r="17" spans="1:10" ht="25.5" customHeight="1" x14ac:dyDescent="0.25">
      <c r="A17" s="456" t="s">
        <v>117</v>
      </c>
      <c r="B17" s="70" t="s">
        <v>20</v>
      </c>
      <c r="C17" s="117">
        <v>5</v>
      </c>
      <c r="D17" s="118">
        <v>11</v>
      </c>
      <c r="E17" s="118">
        <v>0</v>
      </c>
      <c r="F17" s="118">
        <v>0</v>
      </c>
      <c r="G17" s="118">
        <v>1</v>
      </c>
      <c r="H17" s="118" t="s">
        <v>16</v>
      </c>
      <c r="I17" s="119">
        <v>180</v>
      </c>
      <c r="J17" s="120">
        <v>197</v>
      </c>
    </row>
    <row r="18" spans="1:10" ht="25.5" customHeight="1" x14ac:dyDescent="0.25">
      <c r="A18" s="457"/>
      <c r="B18" s="65" t="s">
        <v>29</v>
      </c>
      <c r="C18" s="74">
        <v>4.2372881355932203E-3</v>
      </c>
      <c r="D18" s="75">
        <v>1.2987012987012988E-2</v>
      </c>
      <c r="E18" s="75">
        <v>0</v>
      </c>
      <c r="F18" s="75">
        <v>0</v>
      </c>
      <c r="G18" s="75">
        <v>2.1186440677966102E-3</v>
      </c>
      <c r="H18" s="75" t="s">
        <v>17</v>
      </c>
      <c r="I18" s="77">
        <v>0.82191780821917804</v>
      </c>
      <c r="J18" s="112">
        <v>6.1716791979949871E-2</v>
      </c>
    </row>
    <row r="19" spans="1:10" ht="25.5" customHeight="1" x14ac:dyDescent="0.25">
      <c r="A19" s="456" t="s">
        <v>118</v>
      </c>
      <c r="B19" s="70" t="s">
        <v>20</v>
      </c>
      <c r="C19" s="117">
        <v>31</v>
      </c>
      <c r="D19" s="118">
        <v>36</v>
      </c>
      <c r="E19" s="118">
        <v>4</v>
      </c>
      <c r="F19" s="118">
        <v>15</v>
      </c>
      <c r="G19" s="118">
        <v>25</v>
      </c>
      <c r="H19" s="118" t="s">
        <v>16</v>
      </c>
      <c r="I19" s="119">
        <v>1</v>
      </c>
      <c r="J19" s="120">
        <v>112</v>
      </c>
    </row>
    <row r="20" spans="1:10" ht="25.5" customHeight="1" x14ac:dyDescent="0.25">
      <c r="A20" s="457"/>
      <c r="B20" s="65" t="s">
        <v>29</v>
      </c>
      <c r="C20" s="74">
        <v>2.6271186440677965E-2</v>
      </c>
      <c r="D20" s="75">
        <v>4.2502951593860687E-2</v>
      </c>
      <c r="E20" s="75">
        <v>1.3605442176870748E-2</v>
      </c>
      <c r="F20" s="75">
        <v>8.3333333333333329E-2</v>
      </c>
      <c r="G20" s="75">
        <v>5.2966101694915252E-2</v>
      </c>
      <c r="H20" s="75" t="s">
        <v>17</v>
      </c>
      <c r="I20" s="77">
        <v>4.5662100456621002E-3</v>
      </c>
      <c r="J20" s="112">
        <v>3.5087719298245612E-2</v>
      </c>
    </row>
    <row r="21" spans="1:10" ht="25.5" customHeight="1" x14ac:dyDescent="0.25">
      <c r="A21" s="456" t="s">
        <v>119</v>
      </c>
      <c r="B21" s="70" t="s">
        <v>20</v>
      </c>
      <c r="C21" s="117">
        <v>82</v>
      </c>
      <c r="D21" s="118">
        <v>32</v>
      </c>
      <c r="E21" s="118">
        <v>14</v>
      </c>
      <c r="F21" s="118">
        <v>12</v>
      </c>
      <c r="G21" s="118">
        <v>49</v>
      </c>
      <c r="H21" s="118" t="s">
        <v>16</v>
      </c>
      <c r="I21" s="119">
        <v>2</v>
      </c>
      <c r="J21" s="120">
        <v>191</v>
      </c>
    </row>
    <row r="22" spans="1:10" ht="25.5" customHeight="1" x14ac:dyDescent="0.25">
      <c r="A22" s="457"/>
      <c r="B22" s="65" t="s">
        <v>29</v>
      </c>
      <c r="C22" s="74">
        <v>6.9491525423728814E-2</v>
      </c>
      <c r="D22" s="75">
        <v>3.7780401416765051E-2</v>
      </c>
      <c r="E22" s="75">
        <v>4.7619047619047616E-2</v>
      </c>
      <c r="F22" s="75">
        <v>6.6666666666666666E-2</v>
      </c>
      <c r="G22" s="75">
        <v>0.1038135593220339</v>
      </c>
      <c r="H22" s="75" t="s">
        <v>17</v>
      </c>
      <c r="I22" s="77">
        <v>9.1324200913242004E-3</v>
      </c>
      <c r="J22" s="112">
        <v>5.9837092731829571E-2</v>
      </c>
    </row>
    <row r="23" spans="1:10" ht="25.5" customHeight="1" x14ac:dyDescent="0.25">
      <c r="A23" s="456" t="s">
        <v>120</v>
      </c>
      <c r="B23" s="70" t="s">
        <v>20</v>
      </c>
      <c r="C23" s="117">
        <v>12</v>
      </c>
      <c r="D23" s="118">
        <v>10</v>
      </c>
      <c r="E23" s="118">
        <v>3</v>
      </c>
      <c r="F23" s="118">
        <v>3</v>
      </c>
      <c r="G23" s="118">
        <v>8</v>
      </c>
      <c r="H23" s="118" t="s">
        <v>16</v>
      </c>
      <c r="I23" s="119">
        <v>1</v>
      </c>
      <c r="J23" s="120">
        <v>37</v>
      </c>
    </row>
    <row r="24" spans="1:10" ht="25.5" customHeight="1" x14ac:dyDescent="0.25">
      <c r="A24" s="457"/>
      <c r="B24" s="65" t="s">
        <v>29</v>
      </c>
      <c r="C24" s="74">
        <v>1.0169491525423728E-2</v>
      </c>
      <c r="D24" s="75">
        <v>1.1806375442739079E-2</v>
      </c>
      <c r="E24" s="75">
        <v>1.020408163265306E-2</v>
      </c>
      <c r="F24" s="75">
        <v>1.6666666666666666E-2</v>
      </c>
      <c r="G24" s="75">
        <v>1.6949152542372881E-2</v>
      </c>
      <c r="H24" s="75" t="s">
        <v>17</v>
      </c>
      <c r="I24" s="77">
        <v>4.5662100456621002E-3</v>
      </c>
      <c r="J24" s="112">
        <v>1.1591478696741854E-2</v>
      </c>
    </row>
    <row r="25" spans="1:10" ht="25.5" customHeight="1" x14ac:dyDescent="0.25">
      <c r="A25" s="456" t="s">
        <v>121</v>
      </c>
      <c r="B25" s="70" t="s">
        <v>20</v>
      </c>
      <c r="C25" s="117">
        <v>64</v>
      </c>
      <c r="D25" s="118">
        <v>36</v>
      </c>
      <c r="E25" s="118">
        <v>7</v>
      </c>
      <c r="F25" s="118">
        <v>11</v>
      </c>
      <c r="G25" s="118">
        <v>25</v>
      </c>
      <c r="H25" s="118" t="s">
        <v>16</v>
      </c>
      <c r="I25" s="119">
        <v>4</v>
      </c>
      <c r="J25" s="120">
        <v>147</v>
      </c>
    </row>
    <row r="26" spans="1:10" ht="25.5" customHeight="1" x14ac:dyDescent="0.25">
      <c r="A26" s="457"/>
      <c r="B26" s="65" t="s">
        <v>29</v>
      </c>
      <c r="C26" s="74">
        <v>5.4237288135593219E-2</v>
      </c>
      <c r="D26" s="75">
        <v>4.2502951593860687E-2</v>
      </c>
      <c r="E26" s="75">
        <v>2.3809523809523808E-2</v>
      </c>
      <c r="F26" s="75">
        <v>6.1111111111111109E-2</v>
      </c>
      <c r="G26" s="75">
        <v>5.2966101694915252E-2</v>
      </c>
      <c r="H26" s="75" t="s">
        <v>17</v>
      </c>
      <c r="I26" s="77">
        <v>1.8264840182648401E-2</v>
      </c>
      <c r="J26" s="112">
        <v>4.6052631578947366E-2</v>
      </c>
    </row>
    <row r="27" spans="1:10" ht="25.5" customHeight="1" x14ac:dyDescent="0.25">
      <c r="A27" s="456" t="s">
        <v>122</v>
      </c>
      <c r="B27" s="70" t="s">
        <v>20</v>
      </c>
      <c r="C27" s="117">
        <v>44</v>
      </c>
      <c r="D27" s="118">
        <v>39</v>
      </c>
      <c r="E27" s="118">
        <v>5</v>
      </c>
      <c r="F27" s="118">
        <v>15</v>
      </c>
      <c r="G27" s="118">
        <v>8</v>
      </c>
      <c r="H27" s="118" t="s">
        <v>16</v>
      </c>
      <c r="I27" s="119">
        <v>5</v>
      </c>
      <c r="J27" s="120">
        <v>116</v>
      </c>
    </row>
    <row r="28" spans="1:10" ht="25.5" customHeight="1" thickBot="1" x14ac:dyDescent="0.3">
      <c r="A28" s="458"/>
      <c r="B28" s="70" t="s">
        <v>29</v>
      </c>
      <c r="C28" s="66">
        <v>3.7288135593220341E-2</v>
      </c>
      <c r="D28" s="196">
        <v>4.6044864226682407E-2</v>
      </c>
      <c r="E28" s="196">
        <v>1.7006802721088437E-2</v>
      </c>
      <c r="F28" s="196">
        <v>8.3333333333333329E-2</v>
      </c>
      <c r="G28" s="196">
        <v>1.6949152542372881E-2</v>
      </c>
      <c r="H28" s="196" t="s">
        <v>17</v>
      </c>
      <c r="I28" s="68">
        <v>2.2831050228310501E-2</v>
      </c>
      <c r="J28" s="197">
        <v>3.6340852130325813E-2</v>
      </c>
    </row>
    <row r="29" spans="1:10" ht="32.25" customHeight="1" x14ac:dyDescent="0.25">
      <c r="A29" s="390" t="s">
        <v>123</v>
      </c>
      <c r="B29" s="283" t="s">
        <v>20</v>
      </c>
      <c r="C29" s="124">
        <v>1180</v>
      </c>
      <c r="D29" s="125">
        <v>847</v>
      </c>
      <c r="E29" s="125">
        <v>294</v>
      </c>
      <c r="F29" s="125">
        <v>180</v>
      </c>
      <c r="G29" s="125">
        <v>472</v>
      </c>
      <c r="H29" s="125" t="s">
        <v>16</v>
      </c>
      <c r="I29" s="126">
        <v>219</v>
      </c>
      <c r="J29" s="198">
        <v>3192</v>
      </c>
    </row>
    <row r="30" spans="1:10" ht="32.25" customHeight="1" thickBot="1" x14ac:dyDescent="0.3">
      <c r="A30" s="392"/>
      <c r="B30" s="21" t="s">
        <v>29</v>
      </c>
      <c r="C30" s="84">
        <v>1</v>
      </c>
      <c r="D30" s="85">
        <v>1</v>
      </c>
      <c r="E30" s="85">
        <v>1</v>
      </c>
      <c r="F30" s="85">
        <v>1</v>
      </c>
      <c r="G30" s="85">
        <v>1</v>
      </c>
      <c r="H30" s="85" t="s">
        <v>17</v>
      </c>
      <c r="I30" s="87">
        <v>1</v>
      </c>
      <c r="J30" s="128">
        <v>1</v>
      </c>
    </row>
    <row r="31" spans="1:10" ht="36" customHeight="1" thickBot="1" x14ac:dyDescent="0.3">
      <c r="A31" s="152"/>
      <c r="B31" s="142"/>
      <c r="C31" s="91"/>
      <c r="D31" s="91"/>
      <c r="E31" s="91"/>
      <c r="F31" s="91"/>
      <c r="G31" s="91"/>
      <c r="H31" s="91"/>
      <c r="I31" s="91"/>
      <c r="J31" s="91"/>
    </row>
    <row r="32" spans="1:10" ht="57" customHeight="1" x14ac:dyDescent="0.25">
      <c r="A32" s="199" t="s">
        <v>124</v>
      </c>
      <c r="B32" s="218" t="s">
        <v>20</v>
      </c>
      <c r="C32" s="201">
        <v>62</v>
      </c>
      <c r="D32" s="202">
        <v>272</v>
      </c>
      <c r="E32" s="202">
        <v>48</v>
      </c>
      <c r="F32" s="202">
        <v>160</v>
      </c>
      <c r="G32" s="202">
        <v>97</v>
      </c>
      <c r="H32" s="220" t="s">
        <v>16</v>
      </c>
      <c r="I32" s="203">
        <v>57</v>
      </c>
      <c r="J32" s="204">
        <v>696</v>
      </c>
    </row>
    <row r="33" spans="1:10" ht="55.5" customHeight="1" thickBot="1" x14ac:dyDescent="0.3">
      <c r="A33" s="223" t="s">
        <v>74</v>
      </c>
      <c r="B33" s="284" t="s">
        <v>20</v>
      </c>
      <c r="C33" s="285">
        <v>0</v>
      </c>
      <c r="D33" s="286">
        <v>969</v>
      </c>
      <c r="E33" s="286">
        <v>37</v>
      </c>
      <c r="F33" s="286">
        <v>0</v>
      </c>
      <c r="G33" s="286">
        <v>0</v>
      </c>
      <c r="H33" s="207">
        <v>240</v>
      </c>
      <c r="I33" s="287">
        <v>0</v>
      </c>
      <c r="J33" s="288">
        <v>1246</v>
      </c>
    </row>
    <row r="34" spans="1:10" ht="54.75" customHeight="1" thickBot="1" x14ac:dyDescent="0.3">
      <c r="A34" s="339" t="s">
        <v>21</v>
      </c>
      <c r="B34" s="284" t="s">
        <v>20</v>
      </c>
      <c r="C34" s="206">
        <v>1242</v>
      </c>
      <c r="D34" s="207">
        <v>2088</v>
      </c>
      <c r="E34" s="207">
        <v>379</v>
      </c>
      <c r="F34" s="207">
        <v>340</v>
      </c>
      <c r="G34" s="207">
        <v>569</v>
      </c>
      <c r="H34" s="207">
        <v>240</v>
      </c>
      <c r="I34" s="208">
        <v>276</v>
      </c>
      <c r="J34" s="209">
        <v>5134</v>
      </c>
    </row>
    <row r="35" spans="1:10" ht="54.75" customHeight="1" thickBot="1" x14ac:dyDescent="0.3">
      <c r="A35" s="141"/>
      <c r="B35" s="129"/>
      <c r="C35" s="210"/>
      <c r="D35" s="210"/>
      <c r="E35" s="210"/>
      <c r="F35" s="210"/>
      <c r="G35" s="210"/>
      <c r="H35" s="210"/>
      <c r="I35" s="143"/>
      <c r="J35" s="145"/>
    </row>
    <row r="36" spans="1:10" ht="41.25" customHeight="1" x14ac:dyDescent="0.25">
      <c r="A36" s="365" t="s">
        <v>22</v>
      </c>
      <c r="B36" s="366"/>
      <c r="C36" s="334"/>
      <c r="D36" s="93"/>
      <c r="E36" s="93"/>
      <c r="F36" s="93"/>
      <c r="G36" s="93"/>
      <c r="H36" s="93"/>
      <c r="I36" s="93"/>
      <c r="J36" s="94"/>
    </row>
    <row r="37" spans="1:10" ht="41.25" customHeight="1" x14ac:dyDescent="0.25">
      <c r="A37" s="381" t="s">
        <v>23</v>
      </c>
      <c r="B37" s="382"/>
      <c r="C37" s="225">
        <v>3</v>
      </c>
      <c r="D37" s="226">
        <v>2</v>
      </c>
      <c r="E37" s="226">
        <v>2</v>
      </c>
      <c r="F37" s="226">
        <v>2</v>
      </c>
      <c r="G37" s="226">
        <v>1</v>
      </c>
      <c r="H37" s="226">
        <v>0</v>
      </c>
      <c r="I37" s="226">
        <v>3</v>
      </c>
      <c r="J37" s="228">
        <v>13</v>
      </c>
    </row>
    <row r="38" spans="1:10" ht="41.25" customHeight="1" thickBot="1" x14ac:dyDescent="0.3">
      <c r="A38" s="383" t="s">
        <v>24</v>
      </c>
      <c r="B38" s="384"/>
      <c r="C38" s="230">
        <v>5</v>
      </c>
      <c r="D38" s="231">
        <v>11</v>
      </c>
      <c r="E38" s="231">
        <v>2</v>
      </c>
      <c r="F38" s="231">
        <v>2</v>
      </c>
      <c r="G38" s="231">
        <v>1</v>
      </c>
      <c r="H38" s="231">
        <v>1</v>
      </c>
      <c r="I38" s="232">
        <v>3</v>
      </c>
      <c r="J38" s="233">
        <v>25</v>
      </c>
    </row>
    <row r="39" spans="1:10" ht="31.5" customHeight="1" x14ac:dyDescent="0.25">
      <c r="A39" s="52" t="s">
        <v>25</v>
      </c>
      <c r="B39" s="53"/>
      <c r="C39" s="54"/>
      <c r="D39" s="54"/>
      <c r="E39" s="54"/>
      <c r="F39" s="54"/>
      <c r="G39" s="54"/>
      <c r="H39" s="54"/>
      <c r="I39" s="54"/>
      <c r="J39" s="54"/>
    </row>
    <row r="41" spans="1:10" ht="15.75" x14ac:dyDescent="0.25">
      <c r="A41" s="277" t="s">
        <v>109</v>
      </c>
    </row>
    <row r="43" spans="1:10" x14ac:dyDescent="0.25">
      <c r="A43" t="s">
        <v>161</v>
      </c>
    </row>
    <row r="44" spans="1:10" x14ac:dyDescent="0.25">
      <c r="A44" t="s">
        <v>162</v>
      </c>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TAB-1.1.1_2018_Web</vt:lpstr>
      <vt:lpstr>TAB-1.1.2_2018_Web</vt:lpstr>
      <vt:lpstr>TAB-1.1.3_2018_Web</vt:lpstr>
      <vt:lpstr>TAB-1.1.4_2018_Web</vt:lpstr>
      <vt:lpstr>TAB-1.1.5_2018_Web</vt:lpstr>
      <vt:lpstr>TAB-1.1.6_2018_Web</vt:lpstr>
      <vt:lpstr>TAB-1.1.7_2018_Web</vt:lpstr>
      <vt:lpstr>TAB-1.1.8_2018_Web</vt:lpstr>
      <vt:lpstr>TAB-1.1.9_2018_Web</vt:lpstr>
      <vt:lpstr>TAB-1.1.10_2018_Web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2019-12-23T14:00:05Z</dcterms:modified>
</cp:coreProperties>
</file>