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02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 concurrentCalc="0"/>
</workbook>
</file>

<file path=xl/calcChain.xml><?xml version="1.0" encoding="utf-8"?>
<calcChain xmlns="http://schemas.openxmlformats.org/spreadsheetml/2006/main">
  <c r="B2" i="6" l="1"/>
  <c r="C2" i="6"/>
  <c r="D2" i="6"/>
  <c r="E2" i="6"/>
  <c r="F2" i="6"/>
  <c r="G2" i="6"/>
  <c r="H2" i="6"/>
  <c r="I2" i="6"/>
  <c r="J2" i="6"/>
  <c r="K2" i="6"/>
  <c r="L2" i="6"/>
  <c r="M2" i="6"/>
  <c r="N2" i="6"/>
  <c r="N32" i="6"/>
  <c r="N62" i="6"/>
  <c r="N92" i="6"/>
  <c r="N122" i="6"/>
  <c r="M32" i="6"/>
  <c r="M62" i="6"/>
  <c r="M92" i="6"/>
  <c r="M122" i="6"/>
  <c r="L32" i="6"/>
  <c r="L62" i="6"/>
  <c r="L92" i="6"/>
  <c r="L122" i="6"/>
  <c r="K32" i="6"/>
  <c r="K62" i="6"/>
  <c r="K92" i="6"/>
  <c r="K122" i="6"/>
  <c r="J32" i="6"/>
  <c r="J62" i="6"/>
  <c r="J92" i="6"/>
  <c r="J122" i="6"/>
  <c r="I32" i="6"/>
  <c r="I62" i="6"/>
  <c r="I92" i="6"/>
  <c r="I122" i="6"/>
  <c r="H32" i="6"/>
  <c r="H62" i="6"/>
  <c r="H92" i="6"/>
  <c r="H122" i="6"/>
  <c r="G32" i="6"/>
  <c r="G62" i="6"/>
  <c r="G92" i="6"/>
  <c r="G122" i="6"/>
  <c r="F32" i="6"/>
  <c r="F62" i="6"/>
  <c r="F92" i="6"/>
  <c r="F122" i="6"/>
  <c r="E32" i="6"/>
  <c r="E62" i="6"/>
  <c r="E92" i="6"/>
  <c r="E122" i="6"/>
  <c r="D32" i="6"/>
  <c r="D62" i="6"/>
  <c r="D92" i="6"/>
  <c r="D122" i="6"/>
  <c r="C32" i="6"/>
  <c r="C62" i="6"/>
  <c r="C92" i="6"/>
  <c r="C122" i="6"/>
  <c r="B32" i="6"/>
  <c r="B62" i="6"/>
  <c r="B92" i="6"/>
  <c r="B122" i="6"/>
  <c r="A62" i="6"/>
  <c r="A92" i="6"/>
  <c r="A122" i="6"/>
  <c r="A32" i="6"/>
  <c r="C33" i="6"/>
  <c r="D33" i="6"/>
  <c r="E33" i="6"/>
  <c r="F33" i="6"/>
  <c r="G33" i="6"/>
  <c r="H33" i="6"/>
  <c r="I33" i="6"/>
  <c r="J33" i="6"/>
  <c r="K33" i="6"/>
  <c r="L33" i="6"/>
  <c r="M33" i="6"/>
  <c r="N33" i="6"/>
  <c r="C63" i="6"/>
  <c r="D63" i="6"/>
  <c r="E63" i="6"/>
  <c r="F63" i="6"/>
  <c r="G63" i="6"/>
  <c r="H63" i="6"/>
  <c r="I63" i="6"/>
  <c r="J63" i="6"/>
  <c r="K63" i="6"/>
  <c r="L63" i="6"/>
  <c r="M63" i="6"/>
  <c r="N63" i="6"/>
  <c r="C93" i="6"/>
  <c r="D93" i="6"/>
  <c r="E93" i="6"/>
  <c r="F93" i="6"/>
  <c r="G93" i="6"/>
  <c r="H93" i="6"/>
  <c r="I93" i="6"/>
  <c r="J93" i="6"/>
  <c r="K93" i="6"/>
  <c r="L93" i="6"/>
  <c r="M93" i="6"/>
  <c r="N9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B123" i="6"/>
  <c r="B93" i="6"/>
  <c r="B63" i="6"/>
  <c r="B33" i="6"/>
  <c r="C3" i="6"/>
  <c r="D3" i="6"/>
  <c r="E3" i="6"/>
  <c r="F3" i="6"/>
  <c r="G3" i="6"/>
  <c r="H3" i="6"/>
  <c r="I3" i="6"/>
  <c r="J3" i="6"/>
  <c r="K3" i="6"/>
  <c r="L3" i="6"/>
  <c r="M3" i="6"/>
  <c r="N3" i="6"/>
  <c r="B3" i="6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<sst xmlns="http://schemas.openxmlformats.org/spreadsheetml/2006/main" count="41" uniqueCount="31">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</sst>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yyyy&quot; &quot;mm"/>
    <numFmt numFmtId="173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73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73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72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172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76369184"/>
        <c:axId val="-1276364832"/>
      </c:lineChart>
      <c:dateAx>
        <c:axId val="-127636918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763648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27636483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763691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63831584"/>
        <c:axId val="-1263836480"/>
      </c:lineChart>
      <c:dateAx>
        <c:axId val="-126383158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6383648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26383648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638315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76367008"/>
        <c:axId val="-1276361024"/>
      </c:lineChart>
      <c:dateAx>
        <c:axId val="-127636700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7636102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27636102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7636700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36126800"/>
        <c:axId val="-1736122992"/>
      </c:lineChart>
      <c:dateAx>
        <c:axId val="-1736126800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73612299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73612299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7361268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80063888"/>
        <c:axId val="-1276366464"/>
      </c:lineChart>
      <c:dateAx>
        <c:axId val="-188006388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763664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27636646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88006388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A187" sqref="A187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8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8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8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8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8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8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8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8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8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8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8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8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8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8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8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8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8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8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8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8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8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8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8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8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8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8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8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8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8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8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8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8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8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8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8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8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8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8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8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8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8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8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8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8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8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8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8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8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8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8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8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8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8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8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8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8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8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8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8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8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8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8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8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8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8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8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8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8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8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8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8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8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8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8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8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8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8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8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8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8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8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8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8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8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8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8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8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8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8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8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8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8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8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8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8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8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8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8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8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8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8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8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8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8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8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8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8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8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8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8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8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8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8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8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8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8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8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8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8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8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8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8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8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8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8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8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8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8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8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8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8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8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8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8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8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8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8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8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8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8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8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8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8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8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8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8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8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8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8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8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8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8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8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8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8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8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8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8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8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8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8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8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8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8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8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8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8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8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8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8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8">
        <v>42814</v>
      </c>
      <c r="B177" s="11"/>
      <c r="C177" s="11"/>
      <c r="D177" s="11"/>
      <c r="E177" s="11"/>
      <c r="F177" s="11"/>
    </row>
    <row r="178" spans="1:6" x14ac:dyDescent="0.2">
      <c r="A178" s="38">
        <v>42845</v>
      </c>
      <c r="B178" s="11"/>
      <c r="C178" s="11"/>
      <c r="D178" s="11"/>
      <c r="E178" s="11"/>
      <c r="F178" s="11"/>
    </row>
    <row r="179" spans="1:6" x14ac:dyDescent="0.2">
      <c r="A179" s="38">
        <v>42875</v>
      </c>
      <c r="B179" s="11"/>
      <c r="C179" s="11"/>
      <c r="D179" s="11"/>
      <c r="E179" s="11"/>
      <c r="F179" s="11"/>
    </row>
    <row r="180" spans="1:6" x14ac:dyDescent="0.2">
      <c r="A180" s="38">
        <v>42906</v>
      </c>
      <c r="B180" s="11"/>
      <c r="C180" s="11"/>
      <c r="D180" s="11"/>
      <c r="E180" s="11"/>
      <c r="F180" s="11"/>
    </row>
    <row r="181" spans="1:6" x14ac:dyDescent="0.2">
      <c r="A181" s="38">
        <v>42936</v>
      </c>
      <c r="B181" s="11"/>
      <c r="C181" s="11"/>
      <c r="D181" s="11"/>
      <c r="E181" s="11"/>
      <c r="F181" s="11"/>
    </row>
    <row r="182" spans="1:6" x14ac:dyDescent="0.2">
      <c r="A182" s="38">
        <v>42967</v>
      </c>
      <c r="B182" s="11"/>
      <c r="C182" s="11"/>
      <c r="D182" s="11"/>
      <c r="E182" s="11"/>
      <c r="F182" s="11"/>
    </row>
    <row r="183" spans="1:6" x14ac:dyDescent="0.2">
      <c r="A183" s="38">
        <v>42998</v>
      </c>
      <c r="B183" s="11"/>
      <c r="C183" s="11"/>
      <c r="D183" s="11"/>
      <c r="E183" s="11"/>
      <c r="F183" s="11"/>
    </row>
    <row r="184" spans="1:6" x14ac:dyDescent="0.2">
      <c r="A184" s="38">
        <v>43028</v>
      </c>
      <c r="B184" s="11"/>
      <c r="C184" s="11"/>
      <c r="D184" s="11"/>
      <c r="E184" s="11"/>
      <c r="F184" s="11"/>
    </row>
    <row r="185" spans="1:6" x14ac:dyDescent="0.2">
      <c r="A185" s="38">
        <v>43059</v>
      </c>
      <c r="B185" s="11"/>
      <c r="C185" s="11"/>
      <c r="D185" s="11"/>
      <c r="E185" s="11"/>
      <c r="F185" s="11"/>
    </row>
    <row r="186" spans="1:6" x14ac:dyDescent="0.2">
      <c r="A186" s="38">
        <v>43089</v>
      </c>
      <c r="B186" s="11"/>
      <c r="C186" s="11"/>
      <c r="D186" s="11"/>
      <c r="E186" s="11"/>
      <c r="F186" s="11"/>
    </row>
    <row r="188" spans="1:6" ht="24" customHeight="1" x14ac:dyDescent="0.2">
      <c r="A188" s="36" t="s">
        <v>7</v>
      </c>
      <c r="B188" s="36"/>
      <c r="C188" s="36"/>
      <c r="D188" s="36"/>
      <c r="E188" s="36"/>
      <c r="F188" s="36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G184" sqref="G184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37" t="s">
        <v>12</v>
      </c>
      <c r="D5" s="37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8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8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8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8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8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8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8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8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8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8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8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8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8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8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8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8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8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8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8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8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8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8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8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8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8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8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8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8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8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8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8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8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8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8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8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8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8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8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8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8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8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8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8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8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8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8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8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8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8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8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8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8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8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8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8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8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8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8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8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8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8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8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8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8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8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8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8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8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8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8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8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8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8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8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8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8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8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8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8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8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8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8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8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8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8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8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8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8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8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8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8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8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8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8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8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8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8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8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8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8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8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8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8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8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8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8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8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8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8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8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8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8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8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8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8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8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8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8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8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8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8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8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8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8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8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8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8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8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8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8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8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8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8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8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8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8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8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8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8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8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8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8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8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8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8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8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8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8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8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8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8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8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8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8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8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8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8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8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8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8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8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8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8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8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8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8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8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8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8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8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8">
        <v>42814</v>
      </c>
      <c r="B177" s="31"/>
      <c r="C177" s="31"/>
      <c r="D177" s="31"/>
      <c r="E177" s="32"/>
      <c r="F177" s="31"/>
      <c r="G177" s="31"/>
      <c r="H177" s="31"/>
      <c r="I177" s="31"/>
    </row>
    <row r="178" spans="1:9" x14ac:dyDescent="0.2">
      <c r="A178" s="38">
        <v>42845</v>
      </c>
      <c r="B178" s="31"/>
      <c r="C178" s="31"/>
      <c r="D178" s="31"/>
      <c r="E178" s="32"/>
      <c r="F178" s="31"/>
      <c r="G178" s="31"/>
      <c r="H178" s="31"/>
      <c r="I178" s="31"/>
    </row>
    <row r="179" spans="1:9" x14ac:dyDescent="0.2">
      <c r="A179" s="38">
        <v>42875</v>
      </c>
      <c r="B179" s="31"/>
      <c r="C179" s="31"/>
      <c r="D179" s="31"/>
      <c r="E179" s="32"/>
      <c r="F179" s="31"/>
      <c r="G179" s="31"/>
      <c r="H179" s="31"/>
      <c r="I179" s="31"/>
    </row>
    <row r="180" spans="1:9" x14ac:dyDescent="0.2">
      <c r="A180" s="38">
        <v>42906</v>
      </c>
      <c r="B180" s="31"/>
      <c r="C180" s="31"/>
      <c r="D180" s="31"/>
      <c r="E180" s="32"/>
      <c r="F180" s="31"/>
      <c r="G180" s="31"/>
      <c r="H180" s="31"/>
      <c r="I180" s="31"/>
    </row>
    <row r="181" spans="1:9" x14ac:dyDescent="0.2">
      <c r="A181" s="38">
        <v>42936</v>
      </c>
      <c r="B181" s="31"/>
      <c r="C181" s="31"/>
      <c r="D181" s="31"/>
      <c r="E181" s="32"/>
      <c r="F181" s="31"/>
      <c r="G181" s="31"/>
      <c r="H181" s="31"/>
      <c r="I181" s="31"/>
    </row>
    <row r="182" spans="1:9" x14ac:dyDescent="0.2">
      <c r="A182" s="38">
        <v>42967</v>
      </c>
      <c r="B182" s="31"/>
      <c r="C182" s="31"/>
      <c r="D182" s="31"/>
      <c r="E182" s="32"/>
      <c r="F182" s="31"/>
      <c r="G182" s="31"/>
      <c r="H182" s="31"/>
      <c r="I182" s="31"/>
    </row>
    <row r="183" spans="1:9" x14ac:dyDescent="0.2">
      <c r="A183" s="38">
        <v>42998</v>
      </c>
      <c r="B183" s="31"/>
      <c r="C183" s="31"/>
      <c r="D183" s="31"/>
      <c r="E183" s="32"/>
      <c r="F183" s="31"/>
      <c r="G183" s="31"/>
      <c r="H183" s="31"/>
      <c r="I183" s="31"/>
    </row>
    <row r="184" spans="1:9" x14ac:dyDescent="0.2">
      <c r="A184" s="38">
        <v>43028</v>
      </c>
      <c r="B184" s="31"/>
      <c r="C184" s="31"/>
      <c r="D184" s="31"/>
      <c r="E184" s="32"/>
      <c r="F184" s="31"/>
      <c r="G184" s="31"/>
      <c r="H184" s="31"/>
      <c r="I184" s="31"/>
    </row>
    <row r="185" spans="1:9" x14ac:dyDescent="0.2">
      <c r="A185" s="38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8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O1" sqref="O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6" t="s">
        <v>28</v>
      </c>
      <c r="B1" s="41">
        <v>42786</v>
      </c>
    </row>
    <row r="2" spans="1:14" x14ac:dyDescent="0.2">
      <c r="A2" s="42" t="s">
        <v>27</v>
      </c>
      <c r="B2" s="43">
        <f>EDATE($B$1,-12)</f>
        <v>42420</v>
      </c>
      <c r="C2" s="43">
        <f>EDATE(B$2,1)</f>
        <v>42449</v>
      </c>
      <c r="D2" s="43">
        <f t="shared" ref="D2:N2" si="0">EDATE(C$2,1)</f>
        <v>42480</v>
      </c>
      <c r="E2" s="43">
        <f t="shared" si="0"/>
        <v>42510</v>
      </c>
      <c r="F2" s="43">
        <f t="shared" si="0"/>
        <v>42541</v>
      </c>
      <c r="G2" s="43">
        <f t="shared" si="0"/>
        <v>42571</v>
      </c>
      <c r="H2" s="43">
        <f t="shared" si="0"/>
        <v>42602</v>
      </c>
      <c r="I2" s="43">
        <f t="shared" si="0"/>
        <v>42633</v>
      </c>
      <c r="J2" s="43">
        <f t="shared" si="0"/>
        <v>42663</v>
      </c>
      <c r="K2" s="43">
        <f t="shared" si="0"/>
        <v>42694</v>
      </c>
      <c r="L2" s="43">
        <f t="shared" si="0"/>
        <v>42724</v>
      </c>
      <c r="M2" s="43">
        <f t="shared" si="0"/>
        <v>42755</v>
      </c>
      <c r="N2" s="43">
        <f t="shared" si="0"/>
        <v>42786</v>
      </c>
    </row>
    <row r="3" spans="1:14" x14ac:dyDescent="0.2">
      <c r="A3" s="44" t="s">
        <v>25</v>
      </c>
      <c r="B3" s="45">
        <f>VLOOKUP(B$2,tabel_consumer!$A$7:$F$200,6,FALSE)</f>
        <v>-9.9276483555797839</v>
      </c>
      <c r="C3" s="45">
        <f>VLOOKUP(C$2,tabel_consumer!$A$7:$F$200,6,FALSE)</f>
        <v>-11.165150059675906</v>
      </c>
      <c r="D3" s="45">
        <f>VLOOKUP(D$2,tabel_consumer!$A$7:$F$200,6,FALSE)</f>
        <v>-13.779681207392823</v>
      </c>
      <c r="E3" s="45">
        <f>VLOOKUP(E$2,tabel_consumer!$A$7:$F$200,6,FALSE)</f>
        <v>-13.198289922485294</v>
      </c>
      <c r="F3" s="45">
        <f>VLOOKUP(F$2,tabel_consumer!$A$7:$F$200,6,FALSE)</f>
        <v>-13.377035388927036</v>
      </c>
      <c r="G3" s="45">
        <f>VLOOKUP(G$2,tabel_consumer!$A$7:$F$200,6,FALSE)</f>
        <v>-11.981831372176924</v>
      </c>
      <c r="H3" s="45">
        <f>VLOOKUP(H$2,tabel_consumer!$A$7:$F$200,6,FALSE)</f>
        <v>-15.344945794945998</v>
      </c>
      <c r="I3" s="45">
        <f>VLOOKUP(I$2,tabel_consumer!$A$7:$F$200,6,FALSE)</f>
        <v>-18.810229288558133</v>
      </c>
      <c r="J3" s="45">
        <f>VLOOKUP(J$2,tabel_consumer!$A$7:$F$200,6,FALSE)</f>
        <v>-21.937465380925296</v>
      </c>
      <c r="K3" s="45">
        <f>VLOOKUP(K$2,tabel_consumer!$A$7:$F$200,6,FALSE)</f>
        <v>-14.143894963752855</v>
      </c>
      <c r="L3" s="45">
        <f>VLOOKUP(L$2,tabel_consumer!$A$7:$F$200,6,FALSE)</f>
        <v>-16.634306017881322</v>
      </c>
      <c r="M3" s="45">
        <f>VLOOKUP(M$2,tabel_consumer!$A$7:$F$200,6,FALSE)</f>
        <v>-13.012959215717082</v>
      </c>
      <c r="N3" s="45">
        <f>VLOOKUP(N$2,tabel_consumer!$A$7:$F$200,6,FALSE)</f>
        <v>-12.637509243504113</v>
      </c>
    </row>
    <row r="31" spans="1:14" x14ac:dyDescent="0.2">
      <c r="A31" s="40" t="s">
        <v>30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2">
      <c r="A32" s="42" t="str">
        <f>A2</f>
        <v>Mois</v>
      </c>
      <c r="B32" s="43">
        <f t="shared" ref="B32:N32" si="1">B2</f>
        <v>42420</v>
      </c>
      <c r="C32" s="43">
        <f t="shared" si="1"/>
        <v>42449</v>
      </c>
      <c r="D32" s="43">
        <f t="shared" si="1"/>
        <v>42480</v>
      </c>
      <c r="E32" s="43">
        <f t="shared" si="1"/>
        <v>42510</v>
      </c>
      <c r="F32" s="43">
        <f t="shared" si="1"/>
        <v>42541</v>
      </c>
      <c r="G32" s="43">
        <f t="shared" si="1"/>
        <v>42571</v>
      </c>
      <c r="H32" s="43">
        <f t="shared" si="1"/>
        <v>42602</v>
      </c>
      <c r="I32" s="43">
        <f t="shared" si="1"/>
        <v>42633</v>
      </c>
      <c r="J32" s="43">
        <f t="shared" si="1"/>
        <v>42663</v>
      </c>
      <c r="K32" s="43">
        <f t="shared" si="1"/>
        <v>42694</v>
      </c>
      <c r="L32" s="43">
        <f t="shared" si="1"/>
        <v>42724</v>
      </c>
      <c r="M32" s="43">
        <f t="shared" si="1"/>
        <v>42755</v>
      </c>
      <c r="N32" s="43">
        <f t="shared" si="1"/>
        <v>42786</v>
      </c>
    </row>
    <row r="33" spans="1:14" x14ac:dyDescent="0.2">
      <c r="A33" s="44" t="s">
        <v>2</v>
      </c>
      <c r="B33" s="45">
        <f>VLOOKUP(B$2,tabel_consumer!$A$7:$F$200,2,FALSE)</f>
        <v>-13.191195993885314</v>
      </c>
      <c r="C33" s="45">
        <f>VLOOKUP(C$2,tabel_consumer!$A$7:$F$200,2,FALSE)</f>
        <v>-15.274726070158151</v>
      </c>
      <c r="D33" s="45">
        <f>VLOOKUP(D$2,tabel_consumer!$A$7:$F$200,2,FALSE)</f>
        <v>-22.018359329028598</v>
      </c>
      <c r="E33" s="45">
        <f>VLOOKUP(E$2,tabel_consumer!$A$7:$F$200,2,FALSE)</f>
        <v>-19.091328348838349</v>
      </c>
      <c r="F33" s="45">
        <f>VLOOKUP(F$2,tabel_consumer!$A$7:$F$200,2,FALSE)</f>
        <v>-24.85146002458217</v>
      </c>
      <c r="G33" s="45">
        <f>VLOOKUP(G$2,tabel_consumer!$A$7:$F$200,2,FALSE)</f>
        <v>-15.986583117616293</v>
      </c>
      <c r="H33" s="45">
        <f>VLOOKUP(H$2,tabel_consumer!$A$7:$F$200,2,FALSE)</f>
        <v>-17.674244044183251</v>
      </c>
      <c r="I33" s="45">
        <f>VLOOKUP(I$2,tabel_consumer!$A$7:$F$200,2,FALSE)</f>
        <v>-20.521836043096709</v>
      </c>
      <c r="J33" s="45">
        <f>VLOOKUP(J$2,tabel_consumer!$A$7:$F$200,2,FALSE)</f>
        <v>-27.609955124978431</v>
      </c>
      <c r="K33" s="45">
        <f>VLOOKUP(K$2,tabel_consumer!$A$7:$F$200,2,FALSE)</f>
        <v>-16.825866425997461</v>
      </c>
      <c r="L33" s="45">
        <f>VLOOKUP(L$2,tabel_consumer!$A$7:$F$200,2,FALSE)</f>
        <v>-22.38116628378328</v>
      </c>
      <c r="M33" s="45">
        <f>VLOOKUP(M$2,tabel_consumer!$A$7:$F$200,2,FALSE)</f>
        <v>-16.052938173135875</v>
      </c>
      <c r="N33" s="45">
        <f>VLOOKUP(N$2,tabel_consumer!$A$7:$F$200,2,FALSE)</f>
        <v>-15.728499732859026</v>
      </c>
    </row>
    <row r="61" spans="1:14" x14ac:dyDescent="0.2">
      <c r="A61" s="40" t="s">
        <v>30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x14ac:dyDescent="0.2">
      <c r="A62" s="42" t="str">
        <f>A32</f>
        <v>Mois</v>
      </c>
      <c r="B62" s="43">
        <f t="shared" ref="B62:N62" si="2">B32</f>
        <v>42420</v>
      </c>
      <c r="C62" s="43">
        <f t="shared" si="2"/>
        <v>42449</v>
      </c>
      <c r="D62" s="43">
        <f t="shared" si="2"/>
        <v>42480</v>
      </c>
      <c r="E62" s="43">
        <f t="shared" si="2"/>
        <v>42510</v>
      </c>
      <c r="F62" s="43">
        <f t="shared" si="2"/>
        <v>42541</v>
      </c>
      <c r="G62" s="43">
        <f t="shared" si="2"/>
        <v>42571</v>
      </c>
      <c r="H62" s="43">
        <f t="shared" si="2"/>
        <v>42602</v>
      </c>
      <c r="I62" s="43">
        <f t="shared" si="2"/>
        <v>42633</v>
      </c>
      <c r="J62" s="43">
        <f t="shared" si="2"/>
        <v>42663</v>
      </c>
      <c r="K62" s="43">
        <f t="shared" si="2"/>
        <v>42694</v>
      </c>
      <c r="L62" s="43">
        <f t="shared" si="2"/>
        <v>42724</v>
      </c>
      <c r="M62" s="43">
        <f t="shared" si="2"/>
        <v>42755</v>
      </c>
      <c r="N62" s="43">
        <f t="shared" si="2"/>
        <v>42786</v>
      </c>
    </row>
    <row r="63" spans="1:14" x14ac:dyDescent="0.2">
      <c r="A63" s="44" t="s">
        <v>29</v>
      </c>
      <c r="B63" s="45">
        <f>VLOOKUP(B$2,tabel_consumer!$A$7:$F$200,3,FALSE)</f>
        <v>15.668581092543331</v>
      </c>
      <c r="C63" s="45">
        <f>VLOOKUP(C$2,tabel_consumer!$A$7:$F$200,3,FALSE)</f>
        <v>13.582801802361626</v>
      </c>
      <c r="D63" s="45">
        <f>VLOOKUP(D$2,tabel_consumer!$A$7:$F$200,3,FALSE)</f>
        <v>14.774418380615915</v>
      </c>
      <c r="E63" s="45">
        <f>VLOOKUP(E$2,tabel_consumer!$A$7:$F$200,3,FALSE)</f>
        <v>19.869759219616327</v>
      </c>
      <c r="F63" s="45">
        <f>VLOOKUP(F$2,tabel_consumer!$A$7:$F$200,3,FALSE)</f>
        <v>15.922656810176079</v>
      </c>
      <c r="G63" s="45">
        <f>VLOOKUP(G$2,tabel_consumer!$A$7:$F$200,3,FALSE)</f>
        <v>18.487665131254019</v>
      </c>
      <c r="H63" s="45">
        <f>VLOOKUP(H$2,tabel_consumer!$A$7:$F$200,3,FALSE)</f>
        <v>25.309294179202134</v>
      </c>
      <c r="I63" s="45">
        <f>VLOOKUP(I$2,tabel_consumer!$A$7:$F$200,3,FALSE)</f>
        <v>46.606182826728002</v>
      </c>
      <c r="J63" s="45">
        <f>VLOOKUP(J$2,tabel_consumer!$A$7:$F$200,3,FALSE)</f>
        <v>51.645106524357857</v>
      </c>
      <c r="K63" s="45">
        <f>VLOOKUP(K$2,tabel_consumer!$A$7:$F$200,3,FALSE)</f>
        <v>32.670992950455286</v>
      </c>
      <c r="L63" s="45">
        <f>VLOOKUP(L$2,tabel_consumer!$A$7:$F$200,3,FALSE)</f>
        <v>27.610989459521758</v>
      </c>
      <c r="M63" s="45">
        <f>VLOOKUP(M$2,tabel_consumer!$A$7:$F$200,3,FALSE)</f>
        <v>21.889331855016138</v>
      </c>
      <c r="N63" s="45">
        <f>VLOOKUP(N$2,tabel_consumer!$A$7:$F$200,3,FALSE)</f>
        <v>29.336261501249385</v>
      </c>
    </row>
    <row r="91" spans="1:14" x14ac:dyDescent="0.2">
      <c r="A91" s="40" t="s">
        <v>30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</row>
    <row r="92" spans="1:14" x14ac:dyDescent="0.2">
      <c r="A92" s="42" t="str">
        <f>A62</f>
        <v>Mois</v>
      </c>
      <c r="B92" s="43">
        <f t="shared" ref="B92:N92" si="3">B62</f>
        <v>42420</v>
      </c>
      <c r="C92" s="43">
        <f t="shared" si="3"/>
        <v>42449</v>
      </c>
      <c r="D92" s="43">
        <f t="shared" si="3"/>
        <v>42480</v>
      </c>
      <c r="E92" s="43">
        <f t="shared" si="3"/>
        <v>42510</v>
      </c>
      <c r="F92" s="43">
        <f t="shared" si="3"/>
        <v>42541</v>
      </c>
      <c r="G92" s="43">
        <f t="shared" si="3"/>
        <v>42571</v>
      </c>
      <c r="H92" s="43">
        <f t="shared" si="3"/>
        <v>42602</v>
      </c>
      <c r="I92" s="43">
        <f t="shared" si="3"/>
        <v>42633</v>
      </c>
      <c r="J92" s="43">
        <f t="shared" si="3"/>
        <v>42663</v>
      </c>
      <c r="K92" s="43">
        <f t="shared" si="3"/>
        <v>42694</v>
      </c>
      <c r="L92" s="43">
        <f t="shared" si="3"/>
        <v>42724</v>
      </c>
      <c r="M92" s="43">
        <f t="shared" si="3"/>
        <v>42755</v>
      </c>
      <c r="N92" s="43">
        <f t="shared" si="3"/>
        <v>42786</v>
      </c>
    </row>
    <row r="93" spans="1:14" x14ac:dyDescent="0.2">
      <c r="A93" s="44" t="s">
        <v>4</v>
      </c>
      <c r="B93" s="45">
        <f>VLOOKUP(B$2,tabel_consumer!$A$7:$F$200,4,FALSE)</f>
        <v>-4.197828956379456</v>
      </c>
      <c r="C93" s="45">
        <f>VLOOKUP(C$2,tabel_consumer!$A$7:$F$200,4,FALSE)</f>
        <v>-4.1404267717005006</v>
      </c>
      <c r="D93" s="45">
        <f>VLOOKUP(D$2,tabel_consumer!$A$7:$F$200,4,FALSE)</f>
        <v>-7.0541208137515987</v>
      </c>
      <c r="E93" s="45">
        <f>VLOOKUP(E$2,tabel_consumer!$A$7:$F$200,4,FALSE)</f>
        <v>-5.4002304821822955</v>
      </c>
      <c r="F93" s="45">
        <f>VLOOKUP(F$2,tabel_consumer!$A$7:$F$200,4,FALSE)</f>
        <v>-3.8672199605951159</v>
      </c>
      <c r="G93" s="45">
        <f>VLOOKUP(G$2,tabel_consumer!$A$7:$F$200,4,FALSE)</f>
        <v>-2.3747531832697266</v>
      </c>
      <c r="H93" s="45">
        <f>VLOOKUP(H$2,tabel_consumer!$A$7:$F$200,4,FALSE)</f>
        <v>-4.4789138275988147</v>
      </c>
      <c r="I93" s="45">
        <f>VLOOKUP(I$2,tabel_consumer!$A$7:$F$200,4,FALSE)</f>
        <v>-3.2089896329737826</v>
      </c>
      <c r="J93" s="45">
        <f>VLOOKUP(J$2,tabel_consumer!$A$7:$F$200,4,FALSE)</f>
        <v>-5.9446364709348165</v>
      </c>
      <c r="K93" s="45">
        <f>VLOOKUP(K$2,tabel_consumer!$A$7:$F$200,4,FALSE)</f>
        <v>-3.0168616496098841</v>
      </c>
      <c r="L93" s="45">
        <f>VLOOKUP(L$2,tabel_consumer!$A$7:$F$200,4,FALSE)</f>
        <v>-5.5342008097563742</v>
      </c>
      <c r="M93" s="45">
        <f>VLOOKUP(M$2,tabel_consumer!$A$7:$F$200,4,FALSE)</f>
        <v>-4.9322916040021232</v>
      </c>
      <c r="N93" s="45">
        <f>VLOOKUP(N$2,tabel_consumer!$A$7:$F$200,4,FALSE)</f>
        <v>-2.1785280127985431</v>
      </c>
    </row>
    <row r="121" spans="1:14" x14ac:dyDescent="0.2">
      <c r="A121" s="40" t="s">
        <v>30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</row>
    <row r="122" spans="1:14" x14ac:dyDescent="0.2">
      <c r="A122" s="42" t="str">
        <f>A92</f>
        <v>Mois</v>
      </c>
      <c r="B122" s="43">
        <f t="shared" ref="B122:N122" si="4">B92</f>
        <v>42420</v>
      </c>
      <c r="C122" s="43">
        <f t="shared" si="4"/>
        <v>42449</v>
      </c>
      <c r="D122" s="43">
        <f t="shared" si="4"/>
        <v>42480</v>
      </c>
      <c r="E122" s="43">
        <f t="shared" si="4"/>
        <v>42510</v>
      </c>
      <c r="F122" s="43">
        <f t="shared" si="4"/>
        <v>42541</v>
      </c>
      <c r="G122" s="43">
        <f t="shared" si="4"/>
        <v>42571</v>
      </c>
      <c r="H122" s="43">
        <f t="shared" si="4"/>
        <v>42602</v>
      </c>
      <c r="I122" s="43">
        <f t="shared" si="4"/>
        <v>42633</v>
      </c>
      <c r="J122" s="43">
        <f t="shared" si="4"/>
        <v>42663</v>
      </c>
      <c r="K122" s="43">
        <f t="shared" si="4"/>
        <v>42694</v>
      </c>
      <c r="L122" s="43">
        <f t="shared" si="4"/>
        <v>42724</v>
      </c>
      <c r="M122" s="43">
        <f t="shared" si="4"/>
        <v>42755</v>
      </c>
      <c r="N122" s="43">
        <f t="shared" si="4"/>
        <v>42786</v>
      </c>
    </row>
    <row r="123" spans="1:14" x14ac:dyDescent="0.2">
      <c r="A123" s="44" t="s">
        <v>5</v>
      </c>
      <c r="B123" s="45">
        <f>VLOOKUP(B$2,tabel_consumer!$A$7:$F$200,5,FALSE)</f>
        <v>-6.6529873795110372</v>
      </c>
      <c r="C123" s="45">
        <f>VLOOKUP(C$2,tabel_consumer!$A$7:$F$200,5,FALSE)</f>
        <v>-11.662645594483347</v>
      </c>
      <c r="D123" s="45">
        <f>VLOOKUP(D$2,tabel_consumer!$A$7:$F$200,5,FALSE)</f>
        <v>-11.271826306175182</v>
      </c>
      <c r="E123" s="45">
        <f>VLOOKUP(E$2,tabel_consumer!$A$7:$F$200,5,FALSE)</f>
        <v>-8.4318416393042064</v>
      </c>
      <c r="F123" s="45">
        <f>VLOOKUP(F$2,tabel_consumer!$A$7:$F$200,5,FALSE)</f>
        <v>-8.8668047603547802</v>
      </c>
      <c r="G123" s="45">
        <f>VLOOKUP(G$2,tabel_consumer!$A$7:$F$200,5,FALSE)</f>
        <v>-11.078324056567656</v>
      </c>
      <c r="H123" s="45">
        <f>VLOOKUP(H$2,tabel_consumer!$A$7:$F$200,5,FALSE)</f>
        <v>-13.917331128799797</v>
      </c>
      <c r="I123" s="45">
        <f>VLOOKUP(I$2,tabel_consumer!$A$7:$F$200,5,FALSE)</f>
        <v>-4.9039086514340431</v>
      </c>
      <c r="J123" s="45">
        <f>VLOOKUP(J$2,tabel_consumer!$A$7:$F$200,5,FALSE)</f>
        <v>-2.5501634034300933</v>
      </c>
      <c r="K123" s="45">
        <f>VLOOKUP(K$2,tabel_consumer!$A$7:$F$200,5,FALSE)</f>
        <v>-4.0618588289487843</v>
      </c>
      <c r="L123" s="45">
        <f>VLOOKUP(L$2,tabel_consumer!$A$7:$F$200,5,FALSE)</f>
        <v>-11.010867518463883</v>
      </c>
      <c r="M123" s="45">
        <f>VLOOKUP(M$2,tabel_consumer!$A$7:$F$200,5,FALSE)</f>
        <v>-9.1772752307141943</v>
      </c>
      <c r="N123" s="45">
        <f>VLOOKUP(N$2,tabel_consumer!$A$7:$F$200,5,FALSE)</f>
        <v>-3.3067477271094923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2017-02-20T12:27:29Z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