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10\"/>
    </mc:Choice>
  </mc:AlternateContent>
  <xr:revisionPtr revIDLastSave="0" documentId="13_ncr:1_{324FC16C-2DA0-4FE7-85C1-D51923513911}" xr6:coauthVersionLast="47" xr6:coauthVersionMax="47" xr10:uidLastSave="{00000000-0000-0000-0000-000000000000}"/>
  <bookViews>
    <workbookView xWindow="-108" yWindow="-108" windowWidth="23256" windowHeight="12456" tabRatio="810"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62" i="1" l="1"/>
  <c r="AC262" i="1"/>
  <c r="AD262" i="1"/>
  <c r="AE262" i="1"/>
  <c r="AF262" i="1"/>
  <c r="AB263" i="1"/>
  <c r="AC263" i="1"/>
  <c r="AD263" i="1"/>
  <c r="AE263" i="1"/>
  <c r="AF263" i="1"/>
  <c r="AB264" i="1"/>
  <c r="AC264" i="1"/>
  <c r="AD264" i="1"/>
  <c r="AE264" i="1"/>
  <c r="AF264" i="1"/>
  <c r="AB265" i="1"/>
  <c r="AC265" i="1"/>
  <c r="AD265" i="1"/>
  <c r="AE265" i="1"/>
  <c r="AF265" i="1"/>
  <c r="AB266" i="1"/>
  <c r="AC266" i="1"/>
  <c r="AD266" i="1"/>
  <c r="AE266" i="1"/>
  <c r="AF266" i="1"/>
  <c r="AB267" i="1"/>
  <c r="AC267" i="1"/>
  <c r="AD267" i="1"/>
  <c r="AE267" i="1"/>
  <c r="AF267" i="1"/>
  <c r="AB268" i="1"/>
  <c r="AC268" i="1"/>
  <c r="AD268" i="1"/>
  <c r="AE268" i="1"/>
  <c r="AF268" i="1"/>
  <c r="AB269" i="1"/>
  <c r="AC269" i="1"/>
  <c r="AD269" i="1"/>
  <c r="AE269" i="1"/>
  <c r="AF269" i="1"/>
  <c r="AB270" i="1"/>
  <c r="AC270" i="1"/>
  <c r="AD270" i="1"/>
  <c r="AE270" i="1"/>
  <c r="AF270" i="1"/>
  <c r="AB251" i="1" l="1"/>
  <c r="AC251" i="1"/>
  <c r="AD251" i="1"/>
  <c r="AE251" i="1"/>
  <c r="AF251" i="1"/>
  <c r="AB252" i="1"/>
  <c r="AC252" i="1"/>
  <c r="AD252" i="1"/>
  <c r="AE252" i="1"/>
  <c r="AF252" i="1"/>
  <c r="AB253" i="1"/>
  <c r="AC253" i="1"/>
  <c r="AD253" i="1"/>
  <c r="AE253" i="1"/>
  <c r="AF253" i="1"/>
  <c r="AB254" i="1"/>
  <c r="AC254" i="1"/>
  <c r="AD254" i="1"/>
  <c r="AE254" i="1"/>
  <c r="AF254" i="1"/>
  <c r="AB255" i="1"/>
  <c r="AC255" i="1"/>
  <c r="AD255" i="1"/>
  <c r="AE255" i="1"/>
  <c r="AF255" i="1"/>
  <c r="AB256" i="1"/>
  <c r="AC256" i="1"/>
  <c r="AD256" i="1"/>
  <c r="AE256" i="1"/>
  <c r="AF256" i="1"/>
  <c r="AB257" i="1"/>
  <c r="AC257" i="1"/>
  <c r="AD257" i="1"/>
  <c r="AE257" i="1"/>
  <c r="AF257" i="1"/>
  <c r="AB258" i="1"/>
  <c r="AC258" i="1"/>
  <c r="AD258" i="1"/>
  <c r="AE258" i="1"/>
  <c r="AF258" i="1"/>
  <c r="AB259" i="1"/>
  <c r="AC259" i="1"/>
  <c r="AD259" i="1"/>
  <c r="AE259" i="1"/>
  <c r="AF259" i="1"/>
  <c r="AB260" i="1"/>
  <c r="AC260" i="1"/>
  <c r="AD260" i="1"/>
  <c r="AE260" i="1"/>
  <c r="AF260" i="1"/>
  <c r="AB261" i="1"/>
  <c r="AC261" i="1"/>
  <c r="AD261" i="1"/>
  <c r="AE261" i="1"/>
  <c r="AF26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<sst xmlns="http://schemas.openxmlformats.org/spreadsheetml/2006/main" count="50" uniqueCount="33">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</sst>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quot; &quot;mm"/>
    <numFmt numFmtId="165" formatCode="d/mm/yyyy&quot; &quot;h&quot;:&quot;mm"/>
    <numFmt numFmtId="166" formatCode="yyyy/mm"/>
    <numFmt numFmtId="167" formatCode="0.0"/>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0">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xf numFmtId="167" fontId="9" fillId="0" borderId="4" xfId="0" applyNumberFormat="1" applyFont="1" applyBorder="1" applyAlignment="1">
      <alignment horizontal="center"/>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pt idx="261">
                  <c:v>-14.691739089377696</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pt idx="261">
                  <c:v>-26.438246812335635</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pt idx="261">
                  <c:v>19.398709545175151</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pt idx="261">
                  <c:v>-6.29</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pt idx="261">
                  <c:v>-6.64</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tabSelected="1" workbookViewId="0">
      <pane xSplit="1" ySplit="6" topLeftCell="B252" activePane="bottomRight" state="frozen"/>
      <selection activeCell="A257" sqref="A257:A260"/>
      <selection pane="topRight" activeCell="A257" sqref="A257:A260"/>
      <selection pane="bottomLeft" activeCell="A257" sqref="A257:A260"/>
      <selection pane="bottomRight" activeCell="A269" sqref="A269"/>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50" si="15">AVERAGE(B$7:B$258)</f>
        <v>-16.556368614487209</v>
      </c>
      <c r="AC199" s="37">
        <f t="shared" ref="AC199:AC250" si="16">AVERAGE(C$7:C$258)</f>
        <v>34.112173887547371</v>
      </c>
      <c r="AD199" s="37">
        <f t="shared" ref="AD199:AD250" si="17">AVERAGE(D$7:D$258)</f>
        <v>-2.8899028631550152</v>
      </c>
      <c r="AE199" s="37">
        <f t="shared" ref="AE199:AE250" si="18">AVERAGE(E$7:E$258)</f>
        <v>-10.271974822016324</v>
      </c>
      <c r="AF199" s="37">
        <f t="shared" ref="AF199:AF250"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ref="AB251:AB270" si="20">AVERAGE(B$7:B$258)</f>
        <v>-16.556368614487209</v>
      </c>
      <c r="AC251" s="37">
        <f t="shared" ref="AC251:AC270" si="21">AVERAGE(C$7:C$258)</f>
        <v>34.112173887547371</v>
      </c>
      <c r="AD251" s="37">
        <f t="shared" ref="AD251:AD270" si="22">AVERAGE(D$7:D$258)</f>
        <v>-2.8899028631550152</v>
      </c>
      <c r="AE251" s="37">
        <f t="shared" ref="AE251:AE270" si="23">AVERAGE(E$7:E$258)</f>
        <v>-10.271974822016324</v>
      </c>
      <c r="AF251" s="37">
        <f t="shared" ref="AF251:AF270" si="24">AVERAGE(F$7:F$258)</f>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20"/>
        <v>-16.556368614487209</v>
      </c>
      <c r="AC252" s="37">
        <f t="shared" si="21"/>
        <v>34.112173887547371</v>
      </c>
      <c r="AD252" s="37">
        <f t="shared" si="22"/>
        <v>-2.8899028631550152</v>
      </c>
      <c r="AE252" s="37">
        <f t="shared" si="23"/>
        <v>-10.271974822016324</v>
      </c>
      <c r="AF252" s="37">
        <f t="shared" si="24"/>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20"/>
        <v>-16.556368614487209</v>
      </c>
      <c r="AC253" s="37">
        <f t="shared" si="21"/>
        <v>34.112173887547371</v>
      </c>
      <c r="AD253" s="37">
        <f t="shared" si="22"/>
        <v>-2.8899028631550152</v>
      </c>
      <c r="AE253" s="37">
        <f t="shared" si="23"/>
        <v>-10.271974822016324</v>
      </c>
      <c r="AF253" s="37">
        <f t="shared" si="24"/>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20"/>
        <v>-16.556368614487209</v>
      </c>
      <c r="AC254" s="37">
        <f t="shared" si="21"/>
        <v>34.112173887547371</v>
      </c>
      <c r="AD254" s="37">
        <f t="shared" si="22"/>
        <v>-2.8899028631550152</v>
      </c>
      <c r="AE254" s="37">
        <f t="shared" si="23"/>
        <v>-10.271974822016324</v>
      </c>
      <c r="AF254" s="37">
        <f t="shared" si="24"/>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20"/>
        <v>-16.556368614487209</v>
      </c>
      <c r="AC255" s="37">
        <f t="shared" si="21"/>
        <v>34.112173887547371</v>
      </c>
      <c r="AD255" s="37">
        <f t="shared" si="22"/>
        <v>-2.8899028631550152</v>
      </c>
      <c r="AE255" s="37">
        <f t="shared" si="23"/>
        <v>-10.271974822016324</v>
      </c>
      <c r="AF255" s="37">
        <f t="shared" si="24"/>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20"/>
        <v>-16.556368614487209</v>
      </c>
      <c r="AC256" s="37">
        <f t="shared" si="21"/>
        <v>34.112173887547371</v>
      </c>
      <c r="AD256" s="37">
        <f t="shared" si="22"/>
        <v>-2.8899028631550152</v>
      </c>
      <c r="AE256" s="37">
        <f t="shared" si="23"/>
        <v>-10.271974822016324</v>
      </c>
      <c r="AF256" s="37">
        <f t="shared" si="24"/>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20"/>
        <v>-16.556368614487209</v>
      </c>
      <c r="AC257" s="37">
        <f t="shared" si="21"/>
        <v>34.112173887547371</v>
      </c>
      <c r="AD257" s="37">
        <f t="shared" si="22"/>
        <v>-2.8899028631550152</v>
      </c>
      <c r="AE257" s="37">
        <f t="shared" si="23"/>
        <v>-10.271974822016324</v>
      </c>
      <c r="AF257" s="37">
        <f t="shared" si="24"/>
        <v>-15.954525288493931</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20"/>
        <v>-16.556368614487209</v>
      </c>
      <c r="AC258" s="37">
        <f t="shared" si="21"/>
        <v>34.112173887547371</v>
      </c>
      <c r="AD258" s="37">
        <f t="shared" si="22"/>
        <v>-2.8899028631550152</v>
      </c>
      <c r="AE258" s="37">
        <f t="shared" si="23"/>
        <v>-10.271974822016324</v>
      </c>
      <c r="AF258" s="37">
        <f t="shared" si="24"/>
        <v>-15.954525288493931</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20"/>
        <v>-16.556368614487209</v>
      </c>
      <c r="AC259" s="37">
        <f t="shared" si="21"/>
        <v>34.112173887547371</v>
      </c>
      <c r="AD259" s="37">
        <f t="shared" si="22"/>
        <v>-2.8899028631550152</v>
      </c>
      <c r="AE259" s="37">
        <f t="shared" si="23"/>
        <v>-10.271974822016324</v>
      </c>
      <c r="AF259" s="37">
        <f t="shared" si="24"/>
        <v>-15.954525288493931</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20"/>
        <v>-16.556368614487209</v>
      </c>
      <c r="AC260" s="37">
        <f t="shared" si="21"/>
        <v>34.112173887547371</v>
      </c>
      <c r="AD260" s="37">
        <f t="shared" si="22"/>
        <v>-2.8899028631550152</v>
      </c>
      <c r="AE260" s="37">
        <f t="shared" si="23"/>
        <v>-10.271974822016324</v>
      </c>
      <c r="AF260" s="37">
        <f t="shared" si="24"/>
        <v>-15.954525288493931</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20"/>
        <v>-16.556368614487209</v>
      </c>
      <c r="AC261" s="37">
        <f t="shared" si="21"/>
        <v>34.112173887547371</v>
      </c>
      <c r="AD261" s="37">
        <f t="shared" si="22"/>
        <v>-2.8899028631550152</v>
      </c>
      <c r="AE261" s="37">
        <f t="shared" si="23"/>
        <v>-10.271974822016324</v>
      </c>
      <c r="AF261" s="37">
        <f t="shared" si="24"/>
        <v>-15.954525288493931</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ref="AB262:AB270" si="25">AVERAGE(B$7:B$258)</f>
        <v>-16.556368614487209</v>
      </c>
      <c r="AC262" s="37">
        <f t="shared" ref="AC262:AC270" si="26">AVERAGE(C$7:C$258)</f>
        <v>34.112173887547371</v>
      </c>
      <c r="AD262" s="37">
        <f t="shared" ref="AD262:AD270" si="27">AVERAGE(D$7:D$258)</f>
        <v>-2.8899028631550152</v>
      </c>
      <c r="AE262" s="37">
        <f t="shared" ref="AE262:AE270" si="28">AVERAGE(E$7:E$258)</f>
        <v>-10.271974822016324</v>
      </c>
      <c r="AF262" s="37">
        <f t="shared" ref="AF262:AF270" si="29">AVERAGE(F$7:F$258)</f>
        <v>-15.954525288493931</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si="25"/>
        <v>-16.556368614487209</v>
      </c>
      <c r="AC263" s="37">
        <f t="shared" si="26"/>
        <v>34.112173887547371</v>
      </c>
      <c r="AD263" s="37">
        <f t="shared" si="27"/>
        <v>-2.8899028631550152</v>
      </c>
      <c r="AE263" s="37">
        <f t="shared" si="28"/>
        <v>-10.271974822016324</v>
      </c>
      <c r="AF263" s="37">
        <f t="shared" si="29"/>
        <v>-15.954525288493931</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5"/>
        <v>-16.556368614487209</v>
      </c>
      <c r="AC264" s="37">
        <f t="shared" si="26"/>
        <v>34.112173887547371</v>
      </c>
      <c r="AD264" s="37">
        <f t="shared" si="27"/>
        <v>-2.8899028631550152</v>
      </c>
      <c r="AE264" s="37">
        <f t="shared" si="28"/>
        <v>-10.271974822016324</v>
      </c>
      <c r="AF264" s="37">
        <f t="shared" si="29"/>
        <v>-15.954525288493931</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5"/>
        <v>-16.556368614487209</v>
      </c>
      <c r="AC265" s="37">
        <f t="shared" si="26"/>
        <v>34.112173887547371</v>
      </c>
      <c r="AD265" s="37">
        <f t="shared" si="27"/>
        <v>-2.8899028631550152</v>
      </c>
      <c r="AE265" s="37">
        <f t="shared" si="28"/>
        <v>-10.271974822016324</v>
      </c>
      <c r="AF265" s="37">
        <f t="shared" si="29"/>
        <v>-15.954525288493931</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5"/>
        <v>-16.556368614487209</v>
      </c>
      <c r="AC266" s="37">
        <f t="shared" si="26"/>
        <v>34.112173887547371</v>
      </c>
      <c r="AD266" s="37">
        <f t="shared" si="27"/>
        <v>-2.8899028631550152</v>
      </c>
      <c r="AE266" s="37">
        <f t="shared" si="28"/>
        <v>-10.271974822016324</v>
      </c>
      <c r="AF266" s="37">
        <f t="shared" si="29"/>
        <v>-15.954525288493931</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 t="shared" si="25"/>
        <v>-16.556368614487209</v>
      </c>
      <c r="AC267" s="37">
        <f t="shared" si="26"/>
        <v>34.112173887547371</v>
      </c>
      <c r="AD267" s="37">
        <f t="shared" si="27"/>
        <v>-2.8899028631550152</v>
      </c>
      <c r="AE267" s="37">
        <f t="shared" si="28"/>
        <v>-10.271974822016324</v>
      </c>
      <c r="AF267" s="37">
        <f t="shared" si="29"/>
        <v>-15.954525288493931</v>
      </c>
    </row>
    <row r="268" spans="1:32" x14ac:dyDescent="0.25">
      <c r="A268" s="43">
        <v>45585</v>
      </c>
      <c r="B268" s="7">
        <v>-26.438246812335635</v>
      </c>
      <c r="C268" s="7">
        <v>19.398709545175151</v>
      </c>
      <c r="D268" s="7">
        <v>-6.29</v>
      </c>
      <c r="E268" s="7">
        <v>-6.64</v>
      </c>
      <c r="F268" s="7">
        <v>-14.691739089377696</v>
      </c>
      <c r="G268" s="3"/>
      <c r="H268" s="3"/>
      <c r="I268" s="3"/>
      <c r="J268" s="3"/>
      <c r="K268" s="3"/>
      <c r="AA268" s="42">
        <v>45585</v>
      </c>
      <c r="AB268" s="37">
        <f t="shared" si="25"/>
        <v>-16.556368614487209</v>
      </c>
      <c r="AC268" s="37">
        <f t="shared" si="26"/>
        <v>34.112173887547371</v>
      </c>
      <c r="AD268" s="37">
        <f t="shared" si="27"/>
        <v>-2.8899028631550152</v>
      </c>
      <c r="AE268" s="37">
        <f t="shared" si="28"/>
        <v>-10.271974822016324</v>
      </c>
      <c r="AF268" s="37">
        <f t="shared" si="29"/>
        <v>-15.954525288493931</v>
      </c>
    </row>
    <row r="269" spans="1:32" x14ac:dyDescent="0.25">
      <c r="A269" s="43"/>
      <c r="B269" s="7"/>
      <c r="C269" s="7"/>
      <c r="D269" s="7"/>
      <c r="E269" s="7"/>
      <c r="F269" s="7"/>
      <c r="H269" s="3"/>
      <c r="I269" s="3"/>
      <c r="J269" s="3"/>
      <c r="K269" s="3"/>
      <c r="AA269" s="42">
        <v>45616</v>
      </c>
      <c r="AB269" s="37">
        <f t="shared" si="25"/>
        <v>-16.556368614487209</v>
      </c>
      <c r="AC269" s="37">
        <f t="shared" si="26"/>
        <v>34.112173887547371</v>
      </c>
      <c r="AD269" s="37">
        <f t="shared" si="27"/>
        <v>-2.8899028631550152</v>
      </c>
      <c r="AE269" s="37">
        <f t="shared" si="28"/>
        <v>-10.271974822016324</v>
      </c>
      <c r="AF269" s="37">
        <f t="shared" si="29"/>
        <v>-15.954525288493931</v>
      </c>
    </row>
    <row r="270" spans="1:32" x14ac:dyDescent="0.25">
      <c r="A270" s="43"/>
      <c r="B270" s="59"/>
      <c r="C270" s="59"/>
      <c r="D270" s="59"/>
      <c r="E270" s="59"/>
      <c r="F270" s="7"/>
      <c r="AA270" s="42">
        <v>45646</v>
      </c>
      <c r="AB270" s="37">
        <f t="shared" si="25"/>
        <v>-16.556368614487209</v>
      </c>
      <c r="AC270" s="37">
        <f t="shared" si="26"/>
        <v>34.112173887547371</v>
      </c>
      <c r="AD270" s="37">
        <f t="shared" si="27"/>
        <v>-2.8899028631550152</v>
      </c>
      <c r="AE270" s="37">
        <f t="shared" si="28"/>
        <v>-10.271974822016324</v>
      </c>
      <c r="AF270" s="37">
        <f t="shared" si="29"/>
        <v>-15.954525288493931</v>
      </c>
    </row>
    <row r="271" spans="1:32" ht="24.6" customHeight="1" x14ac:dyDescent="0.25">
      <c r="A271" s="56" t="s">
        <v>7</v>
      </c>
      <c r="B271" s="56"/>
      <c r="C271" s="56"/>
      <c r="D271" s="56"/>
      <c r="E271" s="56"/>
      <c r="F271" s="56"/>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55" activePane="bottomRight" state="frozen"/>
      <selection activeCell="A258" sqref="A258"/>
      <selection pane="topRight" activeCell="A258" sqref="A258"/>
      <selection pane="bottomLeft" activeCell="A258" sqref="A258"/>
      <selection pane="bottomRight" activeCell="A269" sqref="A269"/>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7" t="s">
        <v>12</v>
      </c>
      <c r="D5" s="57"/>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v>45585</v>
      </c>
      <c r="B268" s="39">
        <v>-44.784692883231607</v>
      </c>
      <c r="C268" s="39">
        <v>53.74</v>
      </c>
      <c r="D268" s="39">
        <v>9.09</v>
      </c>
      <c r="E268" s="39">
        <v>-28.584735682216298</v>
      </c>
      <c r="F268" s="39">
        <v>-25.28</v>
      </c>
      <c r="G268" s="39">
        <v>-12.73</v>
      </c>
      <c r="H268" s="39">
        <v>13.090927578505925</v>
      </c>
      <c r="I268" s="39">
        <v>-32.993667868553196</v>
      </c>
    </row>
    <row r="269" spans="1:9" x14ac:dyDescent="0.25">
      <c r="A269" s="27"/>
      <c r="B269" s="39"/>
      <c r="C269" s="39"/>
      <c r="D269" s="39"/>
      <c r="E269" s="39"/>
      <c r="F269" s="39"/>
      <c r="G269" s="39"/>
      <c r="H269" s="39"/>
      <c r="I269" s="39"/>
    </row>
    <row r="270" spans="1:9" x14ac:dyDescent="0.25">
      <c r="A270" s="53"/>
      <c r="B270" s="54"/>
      <c r="C270" s="54"/>
      <c r="D270" s="54"/>
      <c r="E270" s="55"/>
      <c r="F270" s="54"/>
      <c r="G270" s="54"/>
      <c r="H270" s="54"/>
      <c r="I270" s="54"/>
    </row>
    <row r="271" spans="1:9" ht="13.2" customHeight="1" x14ac:dyDescent="0.25">
      <c r="A271" s="58" t="s">
        <v>27</v>
      </c>
      <c r="B271" s="58"/>
      <c r="C271" s="58"/>
      <c r="D271" s="58"/>
      <c r="E271" s="58"/>
      <c r="F271" s="58"/>
      <c r="G271" s="58"/>
      <c r="H271" s="58"/>
      <c r="I271" s="58"/>
    </row>
    <row r="272" spans="1:9" x14ac:dyDescent="0.25">
      <c r="A272" s="58"/>
      <c r="B272" s="58"/>
      <c r="C272" s="58"/>
      <c r="D272" s="58"/>
      <c r="E272" s="58"/>
      <c r="F272" s="58"/>
      <c r="G272" s="58"/>
      <c r="H272" s="58"/>
      <c r="I272" s="58"/>
    </row>
    <row r="273" spans="1:9" ht="13.2" customHeight="1" x14ac:dyDescent="0.25">
      <c r="A273" s="58" t="s">
        <v>28</v>
      </c>
      <c r="B273" s="58"/>
      <c r="C273" s="58"/>
      <c r="D273" s="58"/>
      <c r="E273" s="58"/>
      <c r="F273" s="58"/>
      <c r="G273" s="58"/>
      <c r="H273" s="58"/>
      <c r="I273" s="58"/>
    </row>
    <row r="274" spans="1:9" x14ac:dyDescent="0.25">
      <c r="A274" s="58"/>
      <c r="B274" s="58"/>
      <c r="C274" s="58"/>
      <c r="D274" s="58"/>
      <c r="E274" s="58"/>
      <c r="F274" s="58"/>
      <c r="G274" s="58"/>
      <c r="H274" s="58"/>
      <c r="I274" s="58"/>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45585</v>
      </c>
    </row>
    <row r="2" spans="1:14" x14ac:dyDescent="0.3">
      <c r="A2" s="30" t="s">
        <v>23</v>
      </c>
      <c r="B2" s="31">
        <f>EDATE($B$1,-12)</f>
        <v>45219</v>
      </c>
      <c r="C2" s="31">
        <f>EDATE(B$2,1)</f>
        <v>45250</v>
      </c>
      <c r="D2" s="31">
        <f t="shared" ref="D2:N2" si="0">EDATE(C$2,1)</f>
        <v>45280</v>
      </c>
      <c r="E2" s="31">
        <f t="shared" si="0"/>
        <v>45311</v>
      </c>
      <c r="F2" s="31">
        <f t="shared" si="0"/>
        <v>45342</v>
      </c>
      <c r="G2" s="31">
        <f t="shared" si="0"/>
        <v>45371</v>
      </c>
      <c r="H2" s="31">
        <f t="shared" si="0"/>
        <v>45402</v>
      </c>
      <c r="I2" s="31">
        <f t="shared" si="0"/>
        <v>45432</v>
      </c>
      <c r="J2" s="31">
        <f t="shared" si="0"/>
        <v>45463</v>
      </c>
      <c r="K2" s="31">
        <f t="shared" si="0"/>
        <v>45493</v>
      </c>
      <c r="L2" s="31">
        <f t="shared" si="0"/>
        <v>45524</v>
      </c>
      <c r="M2" s="31">
        <f t="shared" si="0"/>
        <v>45555</v>
      </c>
      <c r="N2" s="31">
        <f t="shared" si="0"/>
        <v>45585</v>
      </c>
    </row>
    <row r="3" spans="1:14" x14ac:dyDescent="0.3">
      <c r="A3" s="32" t="s">
        <v>22</v>
      </c>
      <c r="B3" s="33">
        <f>VLOOKUP(B$2,tabel_consumer!$A$7:$F$282,6,FALSE)</f>
        <v>-17.192530349797043</v>
      </c>
      <c r="C3" s="33">
        <f>VLOOKUP(C$2,tabel_consumer!$A$7:$F$282,6,FALSE)</f>
        <v>-14.479427787366218</v>
      </c>
      <c r="D3" s="33">
        <f>VLOOKUP(D$2,tabel_consumer!$A$7:$F$282,6,FALSE)</f>
        <v>-11.498673320544526</v>
      </c>
      <c r="E3" s="33">
        <f>VLOOKUP(E$2,tabel_consumer!$A$7:$F$282,6,FALSE)</f>
        <v>-11.985960030714079</v>
      </c>
      <c r="F3" s="33">
        <f>VLOOKUP(F$2,tabel_consumer!$A$7:$F$282,6,FALSE)</f>
        <v>-13.326441096897236</v>
      </c>
      <c r="G3" s="33">
        <f>VLOOKUP(G$2,tabel_consumer!$A$7:$F$282,6,FALSE)</f>
        <v>-15.385643105535832</v>
      </c>
      <c r="H3" s="33">
        <f>VLOOKUP(H$2,tabel_consumer!$A$7:$F$282,6,FALSE)</f>
        <v>-15.081746687872132</v>
      </c>
      <c r="I3" s="33">
        <f>VLOOKUP(I$2,tabel_consumer!$A$7:$F$282,6,FALSE)</f>
        <v>-15.871721733545769</v>
      </c>
      <c r="J3" s="33">
        <f>VLOOKUP(J$2,tabel_consumer!$A$7:$F$282,6,FALSE)</f>
        <v>-9.824055868670893</v>
      </c>
      <c r="K3" s="33">
        <f>VLOOKUP(K$2,tabel_consumer!$A$7:$F$282,6,FALSE)</f>
        <v>-10.696853383544143</v>
      </c>
      <c r="L3" s="33">
        <f>VLOOKUP(L$2,tabel_consumer!$A$7:$F$282,6,FALSE)</f>
        <v>-7.0363616732530083</v>
      </c>
      <c r="M3" s="33">
        <f>VLOOKUP(M$2,tabel_consumer!$A$7:$F$282,6,FALSE)</f>
        <v>-11.696418260062337</v>
      </c>
      <c r="N3" s="33">
        <f>VLOOKUP(N$2,tabel_consumer!$A$7:$F$282,6,FALSE)</f>
        <v>-14.691739089377696</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45219</v>
      </c>
      <c r="C32" s="31">
        <f t="shared" si="1"/>
        <v>45250</v>
      </c>
      <c r="D32" s="31">
        <f t="shared" si="1"/>
        <v>45280</v>
      </c>
      <c r="E32" s="31">
        <f t="shared" si="1"/>
        <v>45311</v>
      </c>
      <c r="F32" s="31">
        <f t="shared" si="1"/>
        <v>45342</v>
      </c>
      <c r="G32" s="31">
        <f t="shared" si="1"/>
        <v>45371</v>
      </c>
      <c r="H32" s="31">
        <f t="shared" si="1"/>
        <v>45402</v>
      </c>
      <c r="I32" s="31">
        <f t="shared" si="1"/>
        <v>45432</v>
      </c>
      <c r="J32" s="31">
        <f t="shared" si="1"/>
        <v>45463</v>
      </c>
      <c r="K32" s="31">
        <f t="shared" si="1"/>
        <v>45493</v>
      </c>
      <c r="L32" s="31">
        <f t="shared" si="1"/>
        <v>45524</v>
      </c>
      <c r="M32" s="31">
        <f t="shared" si="1"/>
        <v>45555</v>
      </c>
      <c r="N32" s="31">
        <f t="shared" si="1"/>
        <v>45585</v>
      </c>
    </row>
    <row r="33" spans="1:14" x14ac:dyDescent="0.3">
      <c r="A33" s="32" t="s">
        <v>2</v>
      </c>
      <c r="B33" s="33">
        <f>VLOOKUP(B$2,tabel_consumer!$A$7:$F$282,2,FALSE)</f>
        <v>-32.047693067054212</v>
      </c>
      <c r="C33" s="33">
        <f>VLOOKUP(C$2,tabel_consumer!$A$7:$F$282,2,FALSE)</f>
        <v>-20.799705763837174</v>
      </c>
      <c r="D33" s="33">
        <f>VLOOKUP(D$2,tabel_consumer!$A$7:$F$282,2,FALSE)</f>
        <v>-19.786330140391197</v>
      </c>
      <c r="E33" s="33">
        <f>VLOOKUP(E$2,tabel_consumer!$A$7:$F$282,2,FALSE)</f>
        <v>-22.932832560036879</v>
      </c>
      <c r="F33" s="33">
        <f>VLOOKUP(F$2,tabel_consumer!$A$7:$F$282,2,FALSE)</f>
        <v>-28.659586323798425</v>
      </c>
      <c r="G33" s="33">
        <f>VLOOKUP(G$2,tabel_consumer!$A$7:$F$282,2,FALSE)</f>
        <v>-28.628380540880602</v>
      </c>
      <c r="H33" s="33">
        <f>VLOOKUP(H$2,tabel_consumer!$A$7:$F$282,2,FALSE)</f>
        <v>-25.962038552709778</v>
      </c>
      <c r="I33" s="33">
        <f>VLOOKUP(I$2,tabel_consumer!$A$7:$F$282,2,FALSE)</f>
        <v>-25.646627081239309</v>
      </c>
      <c r="J33" s="33">
        <f>VLOOKUP(J$2,tabel_consumer!$A$7:$F$282,2,FALSE)</f>
        <v>-21.037773102147359</v>
      </c>
      <c r="K33" s="33">
        <f>VLOOKUP(K$2,tabel_consumer!$A$7:$F$282,2,FALSE)</f>
        <v>-22.21936771545942</v>
      </c>
      <c r="L33" s="33">
        <f>VLOOKUP(L$2,tabel_consumer!$A$7:$F$282,2,FALSE)</f>
        <v>-14.637613282341043</v>
      </c>
      <c r="M33" s="33">
        <f>VLOOKUP(M$2,tabel_consumer!$A$7:$F$282,2,FALSE)</f>
        <v>-17.136040192343202</v>
      </c>
      <c r="N33" s="33">
        <f>VLOOKUP(N$2,tabel_consumer!$A$7:$F$282,2,FALSE)</f>
        <v>-26.438246812335635</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45219</v>
      </c>
      <c r="C62" s="31">
        <f t="shared" si="2"/>
        <v>45250</v>
      </c>
      <c r="D62" s="31">
        <f t="shared" si="2"/>
        <v>45280</v>
      </c>
      <c r="E62" s="31">
        <f t="shared" si="2"/>
        <v>45311</v>
      </c>
      <c r="F62" s="31">
        <f t="shared" si="2"/>
        <v>45342</v>
      </c>
      <c r="G62" s="31">
        <f t="shared" si="2"/>
        <v>45371</v>
      </c>
      <c r="H62" s="31">
        <f t="shared" si="2"/>
        <v>45402</v>
      </c>
      <c r="I62" s="31">
        <f t="shared" si="2"/>
        <v>45432</v>
      </c>
      <c r="J62" s="31">
        <f t="shared" si="2"/>
        <v>45463</v>
      </c>
      <c r="K62" s="31">
        <f t="shared" si="2"/>
        <v>45493</v>
      </c>
      <c r="L62" s="31">
        <f t="shared" si="2"/>
        <v>45524</v>
      </c>
      <c r="M62" s="31">
        <f t="shared" si="2"/>
        <v>45555</v>
      </c>
      <c r="N62" s="31">
        <f t="shared" si="2"/>
        <v>45585</v>
      </c>
    </row>
    <row r="63" spans="1:14" x14ac:dyDescent="0.3">
      <c r="A63" s="32" t="s">
        <v>25</v>
      </c>
      <c r="B63" s="33">
        <f>VLOOKUP(B$2,tabel_consumer!$A$7:$F$282,3,FALSE)</f>
        <v>23.942428332133964</v>
      </c>
      <c r="C63" s="33">
        <f>VLOOKUP(C$2,tabel_consumer!$A$7:$F$282,3,FALSE)</f>
        <v>18.608005385627703</v>
      </c>
      <c r="D63" s="33">
        <f>VLOOKUP(D$2,tabel_consumer!$A$7:$F$282,3,FALSE)</f>
        <v>18.308363141786899</v>
      </c>
      <c r="E63" s="33">
        <f>VLOOKUP(E$2,tabel_consumer!$A$7:$F$282,3,FALSE)</f>
        <v>19.171007562819433</v>
      </c>
      <c r="F63" s="33">
        <f>VLOOKUP(F$2,tabel_consumer!$A$7:$F$282,3,FALSE)</f>
        <v>14.716178063790519</v>
      </c>
      <c r="G63" s="33">
        <f>VLOOKUP(G$2,tabel_consumer!$A$7:$F$282,3,FALSE)</f>
        <v>17.31419188126273</v>
      </c>
      <c r="H63" s="33">
        <f>VLOOKUP(H$2,tabel_consumer!$A$7:$F$282,3,FALSE)</f>
        <v>32.344948198778745</v>
      </c>
      <c r="I63" s="33">
        <f>VLOOKUP(I$2,tabel_consumer!$A$7:$F$282,3,FALSE)</f>
        <v>28.530259852943768</v>
      </c>
      <c r="J63" s="33">
        <f>VLOOKUP(J$2,tabel_consumer!$A$7:$F$282,3,FALSE)</f>
        <v>17.198450372536218</v>
      </c>
      <c r="K63" s="33">
        <f>VLOOKUP(K$2,tabel_consumer!$A$7:$F$282,3,FALSE)</f>
        <v>14.658045818717152</v>
      </c>
      <c r="L63" s="33">
        <f>VLOOKUP(L$2,tabel_consumer!$A$7:$F$282,3,FALSE)</f>
        <v>13.627833410670988</v>
      </c>
      <c r="M63" s="33">
        <f>VLOOKUP(M$2,tabel_consumer!$A$7:$F$282,3,FALSE)</f>
        <v>25.149632847906144</v>
      </c>
      <c r="N63" s="33">
        <f>VLOOKUP(N$2,tabel_consumer!$A$7:$F$282,3,FALSE)</f>
        <v>19.398709545175151</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45219</v>
      </c>
      <c r="C92" s="31">
        <f t="shared" si="3"/>
        <v>45250</v>
      </c>
      <c r="D92" s="31">
        <f t="shared" si="3"/>
        <v>45280</v>
      </c>
      <c r="E92" s="31">
        <f t="shared" si="3"/>
        <v>45311</v>
      </c>
      <c r="F92" s="31">
        <f t="shared" si="3"/>
        <v>45342</v>
      </c>
      <c r="G92" s="31">
        <f t="shared" si="3"/>
        <v>45371</v>
      </c>
      <c r="H92" s="31">
        <f t="shared" si="3"/>
        <v>45402</v>
      </c>
      <c r="I92" s="31">
        <f t="shared" si="3"/>
        <v>45432</v>
      </c>
      <c r="J92" s="31">
        <f t="shared" si="3"/>
        <v>45463</v>
      </c>
      <c r="K92" s="31">
        <f t="shared" si="3"/>
        <v>45493</v>
      </c>
      <c r="L92" s="31">
        <f t="shared" si="3"/>
        <v>45524</v>
      </c>
      <c r="M92" s="31">
        <f t="shared" si="3"/>
        <v>45555</v>
      </c>
      <c r="N92" s="31">
        <f t="shared" si="3"/>
        <v>45585</v>
      </c>
    </row>
    <row r="93" spans="1:14" x14ac:dyDescent="0.3">
      <c r="A93" s="32" t="s">
        <v>4</v>
      </c>
      <c r="B93" s="33">
        <f>VLOOKUP(B$2,tabel_consumer!$A$7:$F$282,4,FALSE)</f>
        <v>-6.11</v>
      </c>
      <c r="C93" s="33">
        <f>VLOOKUP(C$2,tabel_consumer!$A$7:$F$282,4,FALSE)</f>
        <v>-6.72</v>
      </c>
      <c r="D93" s="33">
        <f>VLOOKUP(D$2,tabel_consumer!$A$7:$F$282,4,FALSE)</f>
        <v>-4.7</v>
      </c>
      <c r="E93" s="33">
        <f>VLOOKUP(E$2,tabel_consumer!$A$7:$F$282,4,FALSE)</f>
        <v>-6.23</v>
      </c>
      <c r="F93" s="33">
        <f>VLOOKUP(F$2,tabel_consumer!$A$7:$F$282,4,FALSE)</f>
        <v>-10.3</v>
      </c>
      <c r="G93" s="33">
        <f>VLOOKUP(G$2,tabel_consumer!$A$7:$F$282,4,FALSE)</f>
        <v>-9.92</v>
      </c>
      <c r="H93" s="33">
        <f>VLOOKUP(H$2,tabel_consumer!$A$7:$F$282,4,FALSE)</f>
        <v>-1.25</v>
      </c>
      <c r="I93" s="33">
        <f>VLOOKUP(I$2,tabel_consumer!$A$7:$F$282,4,FALSE)</f>
        <v>-4.28</v>
      </c>
      <c r="J93" s="33">
        <f>VLOOKUP(J$2,tabel_consumer!$A$7:$F$282,4,FALSE)</f>
        <v>-1.69</v>
      </c>
      <c r="K93" s="33">
        <f>VLOOKUP(K$2,tabel_consumer!$A$7:$F$282,4,FALSE)</f>
        <v>-4.63</v>
      </c>
      <c r="L93" s="33">
        <f>VLOOKUP(L$2,tabel_consumer!$A$7:$F$282,4,FALSE)</f>
        <v>-2.99</v>
      </c>
      <c r="M93" s="33">
        <f>VLOOKUP(M$2,tabel_consumer!$A$7:$F$282,4,FALSE)</f>
        <v>-3.56</v>
      </c>
      <c r="N93" s="33">
        <f>VLOOKUP(N$2,tabel_consumer!$A$7:$F$282,4,FALSE)</f>
        <v>-6.29</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45219</v>
      </c>
      <c r="C122" s="31">
        <f t="shared" si="4"/>
        <v>45250</v>
      </c>
      <c r="D122" s="31">
        <f t="shared" si="4"/>
        <v>45280</v>
      </c>
      <c r="E122" s="31">
        <f t="shared" si="4"/>
        <v>45311</v>
      </c>
      <c r="F122" s="31">
        <f t="shared" si="4"/>
        <v>45342</v>
      </c>
      <c r="G122" s="31">
        <f t="shared" si="4"/>
        <v>45371</v>
      </c>
      <c r="H122" s="31">
        <f t="shared" si="4"/>
        <v>45402</v>
      </c>
      <c r="I122" s="31">
        <f t="shared" si="4"/>
        <v>45432</v>
      </c>
      <c r="J122" s="31">
        <f t="shared" si="4"/>
        <v>45463</v>
      </c>
      <c r="K122" s="31">
        <f t="shared" si="4"/>
        <v>45493</v>
      </c>
      <c r="L122" s="31">
        <f t="shared" si="4"/>
        <v>45524</v>
      </c>
      <c r="M122" s="31">
        <f t="shared" si="4"/>
        <v>45555</v>
      </c>
      <c r="N122" s="31">
        <f t="shared" si="4"/>
        <v>45585</v>
      </c>
    </row>
    <row r="123" spans="1:14" x14ac:dyDescent="0.3">
      <c r="A123" s="32" t="s">
        <v>5</v>
      </c>
      <c r="B123" s="33">
        <f>VLOOKUP(B$2,tabel_consumer!$A$7:$F$282,5,FALSE)</f>
        <v>-6.67</v>
      </c>
      <c r="C123" s="33">
        <f>VLOOKUP(C$2,tabel_consumer!$A$7:$F$282,5,FALSE)</f>
        <v>-11.79</v>
      </c>
      <c r="D123" s="33">
        <f>VLOOKUP(D$2,tabel_consumer!$A$7:$F$282,5,FALSE)</f>
        <v>-3.2</v>
      </c>
      <c r="E123" s="33">
        <f>VLOOKUP(E$2,tabel_consumer!$A$7:$F$282,5,FALSE)</f>
        <v>0.39</v>
      </c>
      <c r="F123" s="33">
        <f>VLOOKUP(F$2,tabel_consumer!$A$7:$F$282,5,FALSE)</f>
        <v>0.37</v>
      </c>
      <c r="G123" s="33">
        <f>VLOOKUP(G$2,tabel_consumer!$A$7:$F$282,5,FALSE)</f>
        <v>-5.68</v>
      </c>
      <c r="H123" s="33">
        <f>VLOOKUP(H$2,tabel_consumer!$A$7:$F$282,5,FALSE)</f>
        <v>-0.77</v>
      </c>
      <c r="I123" s="33">
        <f>VLOOKUP(I$2,tabel_consumer!$A$7:$F$282,5,FALSE)</f>
        <v>-5.03</v>
      </c>
      <c r="J123" s="33">
        <f>VLOOKUP(J$2,tabel_consumer!$A$7:$F$282,5,FALSE)</f>
        <v>0.63</v>
      </c>
      <c r="K123" s="33">
        <f>VLOOKUP(K$2,tabel_consumer!$A$7:$F$282,5,FALSE)</f>
        <v>-1.28</v>
      </c>
      <c r="L123" s="33">
        <f>VLOOKUP(L$2,tabel_consumer!$A$7:$F$282,5,FALSE)</f>
        <v>3.11</v>
      </c>
      <c r="M123" s="33">
        <f>VLOOKUP(M$2,tabel_consumer!$A$7:$F$282,5,FALSE)</f>
        <v>-0.94</v>
      </c>
      <c r="N123" s="33">
        <f>VLOOKUP(N$2,tabel_consumer!$A$7:$F$282,5,FALSE)</f>
        <v>-6.64</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2024-10-24T11:57:31Z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