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12\"/>
    </mc:Choice>
  </mc:AlternateContent>
  <xr:revisionPtr revIDLastSave="0" documentId="13_ncr:1_{45D653A4-C898-4F3A-80CD-26FE84110DFB}" xr6:coauthVersionLast="47" xr6:coauthVersionMax="47" xr10:uidLastSave="{00000000-0000-0000-0000-000000000000}"/>
  <bookViews>
    <workbookView xWindow="-108" yWindow="-108" windowWidth="23256" windowHeight="12456"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62" i="1" l="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<sst xmlns="http://schemas.openxmlformats.org/spreadsheetml/2006/main" count="50" uniqueCount="33">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</sst>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workbookViewId="0">
      <pane xSplit="1" ySplit="6" topLeftCell="B252" activePane="bottomRight" state="frozen"/>
      <selection activeCell="A257" sqref="A257:A260"/>
      <selection pane="topRight" activeCell="A257" sqref="A257:A260"/>
      <selection pane="bottomLeft" activeCell="A257" sqref="A257:A260"/>
      <selection pane="bottomRight" activeCell="L270" sqref="L270"/>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61" si="20">AVERAGE(B$7:B$258)</f>
        <v>-16.556368614487209</v>
      </c>
      <c r="AC251" s="37">
        <f t="shared" ref="AC251:AC261" si="21">AVERAGE(C$7:C$258)</f>
        <v>34.112173887547371</v>
      </c>
      <c r="AD251" s="37">
        <f t="shared" ref="AD251:AD261" si="22">AVERAGE(D$7:D$258)</f>
        <v>-2.8899028631550152</v>
      </c>
      <c r="AE251" s="37">
        <f t="shared" ref="AE251:AE261" si="23">AVERAGE(E$7:E$258)</f>
        <v>-10.271974822016324</v>
      </c>
      <c r="AF251" s="37">
        <f t="shared" ref="AF251:AF261"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ref="AB262:AB270" si="25">AVERAGE(B$7:B$258)</f>
        <v>-16.556368614487209</v>
      </c>
      <c r="AC262" s="37">
        <f t="shared" ref="AC262:AC270" si="26">AVERAGE(C$7:C$258)</f>
        <v>34.112173887547371</v>
      </c>
      <c r="AD262" s="37">
        <f t="shared" ref="AD262:AD270" si="27">AVERAGE(D$7:D$258)</f>
        <v>-2.8899028631550152</v>
      </c>
      <c r="AE262" s="37">
        <f t="shared" ref="AE262:AE270" si="28">AVERAGE(E$7:E$258)</f>
        <v>-10.271974822016324</v>
      </c>
      <c r="AF262" s="37">
        <f t="shared" ref="AF262:AF270" si="29">AVERAGE(F$7:F$258)</f>
        <v>-15.954525288493931</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si="25"/>
        <v>-16.556368614487209</v>
      </c>
      <c r="AC263" s="37">
        <f t="shared" si="26"/>
        <v>34.112173887547371</v>
      </c>
      <c r="AD263" s="37">
        <f t="shared" si="27"/>
        <v>-2.8899028631550152</v>
      </c>
      <c r="AE263" s="37">
        <f t="shared" si="28"/>
        <v>-10.271974822016324</v>
      </c>
      <c r="AF263" s="37">
        <f t="shared" si="29"/>
        <v>-15.954525288493931</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5"/>
        <v>-16.556368614487209</v>
      </c>
      <c r="AC264" s="37">
        <f t="shared" si="26"/>
        <v>34.112173887547371</v>
      </c>
      <c r="AD264" s="37">
        <f t="shared" si="27"/>
        <v>-2.8899028631550152</v>
      </c>
      <c r="AE264" s="37">
        <f t="shared" si="28"/>
        <v>-10.271974822016324</v>
      </c>
      <c r="AF264" s="37">
        <f t="shared" si="29"/>
        <v>-15.954525288493931</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5"/>
        <v>-16.556368614487209</v>
      </c>
      <c r="AC265" s="37">
        <f t="shared" si="26"/>
        <v>34.112173887547371</v>
      </c>
      <c r="AD265" s="37">
        <f t="shared" si="27"/>
        <v>-2.8899028631550152</v>
      </c>
      <c r="AE265" s="37">
        <f t="shared" si="28"/>
        <v>-10.271974822016324</v>
      </c>
      <c r="AF265" s="37">
        <f t="shared" si="29"/>
        <v>-15.954525288493931</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5"/>
        <v>-16.556368614487209</v>
      </c>
      <c r="AC266" s="37">
        <f t="shared" si="26"/>
        <v>34.112173887547371</v>
      </c>
      <c r="AD266" s="37">
        <f t="shared" si="27"/>
        <v>-2.8899028631550152</v>
      </c>
      <c r="AE266" s="37">
        <f t="shared" si="28"/>
        <v>-10.271974822016324</v>
      </c>
      <c r="AF266" s="37">
        <f t="shared" si="29"/>
        <v>-15.954525288493931</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5"/>
        <v>-16.556368614487209</v>
      </c>
      <c r="AC267" s="37">
        <f t="shared" si="26"/>
        <v>34.112173887547371</v>
      </c>
      <c r="AD267" s="37">
        <f t="shared" si="27"/>
        <v>-2.8899028631550152</v>
      </c>
      <c r="AE267" s="37">
        <f t="shared" si="28"/>
        <v>-10.271974822016324</v>
      </c>
      <c r="AF267" s="37">
        <f t="shared" si="29"/>
        <v>-15.954525288493931</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5"/>
        <v>-16.556368614487209</v>
      </c>
      <c r="AC268" s="37">
        <f t="shared" si="26"/>
        <v>34.112173887547371</v>
      </c>
      <c r="AD268" s="37">
        <f t="shared" si="27"/>
        <v>-2.8899028631550152</v>
      </c>
      <c r="AE268" s="37">
        <f t="shared" si="28"/>
        <v>-10.271974822016324</v>
      </c>
      <c r="AF268" s="37">
        <f t="shared" si="29"/>
        <v>-15.954525288493931</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5"/>
        <v>-16.556368614487209</v>
      </c>
      <c r="AC269" s="37">
        <f t="shared" si="26"/>
        <v>34.112173887547371</v>
      </c>
      <c r="AD269" s="37">
        <f t="shared" si="27"/>
        <v>-2.8899028631550152</v>
      </c>
      <c r="AE269" s="37">
        <f t="shared" si="28"/>
        <v>-10.271974822016324</v>
      </c>
      <c r="AF269" s="37">
        <f t="shared" si="29"/>
        <v>-15.954525288493931</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 t="shared" si="25"/>
        <v>-16.556368614487209</v>
      </c>
      <c r="AC270" s="37">
        <f t="shared" si="26"/>
        <v>34.112173887547371</v>
      </c>
      <c r="AD270" s="37">
        <f t="shared" si="27"/>
        <v>-2.8899028631550152</v>
      </c>
      <c r="AE270" s="37">
        <f t="shared" si="28"/>
        <v>-10.271974822016324</v>
      </c>
      <c r="AF270" s="37">
        <f t="shared" si="29"/>
        <v>-15.954525288493931</v>
      </c>
    </row>
    <row r="271" spans="1:32" ht="24.6" customHeight="1" x14ac:dyDescent="0.25">
      <c r="A271" s="53" t="s">
        <v>7</v>
      </c>
      <c r="B271" s="53"/>
      <c r="C271" s="53"/>
      <c r="D271" s="53"/>
      <c r="E271" s="53"/>
      <c r="F271" s="53"/>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B269" sqref="B269"/>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4" t="s">
        <v>12</v>
      </c>
      <c r="D5" s="54"/>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ht="13.2" customHeight="1" x14ac:dyDescent="0.25">
      <c r="A271" s="55" t="s">
        <v>27</v>
      </c>
      <c r="B271" s="55"/>
      <c r="C271" s="55"/>
      <c r="D271" s="55"/>
      <c r="E271" s="55"/>
      <c r="F271" s="55"/>
      <c r="G271" s="55"/>
      <c r="H271" s="55"/>
      <c r="I271" s="55"/>
    </row>
    <row r="272" spans="1:9" x14ac:dyDescent="0.25">
      <c r="A272" s="55"/>
      <c r="B272" s="55"/>
      <c r="C272" s="55"/>
      <c r="D272" s="55"/>
      <c r="E272" s="55"/>
      <c r="F272" s="55"/>
      <c r="G272" s="55"/>
      <c r="H272" s="55"/>
      <c r="I272" s="55"/>
    </row>
    <row r="273" spans="1:9" ht="13.2" customHeight="1" x14ac:dyDescent="0.25">
      <c r="A273" s="55" t="s">
        <v>28</v>
      </c>
      <c r="B273" s="55"/>
      <c r="C273" s="55"/>
      <c r="D273" s="55"/>
      <c r="E273" s="55"/>
      <c r="F273" s="55"/>
      <c r="G273" s="55"/>
      <c r="H273" s="55"/>
      <c r="I273" s="55"/>
    </row>
    <row r="274" spans="1:9" x14ac:dyDescent="0.25">
      <c r="A274" s="55"/>
      <c r="B274" s="55"/>
      <c r="C274" s="55"/>
      <c r="D274" s="55"/>
      <c r="E274" s="55"/>
      <c r="F274" s="55"/>
      <c r="G274" s="55"/>
      <c r="H274" s="55"/>
      <c r="I274" s="55"/>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A5" sqref="A5"/>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45646</v>
      </c>
    </row>
    <row r="2" spans="1:14" x14ac:dyDescent="0.3">
      <c r="A2" s="30" t="s">
        <v>23</v>
      </c>
      <c r="B2" s="31">
        <f>EDATE($B$1,-12)</f>
        <v>45280</v>
      </c>
      <c r="C2" s="31">
        <f>EDATE(B$2,1)</f>
        <v>45311</v>
      </c>
      <c r="D2" s="31">
        <f t="shared" ref="D2:N2" si="0">EDATE(C$2,1)</f>
        <v>45342</v>
      </c>
      <c r="E2" s="31">
        <f t="shared" si="0"/>
        <v>45371</v>
      </c>
      <c r="F2" s="31">
        <f t="shared" si="0"/>
        <v>45402</v>
      </c>
      <c r="G2" s="31">
        <f t="shared" si="0"/>
        <v>45432</v>
      </c>
      <c r="H2" s="31">
        <f t="shared" si="0"/>
        <v>45463</v>
      </c>
      <c r="I2" s="31">
        <f t="shared" si="0"/>
        <v>45493</v>
      </c>
      <c r="J2" s="31">
        <f t="shared" si="0"/>
        <v>45524</v>
      </c>
      <c r="K2" s="31">
        <f t="shared" si="0"/>
        <v>45555</v>
      </c>
      <c r="L2" s="31">
        <f t="shared" si="0"/>
        <v>45585</v>
      </c>
      <c r="M2" s="31">
        <f t="shared" si="0"/>
        <v>45616</v>
      </c>
      <c r="N2" s="31">
        <f t="shared" si="0"/>
        <v>45646</v>
      </c>
    </row>
    <row r="3" spans="1:14" x14ac:dyDescent="0.3">
      <c r="A3" s="32" t="s">
        <v>22</v>
      </c>
      <c r="B3" s="33">
        <f>VLOOKUP(B$2,tabel_consumer!$A$7:$F$282,6,FALSE)</f>
        <v>-11.498673320544526</v>
      </c>
      <c r="C3" s="33">
        <f>VLOOKUP(C$2,tabel_consumer!$A$7:$F$282,6,FALSE)</f>
        <v>-11.985960030714079</v>
      </c>
      <c r="D3" s="33">
        <f>VLOOKUP(D$2,tabel_consumer!$A$7:$F$282,6,FALSE)</f>
        <v>-13.326441096897236</v>
      </c>
      <c r="E3" s="33">
        <f>VLOOKUP(E$2,tabel_consumer!$A$7:$F$282,6,FALSE)</f>
        <v>-15.385643105535832</v>
      </c>
      <c r="F3" s="33">
        <f>VLOOKUP(F$2,tabel_consumer!$A$7:$F$282,6,FALSE)</f>
        <v>-15.081746687872132</v>
      </c>
      <c r="G3" s="33">
        <f>VLOOKUP(G$2,tabel_consumer!$A$7:$F$282,6,FALSE)</f>
        <v>-15.871721733545769</v>
      </c>
      <c r="H3" s="33">
        <f>VLOOKUP(H$2,tabel_consumer!$A$7:$F$282,6,FALSE)</f>
        <v>-9.824055868670893</v>
      </c>
      <c r="I3" s="33">
        <f>VLOOKUP(I$2,tabel_consumer!$A$7:$F$282,6,FALSE)</f>
        <v>-10.696853383544143</v>
      </c>
      <c r="J3" s="33">
        <f>VLOOKUP(J$2,tabel_consumer!$A$7:$F$282,6,FALSE)</f>
        <v>-7.0363616732530083</v>
      </c>
      <c r="K3" s="33">
        <f>VLOOKUP(K$2,tabel_consumer!$A$7:$F$282,6,FALSE)</f>
        <v>-11.696418260062337</v>
      </c>
      <c r="L3" s="33">
        <f>VLOOKUP(L$2,tabel_consumer!$A$7:$F$282,6,FALSE)</f>
        <v>-14.691739089377696</v>
      </c>
      <c r="M3" s="33">
        <f>VLOOKUP(M$2,tabel_consumer!$A$7:$F$282,6,FALSE)</f>
        <v>-14.347925472583173</v>
      </c>
      <c r="N3" s="33">
        <f>VLOOKUP(N$2,tabel_consumer!$A$7:$F$282,6,FALSE)</f>
        <v>-18.044121144056852</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45280</v>
      </c>
      <c r="C32" s="31">
        <f t="shared" si="1"/>
        <v>45311</v>
      </c>
      <c r="D32" s="31">
        <f t="shared" si="1"/>
        <v>45342</v>
      </c>
      <c r="E32" s="31">
        <f t="shared" si="1"/>
        <v>45371</v>
      </c>
      <c r="F32" s="31">
        <f t="shared" si="1"/>
        <v>45402</v>
      </c>
      <c r="G32" s="31">
        <f t="shared" si="1"/>
        <v>45432</v>
      </c>
      <c r="H32" s="31">
        <f t="shared" si="1"/>
        <v>45463</v>
      </c>
      <c r="I32" s="31">
        <f t="shared" si="1"/>
        <v>45493</v>
      </c>
      <c r="J32" s="31">
        <f t="shared" si="1"/>
        <v>45524</v>
      </c>
      <c r="K32" s="31">
        <f t="shared" si="1"/>
        <v>45555</v>
      </c>
      <c r="L32" s="31">
        <f t="shared" si="1"/>
        <v>45585</v>
      </c>
      <c r="M32" s="31">
        <f t="shared" si="1"/>
        <v>45616</v>
      </c>
      <c r="N32" s="31">
        <f t="shared" si="1"/>
        <v>45646</v>
      </c>
    </row>
    <row r="33" spans="1:14" x14ac:dyDescent="0.3">
      <c r="A33" s="32" t="s">
        <v>2</v>
      </c>
      <c r="B33" s="33">
        <f>VLOOKUP(B$2,tabel_consumer!$A$7:$F$282,2,FALSE)</f>
        <v>-19.786330140391197</v>
      </c>
      <c r="C33" s="33">
        <f>VLOOKUP(C$2,tabel_consumer!$A$7:$F$282,2,FALSE)</f>
        <v>-22.932832560036879</v>
      </c>
      <c r="D33" s="33">
        <f>VLOOKUP(D$2,tabel_consumer!$A$7:$F$282,2,FALSE)</f>
        <v>-28.659586323798425</v>
      </c>
      <c r="E33" s="33">
        <f>VLOOKUP(E$2,tabel_consumer!$A$7:$F$282,2,FALSE)</f>
        <v>-28.628380540880602</v>
      </c>
      <c r="F33" s="33">
        <f>VLOOKUP(F$2,tabel_consumer!$A$7:$F$282,2,FALSE)</f>
        <v>-25.962038552709778</v>
      </c>
      <c r="G33" s="33">
        <f>VLOOKUP(G$2,tabel_consumer!$A$7:$F$282,2,FALSE)</f>
        <v>-25.646627081239309</v>
      </c>
      <c r="H33" s="33">
        <f>VLOOKUP(H$2,tabel_consumer!$A$7:$F$282,2,FALSE)</f>
        <v>-21.037773102147359</v>
      </c>
      <c r="I33" s="33">
        <f>VLOOKUP(I$2,tabel_consumer!$A$7:$F$282,2,FALSE)</f>
        <v>-22.21936771545942</v>
      </c>
      <c r="J33" s="33">
        <f>VLOOKUP(J$2,tabel_consumer!$A$7:$F$282,2,FALSE)</f>
        <v>-14.637613282341043</v>
      </c>
      <c r="K33" s="33">
        <f>VLOOKUP(K$2,tabel_consumer!$A$7:$F$282,2,FALSE)</f>
        <v>-17.136040192343202</v>
      </c>
      <c r="L33" s="33">
        <f>VLOOKUP(L$2,tabel_consumer!$A$7:$F$282,2,FALSE)</f>
        <v>-26.438246812335635</v>
      </c>
      <c r="M33" s="33">
        <f>VLOOKUP(M$2,tabel_consumer!$A$7:$F$282,2,FALSE)</f>
        <v>-26.110379330532339</v>
      </c>
      <c r="N33" s="33">
        <f>VLOOKUP(N$2,tabel_consumer!$A$7:$F$282,2,FALSE)</f>
        <v>-27.176357079623809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45280</v>
      </c>
      <c r="C62" s="31">
        <f t="shared" si="2"/>
        <v>45311</v>
      </c>
      <c r="D62" s="31">
        <f t="shared" si="2"/>
        <v>45342</v>
      </c>
      <c r="E62" s="31">
        <f t="shared" si="2"/>
        <v>45371</v>
      </c>
      <c r="F62" s="31">
        <f t="shared" si="2"/>
        <v>45402</v>
      </c>
      <c r="G62" s="31">
        <f t="shared" si="2"/>
        <v>45432</v>
      </c>
      <c r="H62" s="31">
        <f t="shared" si="2"/>
        <v>45463</v>
      </c>
      <c r="I62" s="31">
        <f t="shared" si="2"/>
        <v>45493</v>
      </c>
      <c r="J62" s="31">
        <f t="shared" si="2"/>
        <v>45524</v>
      </c>
      <c r="K62" s="31">
        <f t="shared" si="2"/>
        <v>45555</v>
      </c>
      <c r="L62" s="31">
        <f t="shared" si="2"/>
        <v>45585</v>
      </c>
      <c r="M62" s="31">
        <f t="shared" si="2"/>
        <v>45616</v>
      </c>
      <c r="N62" s="31">
        <f t="shared" si="2"/>
        <v>45646</v>
      </c>
    </row>
    <row r="63" spans="1:14" x14ac:dyDescent="0.3">
      <c r="A63" s="32" t="s">
        <v>25</v>
      </c>
      <c r="B63" s="33">
        <f>VLOOKUP(B$2,tabel_consumer!$A$7:$F$282,3,FALSE)</f>
        <v>18.308363141786899</v>
      </c>
      <c r="C63" s="33">
        <f>VLOOKUP(C$2,tabel_consumer!$A$7:$F$282,3,FALSE)</f>
        <v>19.171007562819433</v>
      </c>
      <c r="D63" s="33">
        <f>VLOOKUP(D$2,tabel_consumer!$A$7:$F$282,3,FALSE)</f>
        <v>14.716178063790519</v>
      </c>
      <c r="E63" s="33">
        <f>VLOOKUP(E$2,tabel_consumer!$A$7:$F$282,3,FALSE)</f>
        <v>17.31419188126273</v>
      </c>
      <c r="F63" s="33">
        <f>VLOOKUP(F$2,tabel_consumer!$A$7:$F$282,3,FALSE)</f>
        <v>32.344948198778745</v>
      </c>
      <c r="G63" s="33">
        <f>VLOOKUP(G$2,tabel_consumer!$A$7:$F$282,3,FALSE)</f>
        <v>28.530259852943768</v>
      </c>
      <c r="H63" s="33">
        <f>VLOOKUP(H$2,tabel_consumer!$A$7:$F$282,3,FALSE)</f>
        <v>17.198450372536218</v>
      </c>
      <c r="I63" s="33">
        <f>VLOOKUP(I$2,tabel_consumer!$A$7:$F$282,3,FALSE)</f>
        <v>14.658045818717152</v>
      </c>
      <c r="J63" s="33">
        <f>VLOOKUP(J$2,tabel_consumer!$A$7:$F$282,3,FALSE)</f>
        <v>13.627833410670988</v>
      </c>
      <c r="K63" s="33">
        <f>VLOOKUP(K$2,tabel_consumer!$A$7:$F$282,3,FALSE)</f>
        <v>25.149632847906144</v>
      </c>
      <c r="L63" s="33">
        <f>VLOOKUP(L$2,tabel_consumer!$A$7:$F$282,3,FALSE)</f>
        <v>19.398709545175151</v>
      </c>
      <c r="M63" s="33">
        <f>VLOOKUP(M$2,tabel_consumer!$A$7:$F$282,3,FALSE)</f>
        <v>26.231322559800351</v>
      </c>
      <c r="N63" s="33">
        <f>VLOOKUP(N$2,tabel_consumer!$A$7:$F$282,3,FALSE)</f>
        <v>32.9801274966036</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45280</v>
      </c>
      <c r="C92" s="31">
        <f t="shared" si="3"/>
        <v>45311</v>
      </c>
      <c r="D92" s="31">
        <f t="shared" si="3"/>
        <v>45342</v>
      </c>
      <c r="E92" s="31">
        <f t="shared" si="3"/>
        <v>45371</v>
      </c>
      <c r="F92" s="31">
        <f t="shared" si="3"/>
        <v>45402</v>
      </c>
      <c r="G92" s="31">
        <f t="shared" si="3"/>
        <v>45432</v>
      </c>
      <c r="H92" s="31">
        <f t="shared" si="3"/>
        <v>45463</v>
      </c>
      <c r="I92" s="31">
        <f t="shared" si="3"/>
        <v>45493</v>
      </c>
      <c r="J92" s="31">
        <f t="shared" si="3"/>
        <v>45524</v>
      </c>
      <c r="K92" s="31">
        <f t="shared" si="3"/>
        <v>45555</v>
      </c>
      <c r="L92" s="31">
        <f t="shared" si="3"/>
        <v>45585</v>
      </c>
      <c r="M92" s="31">
        <f t="shared" si="3"/>
        <v>45616</v>
      </c>
      <c r="N92" s="31">
        <f t="shared" si="3"/>
        <v>45646</v>
      </c>
    </row>
    <row r="93" spans="1:14" x14ac:dyDescent="0.3">
      <c r="A93" s="32" t="s">
        <v>4</v>
      </c>
      <c r="B93" s="33">
        <f>VLOOKUP(B$2,tabel_consumer!$A$7:$F$282,4,FALSE)</f>
        <v>-4.7</v>
      </c>
      <c r="C93" s="33">
        <f>VLOOKUP(C$2,tabel_consumer!$A$7:$F$282,4,FALSE)</f>
        <v>-6.23</v>
      </c>
      <c r="D93" s="33">
        <f>VLOOKUP(D$2,tabel_consumer!$A$7:$F$282,4,FALSE)</f>
        <v>-10.3</v>
      </c>
      <c r="E93" s="33">
        <f>VLOOKUP(E$2,tabel_consumer!$A$7:$F$282,4,FALSE)</f>
        <v>-9.92</v>
      </c>
      <c r="F93" s="33">
        <f>VLOOKUP(F$2,tabel_consumer!$A$7:$F$282,4,FALSE)</f>
        <v>-1.25</v>
      </c>
      <c r="G93" s="33">
        <f>VLOOKUP(G$2,tabel_consumer!$A$7:$F$282,4,FALSE)</f>
        <v>-4.28</v>
      </c>
      <c r="H93" s="33">
        <f>VLOOKUP(H$2,tabel_consumer!$A$7:$F$282,4,FALSE)</f>
        <v>-1.69</v>
      </c>
      <c r="I93" s="33">
        <f>VLOOKUP(I$2,tabel_consumer!$A$7:$F$282,4,FALSE)</f>
        <v>-4.63</v>
      </c>
      <c r="J93" s="33">
        <f>VLOOKUP(J$2,tabel_consumer!$A$7:$F$282,4,FALSE)</f>
        <v>-2.99</v>
      </c>
      <c r="K93" s="33">
        <f>VLOOKUP(K$2,tabel_consumer!$A$7:$F$282,4,FALSE)</f>
        <v>-3.56</v>
      </c>
      <c r="L93" s="33">
        <f>VLOOKUP(L$2,tabel_consumer!$A$7:$F$282,4,FALSE)</f>
        <v>-6.29</v>
      </c>
      <c r="M93" s="33">
        <f>VLOOKUP(M$2,tabel_consumer!$A$7:$F$282,4,FALSE)</f>
        <v>-5.24</v>
      </c>
      <c r="N93" s="33">
        <f>VLOOKUP(N$2,tabel_consumer!$A$7:$F$282,4,FALSE)</f>
        <v>-6.11</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45280</v>
      </c>
      <c r="C122" s="31">
        <f t="shared" si="4"/>
        <v>45311</v>
      </c>
      <c r="D122" s="31">
        <f t="shared" si="4"/>
        <v>45342</v>
      </c>
      <c r="E122" s="31">
        <f t="shared" si="4"/>
        <v>45371</v>
      </c>
      <c r="F122" s="31">
        <f t="shared" si="4"/>
        <v>45402</v>
      </c>
      <c r="G122" s="31">
        <f t="shared" si="4"/>
        <v>45432</v>
      </c>
      <c r="H122" s="31">
        <f t="shared" si="4"/>
        <v>45463</v>
      </c>
      <c r="I122" s="31">
        <f t="shared" si="4"/>
        <v>45493</v>
      </c>
      <c r="J122" s="31">
        <f t="shared" si="4"/>
        <v>45524</v>
      </c>
      <c r="K122" s="31">
        <f t="shared" si="4"/>
        <v>45555</v>
      </c>
      <c r="L122" s="31">
        <f t="shared" si="4"/>
        <v>45585</v>
      </c>
      <c r="M122" s="31">
        <f t="shared" si="4"/>
        <v>45616</v>
      </c>
      <c r="N122" s="31">
        <f t="shared" si="4"/>
        <v>45646</v>
      </c>
    </row>
    <row r="123" spans="1:14" x14ac:dyDescent="0.3">
      <c r="A123" s="32" t="s">
        <v>5</v>
      </c>
      <c r="B123" s="33">
        <f>VLOOKUP(B$2,tabel_consumer!$A$7:$F$282,5,FALSE)</f>
        <v>-3.2</v>
      </c>
      <c r="C123" s="33">
        <f>VLOOKUP(C$2,tabel_consumer!$A$7:$F$282,5,FALSE)</f>
        <v>0.39</v>
      </c>
      <c r="D123" s="33">
        <f>VLOOKUP(D$2,tabel_consumer!$A$7:$F$282,5,FALSE)</f>
        <v>0.37</v>
      </c>
      <c r="E123" s="33">
        <f>VLOOKUP(E$2,tabel_consumer!$A$7:$F$282,5,FALSE)</f>
        <v>-5.68</v>
      </c>
      <c r="F123" s="33">
        <f>VLOOKUP(F$2,tabel_consumer!$A$7:$F$282,5,FALSE)</f>
        <v>-0.77</v>
      </c>
      <c r="G123" s="33">
        <f>VLOOKUP(G$2,tabel_consumer!$A$7:$F$282,5,FALSE)</f>
        <v>-5.03</v>
      </c>
      <c r="H123" s="33">
        <f>VLOOKUP(H$2,tabel_consumer!$A$7:$F$282,5,FALSE)</f>
        <v>0.63</v>
      </c>
      <c r="I123" s="33">
        <f>VLOOKUP(I$2,tabel_consumer!$A$7:$F$282,5,FALSE)</f>
        <v>-1.28</v>
      </c>
      <c r="J123" s="33">
        <f>VLOOKUP(J$2,tabel_consumer!$A$7:$F$282,5,FALSE)</f>
        <v>3.11</v>
      </c>
      <c r="K123" s="33">
        <f>VLOOKUP(K$2,tabel_consumer!$A$7:$F$282,5,FALSE)</f>
        <v>-0.94</v>
      </c>
      <c r="L123" s="33">
        <f>VLOOKUP(L$2,tabel_consumer!$A$7:$F$282,5,FALSE)</f>
        <v>-6.64</v>
      </c>
      <c r="M123" s="33">
        <f>VLOOKUP(M$2,tabel_consumer!$A$7:$F$282,5,FALSE)</f>
        <v>0.19</v>
      </c>
      <c r="N123" s="33">
        <f>VLOOKUP(N$2,tabel_consumer!$A$7:$F$282,5,FALSE)</f>
        <v>-5.91</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2024-12-23T18:35:02Z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