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5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<sst xmlns="http://schemas.openxmlformats.org/spreadsheetml/2006/main" count="41" uniqueCount="31">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</sst>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1047712"/>
        <c:axId val="1651048800"/>
      </c:lineChart>
      <c:dateAx>
        <c:axId val="165104771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488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6510488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477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1036288"/>
        <c:axId val="1651042816"/>
      </c:lineChart>
      <c:dateAx>
        <c:axId val="165103628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428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65104281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362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1043360"/>
        <c:axId val="1651044992"/>
      </c:lineChart>
      <c:dateAx>
        <c:axId val="165104336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4499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651044992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510433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051472"/>
        <c:axId val="1487042768"/>
      </c:lineChart>
      <c:dateAx>
        <c:axId val="148705147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870427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4870427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870514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430544"/>
        <c:axId val="1646554128"/>
      </c:lineChart>
      <c:dateAx>
        <c:axId val="152443054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6465541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6465541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244305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B180" sqref="B180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/>
      <c r="C180" s="11"/>
      <c r="D180" s="11"/>
      <c r="E180" s="11"/>
      <c r="F180" s="11"/>
    </row>
    <row r="181" spans="1:6" x14ac:dyDescent="0.2">
      <c r="A181" s="36">
        <v>42936</v>
      </c>
      <c r="B181" s="11"/>
      <c r="C181" s="11"/>
      <c r="D181" s="11"/>
      <c r="E181" s="11"/>
      <c r="F181" s="11"/>
    </row>
    <row r="182" spans="1:6" x14ac:dyDescent="0.2">
      <c r="A182" s="36">
        <v>42967</v>
      </c>
      <c r="B182" s="11"/>
      <c r="C182" s="11"/>
      <c r="D182" s="11"/>
      <c r="E182" s="11"/>
      <c r="F182" s="11"/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B180" sqref="B180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/>
      <c r="C180" s="31"/>
      <c r="D180" s="31"/>
      <c r="E180" s="32"/>
      <c r="F180" s="31"/>
      <c r="G180" s="31"/>
      <c r="H180" s="31"/>
      <c r="I180" s="31"/>
    </row>
    <row r="181" spans="1:9" x14ac:dyDescent="0.2">
      <c r="A181" s="36">
        <v>42936</v>
      </c>
      <c r="B181" s="31"/>
      <c r="C181" s="31"/>
      <c r="D181" s="31"/>
      <c r="E181" s="32"/>
      <c r="F181" s="31"/>
      <c r="G181" s="31"/>
      <c r="H181" s="31"/>
      <c r="I181" s="31"/>
    </row>
    <row r="182" spans="1:9" x14ac:dyDescent="0.2">
      <c r="A182" s="36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A4" sqref="A4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42875</v>
      </c>
    </row>
    <row r="2" spans="1:14" x14ac:dyDescent="0.2">
      <c r="A2" s="40" t="s">
        <v>27</v>
      </c>
      <c r="B2" s="41">
        <f>EDATE($B$1,-12)</f>
        <v>42510</v>
      </c>
      <c r="C2" s="41">
        <f>EDATE(B$2,1)</f>
        <v>42541</v>
      </c>
      <c r="D2" s="41">
        <f t="shared" ref="D2:N2" si="0">EDATE(C$2,1)</f>
        <v>42571</v>
      </c>
      <c r="E2" s="41">
        <f t="shared" si="0"/>
        <v>42602</v>
      </c>
      <c r="F2" s="41">
        <f t="shared" si="0"/>
        <v>42633</v>
      </c>
      <c r="G2" s="41">
        <f t="shared" si="0"/>
        <v>42663</v>
      </c>
      <c r="H2" s="41">
        <f t="shared" si="0"/>
        <v>42694</v>
      </c>
      <c r="I2" s="41">
        <f t="shared" si="0"/>
        <v>42724</v>
      </c>
      <c r="J2" s="41">
        <f t="shared" si="0"/>
        <v>42755</v>
      </c>
      <c r="K2" s="41">
        <f t="shared" si="0"/>
        <v>42786</v>
      </c>
      <c r="L2" s="41">
        <f t="shared" si="0"/>
        <v>42814</v>
      </c>
      <c r="M2" s="41">
        <f t="shared" si="0"/>
        <v>42845</v>
      </c>
      <c r="N2" s="41">
        <f t="shared" si="0"/>
        <v>42875</v>
      </c>
    </row>
    <row r="3" spans="1:14" x14ac:dyDescent="0.2">
      <c r="A3" s="42" t="s">
        <v>25</v>
      </c>
      <c r="B3" s="43">
        <f>VLOOKUP(B$2,tabel_consumer!$A$7:$F$200,6,FALSE)</f>
        <v>-13.198289922485294</v>
      </c>
      <c r="C3" s="43">
        <f>VLOOKUP(C$2,tabel_consumer!$A$7:$F$200,6,FALSE)</f>
        <v>-13.377035388927036</v>
      </c>
      <c r="D3" s="43">
        <f>VLOOKUP(D$2,tabel_consumer!$A$7:$F$200,6,FALSE)</f>
        <v>-11.981831372176924</v>
      </c>
      <c r="E3" s="43">
        <f>VLOOKUP(E$2,tabel_consumer!$A$7:$F$200,6,FALSE)</f>
        <v>-15.344945794945998</v>
      </c>
      <c r="F3" s="43">
        <f>VLOOKUP(F$2,tabel_consumer!$A$7:$F$200,6,FALSE)</f>
        <v>-18.810229288558133</v>
      </c>
      <c r="G3" s="43">
        <f>VLOOKUP(G$2,tabel_consumer!$A$7:$F$200,6,FALSE)</f>
        <v>-21.937465380925296</v>
      </c>
      <c r="H3" s="43">
        <f>VLOOKUP(H$2,tabel_consumer!$A$7:$F$200,6,FALSE)</f>
        <v>-14.143894963752855</v>
      </c>
      <c r="I3" s="43">
        <f>VLOOKUP(I$2,tabel_consumer!$A$7:$F$200,6,FALSE)</f>
        <v>-16.634306017881322</v>
      </c>
      <c r="J3" s="43">
        <f>VLOOKUP(J$2,tabel_consumer!$A$7:$F$200,6,FALSE)</f>
        <v>-13.012959215717082</v>
      </c>
      <c r="K3" s="43">
        <f>VLOOKUP(K$2,tabel_consumer!$A$7:$F$200,6,FALSE)</f>
        <v>-12.637509243504113</v>
      </c>
      <c r="L3" s="43">
        <f>VLOOKUP(L$2,tabel_consumer!$A$7:$F$200,6,FALSE)</f>
        <v>-8.4741317742134576</v>
      </c>
      <c r="M3" s="43">
        <f>VLOOKUP(M$2,tabel_consumer!$A$7:$F$200,6,FALSE)</f>
        <v>-8.1974378440742282</v>
      </c>
      <c r="N3" s="43">
        <f>VLOOKUP(N$2,tabel_consumer!$A$7:$F$200,6,FALSE)</f>
        <v>-10.808429717550563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42510</v>
      </c>
      <c r="C32" s="41">
        <f t="shared" si="1"/>
        <v>42541</v>
      </c>
      <c r="D32" s="41">
        <f t="shared" si="1"/>
        <v>42571</v>
      </c>
      <c r="E32" s="41">
        <f t="shared" si="1"/>
        <v>42602</v>
      </c>
      <c r="F32" s="41">
        <f t="shared" si="1"/>
        <v>42633</v>
      </c>
      <c r="G32" s="41">
        <f t="shared" si="1"/>
        <v>42663</v>
      </c>
      <c r="H32" s="41">
        <f t="shared" si="1"/>
        <v>42694</v>
      </c>
      <c r="I32" s="41">
        <f t="shared" si="1"/>
        <v>42724</v>
      </c>
      <c r="J32" s="41">
        <f t="shared" si="1"/>
        <v>42755</v>
      </c>
      <c r="K32" s="41">
        <f t="shared" si="1"/>
        <v>42786</v>
      </c>
      <c r="L32" s="41">
        <f t="shared" si="1"/>
        <v>42814</v>
      </c>
      <c r="M32" s="41">
        <f t="shared" si="1"/>
        <v>42845</v>
      </c>
      <c r="N32" s="41">
        <f t="shared" si="1"/>
        <v>42875</v>
      </c>
    </row>
    <row r="33" spans="1:14" x14ac:dyDescent="0.2">
      <c r="A33" s="42" t="s">
        <v>2</v>
      </c>
      <c r="B33" s="43">
        <f>VLOOKUP(B$2,tabel_consumer!$A$7:$F$200,2,FALSE)</f>
        <v>-19.091328348838349</v>
      </c>
      <c r="C33" s="43">
        <f>VLOOKUP(C$2,tabel_consumer!$A$7:$F$200,2,FALSE)</f>
        <v>-24.85146002458217</v>
      </c>
      <c r="D33" s="43">
        <f>VLOOKUP(D$2,tabel_consumer!$A$7:$F$200,2,FALSE)</f>
        <v>-15.986583117616293</v>
      </c>
      <c r="E33" s="43">
        <f>VLOOKUP(E$2,tabel_consumer!$A$7:$F$200,2,FALSE)</f>
        <v>-17.674244044183251</v>
      </c>
      <c r="F33" s="43">
        <f>VLOOKUP(F$2,tabel_consumer!$A$7:$F$200,2,FALSE)</f>
        <v>-20.521836043096709</v>
      </c>
      <c r="G33" s="43">
        <f>VLOOKUP(G$2,tabel_consumer!$A$7:$F$200,2,FALSE)</f>
        <v>-27.609955124978431</v>
      </c>
      <c r="H33" s="43">
        <f>VLOOKUP(H$2,tabel_consumer!$A$7:$F$200,2,FALSE)</f>
        <v>-16.825866425997461</v>
      </c>
      <c r="I33" s="43">
        <f>VLOOKUP(I$2,tabel_consumer!$A$7:$F$200,2,FALSE)</f>
        <v>-22.38116628378328</v>
      </c>
      <c r="J33" s="43">
        <f>VLOOKUP(J$2,tabel_consumer!$A$7:$F$200,2,FALSE)</f>
        <v>-16.052938173135875</v>
      </c>
      <c r="K33" s="43">
        <f>VLOOKUP(K$2,tabel_consumer!$A$7:$F$200,2,FALSE)</f>
        <v>-15.728499732859026</v>
      </c>
      <c r="L33" s="43">
        <f>VLOOKUP(L$2,tabel_consumer!$A$7:$F$200,2,FALSE)</f>
        <v>-13.787251731012171</v>
      </c>
      <c r="M33" s="43">
        <f>VLOOKUP(M$2,tabel_consumer!$A$7:$F$200,2,FALSE)</f>
        <v>-11.514872764097886</v>
      </c>
      <c r="N33" s="43">
        <f>VLOOKUP(N$2,tabel_consumer!$A$7:$F$200,2,FALSE)</f>
        <v>-9.3728211306349358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42510</v>
      </c>
      <c r="C62" s="41">
        <f t="shared" si="2"/>
        <v>42541</v>
      </c>
      <c r="D62" s="41">
        <f t="shared" si="2"/>
        <v>42571</v>
      </c>
      <c r="E62" s="41">
        <f t="shared" si="2"/>
        <v>42602</v>
      </c>
      <c r="F62" s="41">
        <f t="shared" si="2"/>
        <v>42633</v>
      </c>
      <c r="G62" s="41">
        <f t="shared" si="2"/>
        <v>42663</v>
      </c>
      <c r="H62" s="41">
        <f t="shared" si="2"/>
        <v>42694</v>
      </c>
      <c r="I62" s="41">
        <f t="shared" si="2"/>
        <v>42724</v>
      </c>
      <c r="J62" s="41">
        <f t="shared" si="2"/>
        <v>42755</v>
      </c>
      <c r="K62" s="41">
        <f t="shared" si="2"/>
        <v>42786</v>
      </c>
      <c r="L62" s="41">
        <f t="shared" si="2"/>
        <v>42814</v>
      </c>
      <c r="M62" s="41">
        <f t="shared" si="2"/>
        <v>42845</v>
      </c>
      <c r="N62" s="41">
        <f t="shared" si="2"/>
        <v>42875</v>
      </c>
    </row>
    <row r="63" spans="1:14" x14ac:dyDescent="0.2">
      <c r="A63" s="42" t="s">
        <v>29</v>
      </c>
      <c r="B63" s="43">
        <f>VLOOKUP(B$2,tabel_consumer!$A$7:$F$200,3,FALSE)</f>
        <v>19.869759219616327</v>
      </c>
      <c r="C63" s="43">
        <f>VLOOKUP(C$2,tabel_consumer!$A$7:$F$200,3,FALSE)</f>
        <v>15.922656810176079</v>
      </c>
      <c r="D63" s="43">
        <f>VLOOKUP(D$2,tabel_consumer!$A$7:$F$200,3,FALSE)</f>
        <v>18.487665131254019</v>
      </c>
      <c r="E63" s="43">
        <f>VLOOKUP(E$2,tabel_consumer!$A$7:$F$200,3,FALSE)</f>
        <v>25.309294179202134</v>
      </c>
      <c r="F63" s="43">
        <f>VLOOKUP(F$2,tabel_consumer!$A$7:$F$200,3,FALSE)</f>
        <v>46.606182826728002</v>
      </c>
      <c r="G63" s="43">
        <f>VLOOKUP(G$2,tabel_consumer!$A$7:$F$200,3,FALSE)</f>
        <v>51.645106524357857</v>
      </c>
      <c r="H63" s="43">
        <f>VLOOKUP(H$2,tabel_consumer!$A$7:$F$200,3,FALSE)</f>
        <v>32.670992950455286</v>
      </c>
      <c r="I63" s="43">
        <f>VLOOKUP(I$2,tabel_consumer!$A$7:$F$200,3,FALSE)</f>
        <v>27.610989459521758</v>
      </c>
      <c r="J63" s="43">
        <f>VLOOKUP(J$2,tabel_consumer!$A$7:$F$200,3,FALSE)</f>
        <v>21.889331855016138</v>
      </c>
      <c r="K63" s="43">
        <f>VLOOKUP(K$2,tabel_consumer!$A$7:$F$200,3,FALSE)</f>
        <v>29.336261501249385</v>
      </c>
      <c r="L63" s="43">
        <f>VLOOKUP(L$2,tabel_consumer!$A$7:$F$200,3,FALSE)</f>
        <v>20.161763636892982</v>
      </c>
      <c r="M63" s="43">
        <f>VLOOKUP(M$2,tabel_consumer!$A$7:$F$200,3,FALSE)</f>
        <v>15.538777006074392</v>
      </c>
      <c r="N63" s="43">
        <f>VLOOKUP(N$2,tabel_consumer!$A$7:$F$200,3,FALSE)</f>
        <v>21.832542433990881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42510</v>
      </c>
      <c r="C92" s="41">
        <f t="shared" si="3"/>
        <v>42541</v>
      </c>
      <c r="D92" s="41">
        <f t="shared" si="3"/>
        <v>42571</v>
      </c>
      <c r="E92" s="41">
        <f t="shared" si="3"/>
        <v>42602</v>
      </c>
      <c r="F92" s="41">
        <f t="shared" si="3"/>
        <v>42633</v>
      </c>
      <c r="G92" s="41">
        <f t="shared" si="3"/>
        <v>42663</v>
      </c>
      <c r="H92" s="41">
        <f t="shared" si="3"/>
        <v>42694</v>
      </c>
      <c r="I92" s="41">
        <f t="shared" si="3"/>
        <v>42724</v>
      </c>
      <c r="J92" s="41">
        <f t="shared" si="3"/>
        <v>42755</v>
      </c>
      <c r="K92" s="41">
        <f t="shared" si="3"/>
        <v>42786</v>
      </c>
      <c r="L92" s="41">
        <f t="shared" si="3"/>
        <v>42814</v>
      </c>
      <c r="M92" s="41">
        <f t="shared" si="3"/>
        <v>42845</v>
      </c>
      <c r="N92" s="41">
        <f t="shared" si="3"/>
        <v>42875</v>
      </c>
    </row>
    <row r="93" spans="1:14" x14ac:dyDescent="0.2">
      <c r="A93" s="42" t="s">
        <v>4</v>
      </c>
      <c r="B93" s="43">
        <f>VLOOKUP(B$2,tabel_consumer!$A$7:$F$200,4,FALSE)</f>
        <v>-5.4002304821822955</v>
      </c>
      <c r="C93" s="43">
        <f>VLOOKUP(C$2,tabel_consumer!$A$7:$F$200,4,FALSE)</f>
        <v>-3.8672199605951159</v>
      </c>
      <c r="D93" s="43">
        <f>VLOOKUP(D$2,tabel_consumer!$A$7:$F$200,4,FALSE)</f>
        <v>-2.3747531832697266</v>
      </c>
      <c r="E93" s="43">
        <f>VLOOKUP(E$2,tabel_consumer!$A$7:$F$200,4,FALSE)</f>
        <v>-4.4789138275988147</v>
      </c>
      <c r="F93" s="43">
        <f>VLOOKUP(F$2,tabel_consumer!$A$7:$F$200,4,FALSE)</f>
        <v>-3.2089896329737826</v>
      </c>
      <c r="G93" s="43">
        <f>VLOOKUP(G$2,tabel_consumer!$A$7:$F$200,4,FALSE)</f>
        <v>-5.9446364709348165</v>
      </c>
      <c r="H93" s="43">
        <f>VLOOKUP(H$2,tabel_consumer!$A$7:$F$200,4,FALSE)</f>
        <v>-3.0168616496098841</v>
      </c>
      <c r="I93" s="43">
        <f>VLOOKUP(I$2,tabel_consumer!$A$7:$F$200,4,FALSE)</f>
        <v>-5.5342008097563742</v>
      </c>
      <c r="J93" s="43">
        <f>VLOOKUP(J$2,tabel_consumer!$A$7:$F$200,4,FALSE)</f>
        <v>-4.9322916040021232</v>
      </c>
      <c r="K93" s="43">
        <f>VLOOKUP(K$2,tabel_consumer!$A$7:$F$200,4,FALSE)</f>
        <v>-2.1785280127985431</v>
      </c>
      <c r="L93" s="43">
        <f>VLOOKUP(L$2,tabel_consumer!$A$7:$F$200,4,FALSE)</f>
        <v>-0.85214653465504431</v>
      </c>
      <c r="M93" s="43">
        <f>VLOOKUP(M$2,tabel_consumer!$A$7:$F$200,4,FALSE)</f>
        <v>-2.4187940096121272</v>
      </c>
      <c r="N93" s="43">
        <f>VLOOKUP(N$2,tabel_consumer!$A$7:$F$200,4,FALSE)</f>
        <v>-4.188247813837128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42510</v>
      </c>
      <c r="C122" s="41">
        <f t="shared" si="4"/>
        <v>42541</v>
      </c>
      <c r="D122" s="41">
        <f t="shared" si="4"/>
        <v>42571</v>
      </c>
      <c r="E122" s="41">
        <f t="shared" si="4"/>
        <v>42602</v>
      </c>
      <c r="F122" s="41">
        <f t="shared" si="4"/>
        <v>42633</v>
      </c>
      <c r="G122" s="41">
        <f t="shared" si="4"/>
        <v>42663</v>
      </c>
      <c r="H122" s="41">
        <f t="shared" si="4"/>
        <v>42694</v>
      </c>
      <c r="I122" s="41">
        <f t="shared" si="4"/>
        <v>42724</v>
      </c>
      <c r="J122" s="41">
        <f t="shared" si="4"/>
        <v>42755</v>
      </c>
      <c r="K122" s="41">
        <f t="shared" si="4"/>
        <v>42786</v>
      </c>
      <c r="L122" s="41">
        <f t="shared" si="4"/>
        <v>42814</v>
      </c>
      <c r="M122" s="41">
        <f t="shared" si="4"/>
        <v>42845</v>
      </c>
      <c r="N122" s="41">
        <f t="shared" si="4"/>
        <v>42875</v>
      </c>
    </row>
    <row r="123" spans="1:14" x14ac:dyDescent="0.2">
      <c r="A123" s="42" t="s">
        <v>5</v>
      </c>
      <c r="B123" s="43">
        <f>VLOOKUP(B$2,tabel_consumer!$A$7:$F$200,5,FALSE)</f>
        <v>-8.4318416393042064</v>
      </c>
      <c r="C123" s="43">
        <f>VLOOKUP(C$2,tabel_consumer!$A$7:$F$200,5,FALSE)</f>
        <v>-8.8668047603547802</v>
      </c>
      <c r="D123" s="43">
        <f>VLOOKUP(D$2,tabel_consumer!$A$7:$F$200,5,FALSE)</f>
        <v>-11.078324056567656</v>
      </c>
      <c r="E123" s="43">
        <f>VLOOKUP(E$2,tabel_consumer!$A$7:$F$200,5,FALSE)</f>
        <v>-13.917331128799797</v>
      </c>
      <c r="F123" s="43">
        <f>VLOOKUP(F$2,tabel_consumer!$A$7:$F$200,5,FALSE)</f>
        <v>-4.9039086514340431</v>
      </c>
      <c r="G123" s="43">
        <f>VLOOKUP(G$2,tabel_consumer!$A$7:$F$200,5,FALSE)</f>
        <v>-2.5501634034300933</v>
      </c>
      <c r="H123" s="43">
        <f>VLOOKUP(H$2,tabel_consumer!$A$7:$F$200,5,FALSE)</f>
        <v>-4.0618588289487843</v>
      </c>
      <c r="I123" s="43">
        <f>VLOOKUP(I$2,tabel_consumer!$A$7:$F$200,5,FALSE)</f>
        <v>-11.010867518463883</v>
      </c>
      <c r="J123" s="43">
        <f>VLOOKUP(J$2,tabel_consumer!$A$7:$F$200,5,FALSE)</f>
        <v>-9.1772752307141943</v>
      </c>
      <c r="K123" s="43">
        <f>VLOOKUP(K$2,tabel_consumer!$A$7:$F$200,5,FALSE)</f>
        <v>-3.3067477271094923</v>
      </c>
      <c r="L123" s="43">
        <f>VLOOKUP(L$2,tabel_consumer!$A$7:$F$200,5,FALSE)</f>
        <v>0.90463480570636434</v>
      </c>
      <c r="M123" s="43">
        <f>VLOOKUP(M$2,tabel_consumer!$A$7:$F$200,5,FALSE)</f>
        <v>-3.3173075965125056</v>
      </c>
      <c r="N123" s="43">
        <f>VLOOKUP(N$2,tabel_consumer!$A$7:$F$200,5,FALSE)</f>
        <v>-7.8401074917393121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2017-05-29T12:34:01Z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