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11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<sst xmlns="http://schemas.openxmlformats.org/spreadsheetml/2006/main" count="41" uniqueCount="31">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</sst>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439952"/>
        <c:axId val="236440496"/>
      </c:lineChart>
      <c:dateAx>
        <c:axId val="23643995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64404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3644049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64399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445392"/>
        <c:axId val="236445936"/>
      </c:lineChart>
      <c:dateAx>
        <c:axId val="23644539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644593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3644593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64453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404048"/>
        <c:axId val="285413840"/>
      </c:lineChart>
      <c:dateAx>
        <c:axId val="28540404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41384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8541384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4040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406224"/>
        <c:axId val="285395344"/>
      </c:lineChart>
      <c:dateAx>
        <c:axId val="28540622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3953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8539534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4062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415472"/>
        <c:axId val="285416560"/>
      </c:lineChart>
      <c:dateAx>
        <c:axId val="28541547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4165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8541656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54154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H185" sqref="H185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</row>
    <row r="184" spans="1:6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</row>
    <row r="185" spans="1:6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B184" sqref="B184:I185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R6" sqref="R6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43059</v>
      </c>
    </row>
    <row r="2" spans="1:14" x14ac:dyDescent="0.2">
      <c r="A2" s="40" t="s">
        <v>27</v>
      </c>
      <c r="B2" s="41">
        <f>EDATE($B$1,-12)</f>
        <v>42694</v>
      </c>
      <c r="C2" s="41">
        <f>EDATE(B$2,1)</f>
        <v>42724</v>
      </c>
      <c r="D2" s="41">
        <f t="shared" ref="D2:N2" si="0">EDATE(C$2,1)</f>
        <v>42755</v>
      </c>
      <c r="E2" s="41">
        <f t="shared" si="0"/>
        <v>42786</v>
      </c>
      <c r="F2" s="41">
        <f t="shared" si="0"/>
        <v>42814</v>
      </c>
      <c r="G2" s="41">
        <f t="shared" si="0"/>
        <v>42845</v>
      </c>
      <c r="H2" s="41">
        <f t="shared" si="0"/>
        <v>42875</v>
      </c>
      <c r="I2" s="41">
        <f t="shared" si="0"/>
        <v>42906</v>
      </c>
      <c r="J2" s="41">
        <f t="shared" si="0"/>
        <v>42936</v>
      </c>
      <c r="K2" s="41">
        <f t="shared" si="0"/>
        <v>42967</v>
      </c>
      <c r="L2" s="41">
        <f t="shared" si="0"/>
        <v>42998</v>
      </c>
      <c r="M2" s="41">
        <f t="shared" si="0"/>
        <v>43028</v>
      </c>
      <c r="N2" s="41">
        <f t="shared" si="0"/>
        <v>43059</v>
      </c>
    </row>
    <row r="3" spans="1:14" x14ac:dyDescent="0.2">
      <c r="A3" s="42" t="s">
        <v>25</v>
      </c>
      <c r="B3" s="43">
        <f>VLOOKUP(B$2,tabel_consumer!$A$7:$F$200,6,FALSE)</f>
        <v>-14.143894963752855</v>
      </c>
      <c r="C3" s="43">
        <f>VLOOKUP(C$2,tabel_consumer!$A$7:$F$200,6,FALSE)</f>
        <v>-16.634306017881322</v>
      </c>
      <c r="D3" s="43">
        <f>VLOOKUP(D$2,tabel_consumer!$A$7:$F$200,6,FALSE)</f>
        <v>-13.012959215717082</v>
      </c>
      <c r="E3" s="43">
        <f>VLOOKUP(E$2,tabel_consumer!$A$7:$F$200,6,FALSE)</f>
        <v>-12.637509243504113</v>
      </c>
      <c r="F3" s="43">
        <f>VLOOKUP(F$2,tabel_consumer!$A$7:$F$200,6,FALSE)</f>
        <v>-8.4741317742134576</v>
      </c>
      <c r="G3" s="43">
        <f>VLOOKUP(G$2,tabel_consumer!$A$7:$F$200,6,FALSE)</f>
        <v>-8.1974378440742282</v>
      </c>
      <c r="H3" s="43">
        <f>VLOOKUP(H$2,tabel_consumer!$A$7:$F$200,6,FALSE)</f>
        <v>-10.808429717550563</v>
      </c>
      <c r="I3" s="43">
        <f>VLOOKUP(I$2,tabel_consumer!$A$7:$F$200,6,FALSE)</f>
        <v>-9.8637819131589115</v>
      </c>
      <c r="J3" s="43">
        <f>VLOOKUP(J$2,tabel_consumer!$A$7:$F$200,6,FALSE)</f>
        <v>-9.1455616233148103</v>
      </c>
      <c r="K3" s="43">
        <f>VLOOKUP(K$2,tabel_consumer!$A$7:$F$200,6,FALSE)</f>
        <v>-7.7859022754156086</v>
      </c>
      <c r="L3" s="43">
        <f>VLOOKUP(L$2,tabel_consumer!$A$7:$F$200,6,FALSE)</f>
        <v>-4.0256569518932324</v>
      </c>
      <c r="M3" s="43">
        <f>VLOOKUP(M$2,tabel_consumer!$A$7:$F$200,6,FALSE)</f>
        <v>-1.1360608939647188</v>
      </c>
      <c r="N3" s="43">
        <f>VLOOKUP(N$2,tabel_consumer!$A$7:$F$200,6,FALSE)</f>
        <v>-4.4238705309312101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42694</v>
      </c>
      <c r="C32" s="41">
        <f t="shared" si="1"/>
        <v>42724</v>
      </c>
      <c r="D32" s="41">
        <f t="shared" si="1"/>
        <v>42755</v>
      </c>
      <c r="E32" s="41">
        <f t="shared" si="1"/>
        <v>42786</v>
      </c>
      <c r="F32" s="41">
        <f t="shared" si="1"/>
        <v>42814</v>
      </c>
      <c r="G32" s="41">
        <f t="shared" si="1"/>
        <v>42845</v>
      </c>
      <c r="H32" s="41">
        <f t="shared" si="1"/>
        <v>42875</v>
      </c>
      <c r="I32" s="41">
        <f t="shared" si="1"/>
        <v>42906</v>
      </c>
      <c r="J32" s="41">
        <f t="shared" si="1"/>
        <v>42936</v>
      </c>
      <c r="K32" s="41">
        <f t="shared" si="1"/>
        <v>42967</v>
      </c>
      <c r="L32" s="41">
        <f t="shared" si="1"/>
        <v>42998</v>
      </c>
      <c r="M32" s="41">
        <f t="shared" si="1"/>
        <v>43028</v>
      </c>
      <c r="N32" s="41">
        <f t="shared" si="1"/>
        <v>43059</v>
      </c>
    </row>
    <row r="33" spans="1:14" x14ac:dyDescent="0.2">
      <c r="A33" s="42" t="s">
        <v>2</v>
      </c>
      <c r="B33" s="43">
        <f>VLOOKUP(B$2,tabel_consumer!$A$7:$F$200,2,FALSE)</f>
        <v>-16.825866425997461</v>
      </c>
      <c r="C33" s="43">
        <f>VLOOKUP(C$2,tabel_consumer!$A$7:$F$200,2,FALSE)</f>
        <v>-22.38116628378328</v>
      </c>
      <c r="D33" s="43">
        <f>VLOOKUP(D$2,tabel_consumer!$A$7:$F$200,2,FALSE)</f>
        <v>-16.052938173135875</v>
      </c>
      <c r="E33" s="43">
        <f>VLOOKUP(E$2,tabel_consumer!$A$7:$F$200,2,FALSE)</f>
        <v>-15.728499732859026</v>
      </c>
      <c r="F33" s="43">
        <f>VLOOKUP(F$2,tabel_consumer!$A$7:$F$200,2,FALSE)</f>
        <v>-13.787251731012171</v>
      </c>
      <c r="G33" s="43">
        <f>VLOOKUP(G$2,tabel_consumer!$A$7:$F$200,2,FALSE)</f>
        <v>-11.514872764097886</v>
      </c>
      <c r="H33" s="43">
        <f>VLOOKUP(H$2,tabel_consumer!$A$7:$F$200,2,FALSE)</f>
        <v>-9.3728211306349358</v>
      </c>
      <c r="I33" s="43">
        <f>VLOOKUP(I$2,tabel_consumer!$A$7:$F$200,2,FALSE)</f>
        <v>-9.4967551643843748</v>
      </c>
      <c r="J33" s="43">
        <f>VLOOKUP(J$2,tabel_consumer!$A$7:$F$200,2,FALSE)</f>
        <v>-9.253128084261693</v>
      </c>
      <c r="K33" s="43">
        <f>VLOOKUP(K$2,tabel_consumer!$A$7:$F$200,2,FALSE)</f>
        <v>-7.7478779898776766</v>
      </c>
      <c r="L33" s="43">
        <f>VLOOKUP(L$2,tabel_consumer!$A$7:$F$200,2,FALSE)</f>
        <v>-3.8785361987124585</v>
      </c>
      <c r="M33" s="43">
        <f>VLOOKUP(M$2,tabel_consumer!$A$7:$F$200,2,FALSE)</f>
        <v>-3.0849891706729351</v>
      </c>
      <c r="N33" s="43">
        <f>VLOOKUP(N$2,tabel_consumer!$A$7:$F$200,2,FALSE)</f>
        <v>-3.8462953109001381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42694</v>
      </c>
      <c r="C62" s="41">
        <f t="shared" si="2"/>
        <v>42724</v>
      </c>
      <c r="D62" s="41">
        <f t="shared" si="2"/>
        <v>42755</v>
      </c>
      <c r="E62" s="41">
        <f t="shared" si="2"/>
        <v>42786</v>
      </c>
      <c r="F62" s="41">
        <f t="shared" si="2"/>
        <v>42814</v>
      </c>
      <c r="G62" s="41">
        <f t="shared" si="2"/>
        <v>42845</v>
      </c>
      <c r="H62" s="41">
        <f t="shared" si="2"/>
        <v>42875</v>
      </c>
      <c r="I62" s="41">
        <f t="shared" si="2"/>
        <v>42906</v>
      </c>
      <c r="J62" s="41">
        <f t="shared" si="2"/>
        <v>42936</v>
      </c>
      <c r="K62" s="41">
        <f t="shared" si="2"/>
        <v>42967</v>
      </c>
      <c r="L62" s="41">
        <f t="shared" si="2"/>
        <v>42998</v>
      </c>
      <c r="M62" s="41">
        <f t="shared" si="2"/>
        <v>43028</v>
      </c>
      <c r="N62" s="41">
        <f t="shared" si="2"/>
        <v>43059</v>
      </c>
    </row>
    <row r="63" spans="1:14" x14ac:dyDescent="0.2">
      <c r="A63" s="42" t="s">
        <v>29</v>
      </c>
      <c r="B63" s="43">
        <f>VLOOKUP(B$2,tabel_consumer!$A$7:$F$200,3,FALSE)</f>
        <v>32.670992950455286</v>
      </c>
      <c r="C63" s="43">
        <f>VLOOKUP(C$2,tabel_consumer!$A$7:$F$200,3,FALSE)</f>
        <v>27.610989459521758</v>
      </c>
      <c r="D63" s="43">
        <f>VLOOKUP(D$2,tabel_consumer!$A$7:$F$200,3,FALSE)</f>
        <v>21.889331855016138</v>
      </c>
      <c r="E63" s="43">
        <f>VLOOKUP(E$2,tabel_consumer!$A$7:$F$200,3,FALSE)</f>
        <v>29.336261501249385</v>
      </c>
      <c r="F63" s="43">
        <f>VLOOKUP(F$2,tabel_consumer!$A$7:$F$200,3,FALSE)</f>
        <v>20.161763636892982</v>
      </c>
      <c r="G63" s="43">
        <f>VLOOKUP(G$2,tabel_consumer!$A$7:$F$200,3,FALSE)</f>
        <v>15.538777006074392</v>
      </c>
      <c r="H63" s="43">
        <f>VLOOKUP(H$2,tabel_consumer!$A$7:$F$200,3,FALSE)</f>
        <v>21.832542433990881</v>
      </c>
      <c r="I63" s="43">
        <f>VLOOKUP(I$2,tabel_consumer!$A$7:$F$200,3,FALSE)</f>
        <v>19.177439023815261</v>
      </c>
      <c r="J63" s="43">
        <f>VLOOKUP(J$2,tabel_consumer!$A$7:$F$200,3,FALSE)</f>
        <v>18.899768686282943</v>
      </c>
      <c r="K63" s="43">
        <f>VLOOKUP(K$2,tabel_consumer!$A$7:$F$200,3,FALSE)</f>
        <v>13.306691285750327</v>
      </c>
      <c r="L63" s="43">
        <f>VLOOKUP(L$2,tabel_consumer!$A$7:$F$200,3,FALSE)</f>
        <v>2.4094567032760286</v>
      </c>
      <c r="M63" s="43">
        <f>VLOOKUP(M$2,tabel_consumer!$A$7:$F$200,3,FALSE)</f>
        <v>2.2965118441481822</v>
      </c>
      <c r="N63" s="43">
        <f>VLOOKUP(N$2,tabel_consumer!$A$7:$F$200,3,FALSE)</f>
        <v>2.981578991319962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42694</v>
      </c>
      <c r="C92" s="41">
        <f t="shared" si="3"/>
        <v>42724</v>
      </c>
      <c r="D92" s="41">
        <f t="shared" si="3"/>
        <v>42755</v>
      </c>
      <c r="E92" s="41">
        <f t="shared" si="3"/>
        <v>42786</v>
      </c>
      <c r="F92" s="41">
        <f t="shared" si="3"/>
        <v>42814</v>
      </c>
      <c r="G92" s="41">
        <f t="shared" si="3"/>
        <v>42845</v>
      </c>
      <c r="H92" s="41">
        <f t="shared" si="3"/>
        <v>42875</v>
      </c>
      <c r="I92" s="41">
        <f t="shared" si="3"/>
        <v>42906</v>
      </c>
      <c r="J92" s="41">
        <f t="shared" si="3"/>
        <v>42936</v>
      </c>
      <c r="K92" s="41">
        <f t="shared" si="3"/>
        <v>42967</v>
      </c>
      <c r="L92" s="41">
        <f t="shared" si="3"/>
        <v>42998</v>
      </c>
      <c r="M92" s="41">
        <f t="shared" si="3"/>
        <v>43028</v>
      </c>
      <c r="N92" s="41">
        <f t="shared" si="3"/>
        <v>43059</v>
      </c>
    </row>
    <row r="93" spans="1:14" x14ac:dyDescent="0.2">
      <c r="A93" s="42" t="s">
        <v>4</v>
      </c>
      <c r="B93" s="43">
        <f>VLOOKUP(B$2,tabel_consumer!$A$7:$F$200,4,FALSE)</f>
        <v>-3.0168616496098841</v>
      </c>
      <c r="C93" s="43">
        <f>VLOOKUP(C$2,tabel_consumer!$A$7:$F$200,4,FALSE)</f>
        <v>-5.5342008097563742</v>
      </c>
      <c r="D93" s="43">
        <f>VLOOKUP(D$2,tabel_consumer!$A$7:$F$200,4,FALSE)</f>
        <v>-4.9322916040021232</v>
      </c>
      <c r="E93" s="43">
        <f>VLOOKUP(E$2,tabel_consumer!$A$7:$F$200,4,FALSE)</f>
        <v>-2.1785280127985431</v>
      </c>
      <c r="F93" s="43">
        <f>VLOOKUP(F$2,tabel_consumer!$A$7:$F$200,4,FALSE)</f>
        <v>-0.85214653465504431</v>
      </c>
      <c r="G93" s="43">
        <f>VLOOKUP(G$2,tabel_consumer!$A$7:$F$200,4,FALSE)</f>
        <v>-2.4187940096121272</v>
      </c>
      <c r="H93" s="43">
        <f>VLOOKUP(H$2,tabel_consumer!$A$7:$F$200,4,FALSE)</f>
        <v>-4.188247813837128</v>
      </c>
      <c r="I93" s="43">
        <f>VLOOKUP(I$2,tabel_consumer!$A$7:$F$200,4,FALSE)</f>
        <v>-4.2487709163792369</v>
      </c>
      <c r="J93" s="43">
        <f>VLOOKUP(J$2,tabel_consumer!$A$7:$F$200,4,FALSE)</f>
        <v>-1.8912472073099631</v>
      </c>
      <c r="K93" s="43">
        <f>VLOOKUP(K$2,tabel_consumer!$A$7:$F$200,4,FALSE)</f>
        <v>-3.8913835464172664</v>
      </c>
      <c r="L93" s="43">
        <f>VLOOKUP(L$2,tabel_consumer!$A$7:$F$200,4,FALSE)</f>
        <v>-1.1409442217614711</v>
      </c>
      <c r="M93" s="43">
        <f>VLOOKUP(M$2,tabel_consumer!$A$7:$F$200,4,FALSE)</f>
        <v>-1.0864884622395694</v>
      </c>
      <c r="N93" s="43">
        <f>VLOOKUP(N$2,tabel_consumer!$A$7:$F$200,4,FALSE)</f>
        <v>-2.1985276764192943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42694</v>
      </c>
      <c r="C122" s="41">
        <f t="shared" si="4"/>
        <v>42724</v>
      </c>
      <c r="D122" s="41">
        <f t="shared" si="4"/>
        <v>42755</v>
      </c>
      <c r="E122" s="41">
        <f t="shared" si="4"/>
        <v>42786</v>
      </c>
      <c r="F122" s="41">
        <f t="shared" si="4"/>
        <v>42814</v>
      </c>
      <c r="G122" s="41">
        <f t="shared" si="4"/>
        <v>42845</v>
      </c>
      <c r="H122" s="41">
        <f t="shared" si="4"/>
        <v>42875</v>
      </c>
      <c r="I122" s="41">
        <f t="shared" si="4"/>
        <v>42906</v>
      </c>
      <c r="J122" s="41">
        <f t="shared" si="4"/>
        <v>42936</v>
      </c>
      <c r="K122" s="41">
        <f t="shared" si="4"/>
        <v>42967</v>
      </c>
      <c r="L122" s="41">
        <f t="shared" si="4"/>
        <v>42998</v>
      </c>
      <c r="M122" s="41">
        <f t="shared" si="4"/>
        <v>43028</v>
      </c>
      <c r="N122" s="41">
        <f t="shared" si="4"/>
        <v>43059</v>
      </c>
    </row>
    <row r="123" spans="1:14" x14ac:dyDescent="0.2">
      <c r="A123" s="42" t="s">
        <v>5</v>
      </c>
      <c r="B123" s="43">
        <f>VLOOKUP(B$2,tabel_consumer!$A$7:$F$200,5,FALSE)</f>
        <v>-4.0618588289487843</v>
      </c>
      <c r="C123" s="43">
        <f>VLOOKUP(C$2,tabel_consumer!$A$7:$F$200,5,FALSE)</f>
        <v>-11.010867518463883</v>
      </c>
      <c r="D123" s="43">
        <f>VLOOKUP(D$2,tabel_consumer!$A$7:$F$200,5,FALSE)</f>
        <v>-9.1772752307141943</v>
      </c>
      <c r="E123" s="43">
        <f>VLOOKUP(E$2,tabel_consumer!$A$7:$F$200,5,FALSE)</f>
        <v>-3.3067477271094923</v>
      </c>
      <c r="F123" s="43">
        <f>VLOOKUP(F$2,tabel_consumer!$A$7:$F$200,5,FALSE)</f>
        <v>0.90463480570636434</v>
      </c>
      <c r="G123" s="43">
        <f>VLOOKUP(G$2,tabel_consumer!$A$7:$F$200,5,FALSE)</f>
        <v>-3.3173075965125056</v>
      </c>
      <c r="H123" s="43">
        <f>VLOOKUP(H$2,tabel_consumer!$A$7:$F$200,5,FALSE)</f>
        <v>-7.8401074917393121</v>
      </c>
      <c r="I123" s="43">
        <f>VLOOKUP(I$2,tabel_consumer!$A$7:$F$200,5,FALSE)</f>
        <v>-6.5321625480567738</v>
      </c>
      <c r="J123" s="43">
        <f>VLOOKUP(J$2,tabel_consumer!$A$7:$F$200,5,FALSE)</f>
        <v>-6.5381025154046419</v>
      </c>
      <c r="K123" s="43">
        <f>VLOOKUP(K$2,tabel_consumer!$A$7:$F$200,5,FALSE)</f>
        <v>-6.1976562796171653</v>
      </c>
      <c r="L123" s="43">
        <f>VLOOKUP(L$2,tabel_consumer!$A$7:$F$200,5,FALSE)</f>
        <v>-8.6736906838229721</v>
      </c>
      <c r="M123" s="43">
        <f>VLOOKUP(M$2,tabel_consumer!$A$7:$F$200,5,FALSE)</f>
        <v>1.9237459012018112</v>
      </c>
      <c r="N123" s="43">
        <f>VLOOKUP(N$2,tabel_consumer!$A$7:$F$200,5,FALSE)</f>
        <v>-8.6690801450854451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2017-11-23T13:38:59Z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