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12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<sst xmlns="http://schemas.openxmlformats.org/spreadsheetml/2006/main" count="41" uniqueCount="31">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</sst>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203328"/>
        <c:axId val="1046200064"/>
      </c:lineChart>
      <c:dateAx>
        <c:axId val="1046203328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2000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4620006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20332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195712"/>
        <c:axId val="1046198976"/>
      </c:lineChart>
      <c:dateAx>
        <c:axId val="104619571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1989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4619897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1957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197344"/>
        <c:axId val="1046197888"/>
      </c:lineChart>
      <c:dateAx>
        <c:axId val="104619734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1978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461978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1973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205504"/>
        <c:axId val="1046194080"/>
      </c:lineChart>
      <c:dateAx>
        <c:axId val="104620550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1940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4619408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620550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021600"/>
        <c:axId val="997022688"/>
      </c:lineChart>
      <c:dateAx>
        <c:axId val="99702160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97022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99702268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97021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203"/>
  <sheetViews>
    <sheetView workbookViewId="0">
      <pane xSplit="1" ySplit="6" topLeftCell="B181" activePane="bottomRight" state="frozen"/>
      <selection activeCell="I184" sqref="I184"/>
      <selection pane="topRight" activeCell="I184" sqref="I184"/>
      <selection pane="bottomLeft" activeCell="I184" sqref="I184"/>
      <selection pane="bottomRight" activeCell="B197" sqref="B197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</row>
    <row r="183" spans="1:6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</row>
    <row r="184" spans="1:6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</row>
    <row r="185" spans="1:6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</row>
    <row r="186" spans="1:6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</row>
    <row r="187" spans="1:6" x14ac:dyDescent="0.2">
      <c r="A187" s="36">
        <v>43120</v>
      </c>
      <c r="B187" s="11"/>
      <c r="C187" s="11"/>
      <c r="D187" s="11"/>
      <c r="E187" s="11"/>
      <c r="F187" s="11"/>
    </row>
    <row r="188" spans="1:6" x14ac:dyDescent="0.2">
      <c r="A188" s="36">
        <v>43151</v>
      </c>
      <c r="B188" s="11"/>
      <c r="C188" s="11"/>
      <c r="D188" s="11"/>
      <c r="E188" s="11"/>
      <c r="F188" s="11"/>
    </row>
    <row r="189" spans="1:6" x14ac:dyDescent="0.2">
      <c r="A189" s="36">
        <v>43179</v>
      </c>
      <c r="B189" s="11"/>
      <c r="C189" s="11"/>
      <c r="D189" s="11"/>
      <c r="E189" s="11"/>
      <c r="F189" s="11"/>
    </row>
    <row r="190" spans="1:6" x14ac:dyDescent="0.2">
      <c r="A190" s="36">
        <v>43210</v>
      </c>
      <c r="B190" s="11"/>
      <c r="C190" s="11"/>
      <c r="D190" s="11"/>
      <c r="E190" s="11"/>
      <c r="F190" s="11"/>
    </row>
    <row r="191" spans="1:6" x14ac:dyDescent="0.2">
      <c r="A191" s="36">
        <v>43240</v>
      </c>
      <c r="B191" s="11"/>
      <c r="C191" s="11"/>
      <c r="D191" s="11"/>
      <c r="E191" s="11"/>
      <c r="F191" s="11"/>
    </row>
    <row r="192" spans="1:6" x14ac:dyDescent="0.2">
      <c r="A192" s="36">
        <v>43271</v>
      </c>
      <c r="B192" s="11"/>
      <c r="C192" s="11"/>
      <c r="D192" s="11"/>
      <c r="E192" s="11"/>
      <c r="F192" s="11"/>
    </row>
    <row r="193" spans="1:6" x14ac:dyDescent="0.2">
      <c r="A193" s="36">
        <v>43301</v>
      </c>
      <c r="B193" s="11"/>
      <c r="C193" s="11"/>
      <c r="D193" s="11"/>
      <c r="E193" s="11"/>
      <c r="F193" s="11"/>
    </row>
    <row r="194" spans="1:6" x14ac:dyDescent="0.2">
      <c r="A194" s="36">
        <v>43332</v>
      </c>
      <c r="B194" s="11"/>
      <c r="C194" s="11"/>
      <c r="D194" s="11"/>
      <c r="E194" s="11"/>
      <c r="F194" s="11"/>
    </row>
    <row r="195" spans="1:6" x14ac:dyDescent="0.2">
      <c r="A195" s="36">
        <v>43363</v>
      </c>
      <c r="B195" s="11"/>
      <c r="C195" s="11"/>
      <c r="D195" s="11"/>
      <c r="E195" s="11"/>
      <c r="F195" s="11"/>
    </row>
    <row r="196" spans="1:6" x14ac:dyDescent="0.2">
      <c r="A196" s="36">
        <v>43393</v>
      </c>
      <c r="B196" s="11"/>
      <c r="C196" s="11"/>
      <c r="D196" s="11"/>
      <c r="E196" s="11"/>
      <c r="F196" s="11"/>
    </row>
    <row r="197" spans="1:6" x14ac:dyDescent="0.2">
      <c r="A197" s="36">
        <v>43424</v>
      </c>
      <c r="B197" s="11"/>
      <c r="C197" s="11"/>
      <c r="D197" s="11"/>
      <c r="E197" s="11"/>
      <c r="F197" s="11"/>
    </row>
    <row r="198" spans="1:6" x14ac:dyDescent="0.2">
      <c r="A198" s="36">
        <v>43454</v>
      </c>
      <c r="B198" s="11"/>
      <c r="C198" s="11"/>
      <c r="D198" s="11"/>
      <c r="E198" s="11"/>
      <c r="F198" s="11"/>
    </row>
    <row r="200" spans="1:6" ht="24" customHeight="1" x14ac:dyDescent="0.2">
      <c r="A200" s="45" t="s">
        <v>7</v>
      </c>
      <c r="B200" s="45"/>
      <c r="C200" s="45"/>
      <c r="D200" s="45"/>
      <c r="E200" s="45"/>
      <c r="F200" s="45"/>
    </row>
    <row r="201" spans="1:6" x14ac:dyDescent="0.2">
      <c r="A201" s="12"/>
    </row>
    <row r="202" spans="1:6" x14ac:dyDescent="0.2">
      <c r="A202" s="13" t="s">
        <v>8</v>
      </c>
    </row>
    <row r="203" spans="1:6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3" activePane="bottomRight" state="frozen"/>
      <selection activeCell="I184" sqref="I184"/>
      <selection pane="topRight" activeCell="I184" sqref="I184"/>
      <selection pane="bottomLeft" activeCell="I184" sqref="I184"/>
      <selection pane="bottomRight" activeCell="B198" sqref="B198:I198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/>
      <c r="C187" s="31"/>
      <c r="D187" s="31"/>
      <c r="E187" s="32"/>
      <c r="F187" s="31"/>
      <c r="G187" s="31"/>
      <c r="H187" s="31"/>
      <c r="I187" s="31"/>
    </row>
    <row r="188" spans="1:9" x14ac:dyDescent="0.2">
      <c r="A188" s="36">
        <v>43151</v>
      </c>
      <c r="B188" s="31"/>
      <c r="C188" s="31"/>
      <c r="D188" s="31"/>
      <c r="E188" s="32"/>
      <c r="F188" s="31"/>
      <c r="G188" s="31"/>
      <c r="H188" s="31"/>
      <c r="I188" s="31"/>
    </row>
    <row r="189" spans="1:9" x14ac:dyDescent="0.2">
      <c r="A189" s="36">
        <v>43179</v>
      </c>
      <c r="B189" s="31"/>
      <c r="C189" s="31"/>
      <c r="D189" s="31"/>
      <c r="E189" s="32"/>
      <c r="F189" s="31"/>
      <c r="G189" s="31"/>
      <c r="H189" s="31"/>
      <c r="I189" s="31"/>
    </row>
    <row r="190" spans="1:9" x14ac:dyDescent="0.2">
      <c r="A190" s="36">
        <v>43210</v>
      </c>
      <c r="B190" s="31"/>
      <c r="C190" s="31"/>
      <c r="D190" s="31"/>
      <c r="E190" s="32"/>
      <c r="F190" s="31"/>
      <c r="G190" s="31"/>
      <c r="H190" s="31"/>
      <c r="I190" s="31"/>
    </row>
    <row r="191" spans="1:9" x14ac:dyDescent="0.2">
      <c r="A191" s="36">
        <v>43240</v>
      </c>
      <c r="B191" s="31"/>
      <c r="C191" s="31"/>
      <c r="D191" s="31"/>
      <c r="E191" s="32"/>
      <c r="F191" s="31"/>
      <c r="G191" s="31"/>
      <c r="H191" s="31"/>
      <c r="I191" s="31"/>
    </row>
    <row r="192" spans="1:9" x14ac:dyDescent="0.2">
      <c r="A192" s="36">
        <v>43271</v>
      </c>
      <c r="B192" s="31"/>
      <c r="C192" s="31"/>
      <c r="D192" s="31"/>
      <c r="E192" s="32"/>
      <c r="F192" s="31"/>
      <c r="G192" s="31"/>
      <c r="H192" s="31"/>
      <c r="I192" s="31"/>
    </row>
    <row r="193" spans="1:9" x14ac:dyDescent="0.2">
      <c r="A193" s="36">
        <v>43301</v>
      </c>
      <c r="B193" s="31"/>
      <c r="C193" s="31"/>
      <c r="D193" s="31"/>
      <c r="E193" s="32"/>
      <c r="F193" s="31"/>
      <c r="G193" s="31"/>
      <c r="H193" s="31"/>
      <c r="I193" s="31"/>
    </row>
    <row r="194" spans="1:9" x14ac:dyDescent="0.2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43089</v>
      </c>
    </row>
    <row r="2" spans="1:14" x14ac:dyDescent="0.2">
      <c r="A2" s="40" t="s">
        <v>27</v>
      </c>
      <c r="B2" s="41">
        <f>EDATE($B$1,-12)</f>
        <v>42724</v>
      </c>
      <c r="C2" s="41">
        <f>EDATE(B$2,1)</f>
        <v>42755</v>
      </c>
      <c r="D2" s="41">
        <f t="shared" ref="D2:N2" si="0">EDATE(C$2,1)</f>
        <v>42786</v>
      </c>
      <c r="E2" s="41">
        <f t="shared" si="0"/>
        <v>42814</v>
      </c>
      <c r="F2" s="41">
        <f t="shared" si="0"/>
        <v>42845</v>
      </c>
      <c r="G2" s="41">
        <f t="shared" si="0"/>
        <v>42875</v>
      </c>
      <c r="H2" s="41">
        <f t="shared" si="0"/>
        <v>42906</v>
      </c>
      <c r="I2" s="41">
        <f t="shared" si="0"/>
        <v>42936</v>
      </c>
      <c r="J2" s="41">
        <f t="shared" si="0"/>
        <v>42967</v>
      </c>
      <c r="K2" s="41">
        <f t="shared" si="0"/>
        <v>42998</v>
      </c>
      <c r="L2" s="41">
        <f t="shared" si="0"/>
        <v>43028</v>
      </c>
      <c r="M2" s="41">
        <f t="shared" si="0"/>
        <v>43059</v>
      </c>
      <c r="N2" s="41">
        <f t="shared" si="0"/>
        <v>43089</v>
      </c>
    </row>
    <row r="3" spans="1:14" x14ac:dyDescent="0.2">
      <c r="A3" s="42" t="s">
        <v>25</v>
      </c>
      <c r="B3" s="43">
        <f>VLOOKUP(B$2,tabel_consumer!$A$7:$F$212,6,FALSE)</f>
        <v>-16.634306017881322</v>
      </c>
      <c r="C3" s="43">
        <f>VLOOKUP(C$2,tabel_consumer!$A$7:$F$212,6,FALSE)</f>
        <v>-13.012959215717082</v>
      </c>
      <c r="D3" s="43">
        <f>VLOOKUP(D$2,tabel_consumer!$A$7:$F$212,6,FALSE)</f>
        <v>-12.637509243504113</v>
      </c>
      <c r="E3" s="43">
        <f>VLOOKUP(E$2,tabel_consumer!$A$7:$F$212,6,FALSE)</f>
        <v>-8.4741317742134576</v>
      </c>
      <c r="F3" s="43">
        <f>VLOOKUP(F$2,tabel_consumer!$A$7:$F$212,6,FALSE)</f>
        <v>-8.1974378440742282</v>
      </c>
      <c r="G3" s="43">
        <f>VLOOKUP(G$2,tabel_consumer!$A$7:$F$212,6,FALSE)</f>
        <v>-10.808429717550563</v>
      </c>
      <c r="H3" s="43">
        <f>VLOOKUP(H$2,tabel_consumer!$A$7:$F$212,6,FALSE)</f>
        <v>-9.8637819131589115</v>
      </c>
      <c r="I3" s="43">
        <f>VLOOKUP(I$2,tabel_consumer!$A$7:$F$212,6,FALSE)</f>
        <v>-9.1455616233148103</v>
      </c>
      <c r="J3" s="43">
        <f>VLOOKUP(J$2,tabel_consumer!$A$7:$F$212,6,FALSE)</f>
        <v>-7.7859022754156086</v>
      </c>
      <c r="K3" s="43">
        <f>VLOOKUP(K$2,tabel_consumer!$A$7:$F$212,6,FALSE)</f>
        <v>-4.0256569518932324</v>
      </c>
      <c r="L3" s="43">
        <f>VLOOKUP(L$2,tabel_consumer!$A$7:$F$212,6,FALSE)</f>
        <v>-1.1360608939647188</v>
      </c>
      <c r="M3" s="43">
        <f>VLOOKUP(M$2,tabel_consumer!$A$7:$F$212,6,FALSE)</f>
        <v>-4.4238705309312101</v>
      </c>
      <c r="N3" s="43">
        <f>VLOOKUP(N$2,tabel_consumer!$A$7:$F$212,6,FALSE)</f>
        <v>-3.4423318077373324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42724</v>
      </c>
      <c r="C32" s="41">
        <f t="shared" si="1"/>
        <v>42755</v>
      </c>
      <c r="D32" s="41">
        <f t="shared" si="1"/>
        <v>42786</v>
      </c>
      <c r="E32" s="41">
        <f t="shared" si="1"/>
        <v>42814</v>
      </c>
      <c r="F32" s="41">
        <f t="shared" si="1"/>
        <v>42845</v>
      </c>
      <c r="G32" s="41">
        <f t="shared" si="1"/>
        <v>42875</v>
      </c>
      <c r="H32" s="41">
        <f t="shared" si="1"/>
        <v>42906</v>
      </c>
      <c r="I32" s="41">
        <f t="shared" si="1"/>
        <v>42936</v>
      </c>
      <c r="J32" s="41">
        <f t="shared" si="1"/>
        <v>42967</v>
      </c>
      <c r="K32" s="41">
        <f t="shared" si="1"/>
        <v>42998</v>
      </c>
      <c r="L32" s="41">
        <f t="shared" si="1"/>
        <v>43028</v>
      </c>
      <c r="M32" s="41">
        <f t="shared" si="1"/>
        <v>43059</v>
      </c>
      <c r="N32" s="41">
        <f t="shared" si="1"/>
        <v>43089</v>
      </c>
    </row>
    <row r="33" spans="1:14" x14ac:dyDescent="0.2">
      <c r="A33" s="42" t="s">
        <v>2</v>
      </c>
      <c r="B33" s="43">
        <f>VLOOKUP(B$2,tabel_consumer!$A$7:$F$212,2,FALSE)</f>
        <v>-22.38116628378328</v>
      </c>
      <c r="C33" s="43">
        <f>VLOOKUP(C$2,tabel_consumer!$A$7:$F$212,2,FALSE)</f>
        <v>-16.052938173135875</v>
      </c>
      <c r="D33" s="43">
        <f>VLOOKUP(D$2,tabel_consumer!$A$7:$F$212,2,FALSE)</f>
        <v>-15.728499732859026</v>
      </c>
      <c r="E33" s="43">
        <f>VLOOKUP(E$2,tabel_consumer!$A$7:$F$212,2,FALSE)</f>
        <v>-13.787251731012171</v>
      </c>
      <c r="F33" s="43">
        <f>VLOOKUP(F$2,tabel_consumer!$A$7:$F$212,2,FALSE)</f>
        <v>-11.514872764097886</v>
      </c>
      <c r="G33" s="43">
        <f>VLOOKUP(G$2,tabel_consumer!$A$7:$F$212,2,FALSE)</f>
        <v>-9.3728211306349358</v>
      </c>
      <c r="H33" s="43">
        <f>VLOOKUP(H$2,tabel_consumer!$A$7:$F$212,2,FALSE)</f>
        <v>-9.4967551643843748</v>
      </c>
      <c r="I33" s="43">
        <f>VLOOKUP(I$2,tabel_consumer!$A$7:$F$212,2,FALSE)</f>
        <v>-9.253128084261693</v>
      </c>
      <c r="J33" s="43">
        <f>VLOOKUP(J$2,tabel_consumer!$A$7:$F$212,2,FALSE)</f>
        <v>-7.7478779898776766</v>
      </c>
      <c r="K33" s="43">
        <f>VLOOKUP(K$2,tabel_consumer!$A$7:$F$212,2,FALSE)</f>
        <v>-3.8785361987124585</v>
      </c>
      <c r="L33" s="43">
        <f>VLOOKUP(L$2,tabel_consumer!$A$7:$F$212,2,FALSE)</f>
        <v>-3.0849891706729351</v>
      </c>
      <c r="M33" s="43">
        <f>VLOOKUP(M$2,tabel_consumer!$A$7:$F$212,2,FALSE)</f>
        <v>-3.8462953109001381</v>
      </c>
      <c r="N33" s="43">
        <f>VLOOKUP(N$2,tabel_consumer!$A$7:$F$212,2,FALSE)</f>
        <v>-5.1137015918522337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42724</v>
      </c>
      <c r="C62" s="41">
        <f t="shared" si="2"/>
        <v>42755</v>
      </c>
      <c r="D62" s="41">
        <f t="shared" si="2"/>
        <v>42786</v>
      </c>
      <c r="E62" s="41">
        <f t="shared" si="2"/>
        <v>42814</v>
      </c>
      <c r="F62" s="41">
        <f t="shared" si="2"/>
        <v>42845</v>
      </c>
      <c r="G62" s="41">
        <f t="shared" si="2"/>
        <v>42875</v>
      </c>
      <c r="H62" s="41">
        <f t="shared" si="2"/>
        <v>42906</v>
      </c>
      <c r="I62" s="41">
        <f t="shared" si="2"/>
        <v>42936</v>
      </c>
      <c r="J62" s="41">
        <f t="shared" si="2"/>
        <v>42967</v>
      </c>
      <c r="K62" s="41">
        <f t="shared" si="2"/>
        <v>42998</v>
      </c>
      <c r="L62" s="41">
        <f t="shared" si="2"/>
        <v>43028</v>
      </c>
      <c r="M62" s="41">
        <f t="shared" si="2"/>
        <v>43059</v>
      </c>
      <c r="N62" s="41">
        <f t="shared" si="2"/>
        <v>43089</v>
      </c>
    </row>
    <row r="63" spans="1:14" x14ac:dyDescent="0.2">
      <c r="A63" s="42" t="s">
        <v>29</v>
      </c>
      <c r="B63" s="43">
        <f>VLOOKUP(B$2,tabel_consumer!$A$7:$F$212,3,FALSE)</f>
        <v>27.610989459521758</v>
      </c>
      <c r="C63" s="43">
        <f>VLOOKUP(C$2,tabel_consumer!$A$7:$F$212,3,FALSE)</f>
        <v>21.889331855016138</v>
      </c>
      <c r="D63" s="43">
        <f>VLOOKUP(D$2,tabel_consumer!$A$7:$F$212,3,FALSE)</f>
        <v>29.336261501249385</v>
      </c>
      <c r="E63" s="43">
        <f>VLOOKUP(E$2,tabel_consumer!$A$7:$F$212,3,FALSE)</f>
        <v>20.161763636892982</v>
      </c>
      <c r="F63" s="43">
        <f>VLOOKUP(F$2,tabel_consumer!$A$7:$F$212,3,FALSE)</f>
        <v>15.538777006074392</v>
      </c>
      <c r="G63" s="43">
        <f>VLOOKUP(G$2,tabel_consumer!$A$7:$F$212,3,FALSE)</f>
        <v>21.832542433990881</v>
      </c>
      <c r="H63" s="43">
        <f>VLOOKUP(H$2,tabel_consumer!$A$7:$F$212,3,FALSE)</f>
        <v>19.177439023815261</v>
      </c>
      <c r="I63" s="43">
        <f>VLOOKUP(I$2,tabel_consumer!$A$7:$F$212,3,FALSE)</f>
        <v>18.899768686282943</v>
      </c>
      <c r="J63" s="43">
        <f>VLOOKUP(J$2,tabel_consumer!$A$7:$F$212,3,FALSE)</f>
        <v>13.306691285750327</v>
      </c>
      <c r="K63" s="43">
        <f>VLOOKUP(K$2,tabel_consumer!$A$7:$F$212,3,FALSE)</f>
        <v>2.4094567032760286</v>
      </c>
      <c r="L63" s="43">
        <f>VLOOKUP(L$2,tabel_consumer!$A$7:$F$212,3,FALSE)</f>
        <v>2.2965118441481822</v>
      </c>
      <c r="M63" s="43">
        <f>VLOOKUP(M$2,tabel_consumer!$A$7:$F$212,3,FALSE)</f>
        <v>2.981578991319962</v>
      </c>
      <c r="N63" s="43">
        <f>VLOOKUP(N$2,tabel_consumer!$A$7:$F$212,3,FALSE)</f>
        <v>5.2422135448278944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42724</v>
      </c>
      <c r="C92" s="41">
        <f t="shared" si="3"/>
        <v>42755</v>
      </c>
      <c r="D92" s="41">
        <f t="shared" si="3"/>
        <v>42786</v>
      </c>
      <c r="E92" s="41">
        <f t="shared" si="3"/>
        <v>42814</v>
      </c>
      <c r="F92" s="41">
        <f t="shared" si="3"/>
        <v>42845</v>
      </c>
      <c r="G92" s="41">
        <f t="shared" si="3"/>
        <v>42875</v>
      </c>
      <c r="H92" s="41">
        <f t="shared" si="3"/>
        <v>42906</v>
      </c>
      <c r="I92" s="41">
        <f t="shared" si="3"/>
        <v>42936</v>
      </c>
      <c r="J92" s="41">
        <f t="shared" si="3"/>
        <v>42967</v>
      </c>
      <c r="K92" s="41">
        <f t="shared" si="3"/>
        <v>42998</v>
      </c>
      <c r="L92" s="41">
        <f t="shared" si="3"/>
        <v>43028</v>
      </c>
      <c r="M92" s="41">
        <f t="shared" si="3"/>
        <v>43059</v>
      </c>
      <c r="N92" s="41">
        <f t="shared" si="3"/>
        <v>43089</v>
      </c>
    </row>
    <row r="93" spans="1:14" x14ac:dyDescent="0.2">
      <c r="A93" s="42" t="s">
        <v>4</v>
      </c>
      <c r="B93" s="43">
        <f>VLOOKUP(B$2,tabel_consumer!$A$7:$F$212,4,FALSE)</f>
        <v>-5.5342008097563742</v>
      </c>
      <c r="C93" s="43">
        <f>VLOOKUP(C$2,tabel_consumer!$A$7:$F$212,4,FALSE)</f>
        <v>-4.9322916040021232</v>
      </c>
      <c r="D93" s="43">
        <f>VLOOKUP(D$2,tabel_consumer!$A$7:$F$212,4,FALSE)</f>
        <v>-2.1785280127985431</v>
      </c>
      <c r="E93" s="43">
        <f>VLOOKUP(E$2,tabel_consumer!$A$7:$F$212,4,FALSE)</f>
        <v>-0.85214653465504431</v>
      </c>
      <c r="F93" s="43">
        <f>VLOOKUP(F$2,tabel_consumer!$A$7:$F$212,4,FALSE)</f>
        <v>-2.4187940096121272</v>
      </c>
      <c r="G93" s="43">
        <f>VLOOKUP(G$2,tabel_consumer!$A$7:$F$212,4,FALSE)</f>
        <v>-4.188247813837128</v>
      </c>
      <c r="H93" s="43">
        <f>VLOOKUP(H$2,tabel_consumer!$A$7:$F$212,4,FALSE)</f>
        <v>-4.2487709163792369</v>
      </c>
      <c r="I93" s="43">
        <f>VLOOKUP(I$2,tabel_consumer!$A$7:$F$212,4,FALSE)</f>
        <v>-1.8912472073099631</v>
      </c>
      <c r="J93" s="43">
        <f>VLOOKUP(J$2,tabel_consumer!$A$7:$F$212,4,FALSE)</f>
        <v>-3.8913835464172664</v>
      </c>
      <c r="K93" s="43">
        <f>VLOOKUP(K$2,tabel_consumer!$A$7:$F$212,4,FALSE)</f>
        <v>-1.1409442217614711</v>
      </c>
      <c r="L93" s="43">
        <f>VLOOKUP(L$2,tabel_consumer!$A$7:$F$212,4,FALSE)</f>
        <v>-1.0864884622395694</v>
      </c>
      <c r="M93" s="43">
        <f>VLOOKUP(M$2,tabel_consumer!$A$7:$F$212,4,FALSE)</f>
        <v>-2.1985276764192943</v>
      </c>
      <c r="N93" s="43">
        <f>VLOOKUP(N$2,tabel_consumer!$A$7:$F$212,4,FALSE)</f>
        <v>-1.7937842218283557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42724</v>
      </c>
      <c r="C122" s="41">
        <f t="shared" si="4"/>
        <v>42755</v>
      </c>
      <c r="D122" s="41">
        <f t="shared" si="4"/>
        <v>42786</v>
      </c>
      <c r="E122" s="41">
        <f t="shared" si="4"/>
        <v>42814</v>
      </c>
      <c r="F122" s="41">
        <f t="shared" si="4"/>
        <v>42845</v>
      </c>
      <c r="G122" s="41">
        <f t="shared" si="4"/>
        <v>42875</v>
      </c>
      <c r="H122" s="41">
        <f t="shared" si="4"/>
        <v>42906</v>
      </c>
      <c r="I122" s="41">
        <f t="shared" si="4"/>
        <v>42936</v>
      </c>
      <c r="J122" s="41">
        <f t="shared" si="4"/>
        <v>42967</v>
      </c>
      <c r="K122" s="41">
        <f t="shared" si="4"/>
        <v>42998</v>
      </c>
      <c r="L122" s="41">
        <f t="shared" si="4"/>
        <v>43028</v>
      </c>
      <c r="M122" s="41">
        <f t="shared" si="4"/>
        <v>43059</v>
      </c>
      <c r="N122" s="41">
        <f t="shared" si="4"/>
        <v>43089</v>
      </c>
    </row>
    <row r="123" spans="1:14" x14ac:dyDescent="0.2">
      <c r="A123" s="42" t="s">
        <v>5</v>
      </c>
      <c r="B123" s="43">
        <f>VLOOKUP(B$2,tabel_consumer!$A$7:$F$212,5,FALSE)</f>
        <v>-11.010867518463883</v>
      </c>
      <c r="C123" s="43">
        <f>VLOOKUP(C$2,tabel_consumer!$A$7:$F$212,5,FALSE)</f>
        <v>-9.1772752307141943</v>
      </c>
      <c r="D123" s="43">
        <f>VLOOKUP(D$2,tabel_consumer!$A$7:$F$212,5,FALSE)</f>
        <v>-3.3067477271094923</v>
      </c>
      <c r="E123" s="43">
        <f>VLOOKUP(E$2,tabel_consumer!$A$7:$F$212,5,FALSE)</f>
        <v>0.90463480570636434</v>
      </c>
      <c r="F123" s="43">
        <f>VLOOKUP(F$2,tabel_consumer!$A$7:$F$212,5,FALSE)</f>
        <v>-3.3173075965125056</v>
      </c>
      <c r="G123" s="43">
        <f>VLOOKUP(G$2,tabel_consumer!$A$7:$F$212,5,FALSE)</f>
        <v>-7.8401074917393121</v>
      </c>
      <c r="H123" s="43">
        <f>VLOOKUP(H$2,tabel_consumer!$A$7:$F$212,5,FALSE)</f>
        <v>-6.5321625480567738</v>
      </c>
      <c r="I123" s="43">
        <f>VLOOKUP(I$2,tabel_consumer!$A$7:$F$212,5,FALSE)</f>
        <v>-6.5381025154046419</v>
      </c>
      <c r="J123" s="43">
        <f>VLOOKUP(J$2,tabel_consumer!$A$7:$F$212,5,FALSE)</f>
        <v>-6.1976562796171653</v>
      </c>
      <c r="K123" s="43">
        <f>VLOOKUP(K$2,tabel_consumer!$A$7:$F$212,5,FALSE)</f>
        <v>-8.6736906838229721</v>
      </c>
      <c r="L123" s="43">
        <f>VLOOKUP(L$2,tabel_consumer!$A$7:$F$212,5,FALSE)</f>
        <v>1.9237459012018112</v>
      </c>
      <c r="M123" s="43">
        <f>VLOOKUP(M$2,tabel_consumer!$A$7:$F$212,5,FALSE)</f>
        <v>-8.6690801450854451</v>
      </c>
      <c r="N123" s="43">
        <f>VLOOKUP(N$2,tabel_consumer!$A$7:$F$212,5,FALSE)</f>
        <v>-1.6196278724408466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2017-12-19T10:06:49Z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