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FCA\PRODUITS\2306-Enquete_aupres_de_consommateurs_wallons\CVS BNB pour WEB\Publication web IWEPS\Consommateurs 1801\"/>
    </mc:Choice>
  </mc:AlternateContent>
  <bookViews>
    <workbookView xWindow="330" yWindow="900" windowWidth="23415" windowHeight="9105" tabRatio="810" activeTab="2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52511"/>
</workbook>
</file>

<file path=xl/calcChain.xml><?xml version="1.0" encoding="utf-8"?>
<calcChain xmlns="http://schemas.openxmlformats.org/spreadsheetml/2006/main">
  <c r="B2" i="6" l="1"/>
  <c r="C2" i="6" s="1"/>
  <c r="A62" i="6"/>
  <c r="A92" i="6"/>
  <c r="A122" i="6"/>
  <c r="A32" i="6"/>
  <c r="B63" i="6" l="1"/>
  <c r="B3" i="6"/>
  <c r="B123" i="6"/>
  <c r="B33" i="6"/>
  <c r="B93" i="6"/>
  <c r="C32" i="6"/>
  <c r="C62" i="6" s="1"/>
  <c r="C92" i="6" s="1"/>
  <c r="C122" i="6" s="1"/>
  <c r="C33" i="6"/>
  <c r="C63" i="6"/>
  <c r="C93" i="6"/>
  <c r="C123" i="6"/>
  <c r="C3" i="6"/>
  <c r="D2" i="6"/>
  <c r="B32" i="6"/>
  <c r="B62" i="6" s="1"/>
  <c r="B92" i="6" s="1"/>
  <c r="B122" i="6" s="1"/>
  <c r="D32" i="6" l="1"/>
  <c r="D62" i="6" s="1"/>
  <c r="D92" i="6" s="1"/>
  <c r="D122" i="6" s="1"/>
  <c r="D33" i="6"/>
  <c r="D63" i="6"/>
  <c r="D93" i="6"/>
  <c r="D123" i="6"/>
  <c r="D3" i="6"/>
  <c r="E2" i="6"/>
  <c r="F2" i="6" l="1"/>
  <c r="E93" i="6"/>
  <c r="E3" i="6"/>
  <c r="E32" i="6"/>
  <c r="E62" i="6" s="1"/>
  <c r="E92" i="6" s="1"/>
  <c r="E122" i="6" s="1"/>
  <c r="E33" i="6"/>
  <c r="E63" i="6"/>
  <c r="E123" i="6"/>
  <c r="F33" i="6" l="1"/>
  <c r="F63" i="6"/>
  <c r="F93" i="6"/>
  <c r="F123" i="6"/>
  <c r="F3" i="6"/>
  <c r="G2" i="6"/>
  <c r="F32" i="6"/>
  <c r="F62" i="6" s="1"/>
  <c r="F92" i="6" s="1"/>
  <c r="F122" i="6" s="1"/>
  <c r="G32" i="6" l="1"/>
  <c r="G62" i="6" s="1"/>
  <c r="G92" i="6" s="1"/>
  <c r="G122" i="6" s="1"/>
  <c r="G33" i="6"/>
  <c r="G63" i="6"/>
  <c r="G93" i="6"/>
  <c r="G123" i="6"/>
  <c r="G3" i="6"/>
  <c r="H2" i="6"/>
  <c r="H32" i="6" l="1"/>
  <c r="H62" i="6" s="1"/>
  <c r="H92" i="6" s="1"/>
  <c r="H122" i="6" s="1"/>
  <c r="I2" i="6"/>
  <c r="H33" i="6"/>
  <c r="H63" i="6"/>
  <c r="H93" i="6"/>
  <c r="H123" i="6"/>
  <c r="H3" i="6"/>
  <c r="J2" i="6" l="1"/>
  <c r="I123" i="6"/>
  <c r="I32" i="6"/>
  <c r="I62" i="6" s="1"/>
  <c r="I92" i="6" s="1"/>
  <c r="I122" i="6" s="1"/>
  <c r="I33" i="6"/>
  <c r="I63" i="6"/>
  <c r="I93" i="6"/>
  <c r="I3" i="6"/>
  <c r="J33" i="6" l="1"/>
  <c r="J63" i="6"/>
  <c r="J93" i="6"/>
  <c r="J123" i="6"/>
  <c r="J3" i="6"/>
  <c r="K2" i="6"/>
  <c r="J32" i="6"/>
  <c r="J62" i="6" s="1"/>
  <c r="J92" i="6" s="1"/>
  <c r="J122" i="6" s="1"/>
  <c r="K32" i="6" l="1"/>
  <c r="K62" i="6" s="1"/>
  <c r="K92" i="6" s="1"/>
  <c r="K122" i="6" s="1"/>
  <c r="K33" i="6"/>
  <c r="K63" i="6"/>
  <c r="K93" i="6"/>
  <c r="K123" i="6"/>
  <c r="K3" i="6"/>
  <c r="L2" i="6"/>
  <c r="L32" i="6" l="1"/>
  <c r="L62" i="6" s="1"/>
  <c r="L92" i="6" s="1"/>
  <c r="L122" i="6" s="1"/>
  <c r="L33" i="6"/>
  <c r="L63" i="6"/>
  <c r="L93" i="6"/>
  <c r="L123" i="6"/>
  <c r="L3" i="6"/>
  <c r="M2" i="6"/>
  <c r="N2" i="6" l="1"/>
  <c r="M33" i="6"/>
  <c r="M3" i="6"/>
  <c r="M32" i="6"/>
  <c r="M62" i="6" s="1"/>
  <c r="M92" i="6" s="1"/>
  <c r="M122" i="6" s="1"/>
  <c r="M63" i="6"/>
  <c r="M93" i="6"/>
  <c r="M123" i="6"/>
  <c r="N33" i="6" l="1"/>
  <c r="N63" i="6"/>
  <c r="N93" i="6"/>
  <c r="N123" i="6"/>
  <c r="N3" i="6"/>
  <c r="N32" i="6"/>
  <c r="N62" i="6" s="1"/>
  <c r="N92" i="6" s="1"/>
  <c r="N122" i="6" s="1"/>
</calcChain>
</file>

<file path=xl/sharedStrings.xml><?xml version="1.0" encoding="utf-8"?>
<sst xmlns="http://schemas.openxmlformats.org/spreadsheetml/2006/main" count="41" uniqueCount="31">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</sst>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 &quot;mm"/>
    <numFmt numFmtId="165" formatCode="d/mm/yyyy&quot; &quot;h&quot;:&quot;mm"/>
  </numFmts>
  <fonts count="18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14" fontId="11" fillId="2" borderId="0" xfId="0" applyNumberFormat="1" applyFont="1" applyFill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3">
    <cellStyle name="Lien hypertexte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38103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tabel_consumer!$F$7:$F$198</c:f>
              <c:numCache>
                <c:formatCode>0</c:formatCode>
                <c:ptCount val="192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30998080"/>
        <c:axId val="-530983392"/>
      </c:lineChart>
      <c:dateAx>
        <c:axId val="-530998080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53098339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530983392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53099808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tabel_consumer!$B$7:$B$198</c:f>
              <c:numCache>
                <c:formatCode>0</c:formatCode>
                <c:ptCount val="192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07111904"/>
        <c:axId val="-707107552"/>
      </c:lineChart>
      <c:dateAx>
        <c:axId val="-707111904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70710755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707107552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70711190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tabel_consumer!$C$7:$C$198</c:f>
              <c:numCache>
                <c:formatCode>0</c:formatCode>
                <c:ptCount val="192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70904032"/>
        <c:axId val="-370914368"/>
      </c:lineChart>
      <c:dateAx>
        <c:axId val="-370904032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37091436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370914368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37090403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tabel_consumer!$D$7:$D$198</c:f>
              <c:numCache>
                <c:formatCode>0</c:formatCode>
                <c:ptCount val="19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70914912"/>
        <c:axId val="-370918176"/>
      </c:lineChart>
      <c:dateAx>
        <c:axId val="-370914912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3709181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370918176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37091491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bg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tabel_consumer!$E$7:$E$198</c:f>
              <c:numCache>
                <c:formatCode>0</c:formatCode>
                <c:ptCount val="192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70906208"/>
        <c:axId val="-370917632"/>
      </c:lineChart>
      <c:dateAx>
        <c:axId val="-370906208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3709176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370917632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37090620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66674</xdr:rowOff>
    </xdr:from>
    <xdr:to>
      <xdr:col>14</xdr:col>
      <xdr:colOff>23811</xdr:colOff>
      <xdr:row>26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34</xdr:row>
      <xdr:rowOff>0</xdr:rowOff>
    </xdr:from>
    <xdr:to>
      <xdr:col>14</xdr:col>
      <xdr:colOff>7142</xdr:colOff>
      <xdr:row>56</xdr:row>
      <xdr:rowOff>76201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64</xdr:row>
      <xdr:rowOff>0</xdr:rowOff>
    </xdr:from>
    <xdr:to>
      <xdr:col>14</xdr:col>
      <xdr:colOff>7142</xdr:colOff>
      <xdr:row>86</xdr:row>
      <xdr:rowOff>76201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94</xdr:row>
      <xdr:rowOff>0</xdr:rowOff>
    </xdr:from>
    <xdr:to>
      <xdr:col>14</xdr:col>
      <xdr:colOff>7142</xdr:colOff>
      <xdr:row>116</xdr:row>
      <xdr:rowOff>76201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124</xdr:row>
      <xdr:rowOff>0</xdr:rowOff>
    </xdr:from>
    <xdr:to>
      <xdr:col>14</xdr:col>
      <xdr:colOff>7142</xdr:colOff>
      <xdr:row>146</xdr:row>
      <xdr:rowOff>76201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 catégories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EC008C"/>
      </a:accent1>
      <a:accent2>
        <a:srgbClr val="00A47E"/>
      </a:accent2>
      <a:accent3>
        <a:srgbClr val="F6861F"/>
      </a:accent3>
      <a:accent4>
        <a:srgbClr val="556292"/>
      </a:accent4>
      <a:accent5>
        <a:srgbClr val="887E6F"/>
      </a:accent5>
      <a:accent6>
        <a:srgbClr val="75A4C7"/>
      </a:accent6>
      <a:hlink>
        <a:srgbClr val="E52321"/>
      </a:hlink>
      <a:folHlink>
        <a:srgbClr val="ED165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203"/>
  <sheetViews>
    <sheetView workbookViewId="0">
      <pane xSplit="1" ySplit="6" topLeftCell="B181" activePane="bottomRight" state="frozen"/>
      <selection activeCell="I184" sqref="I184"/>
      <selection pane="topRight" activeCell="I184" sqref="I184"/>
      <selection pane="bottomLeft" activeCell="I184" sqref="I184"/>
      <selection pane="bottomRight" activeCell="B185" sqref="B185:F187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7" max="7" width="9.140625" customWidth="1"/>
  </cols>
  <sheetData>
    <row r="1" spans="1:6" hidden="1" x14ac:dyDescent="0.2"/>
    <row r="2" spans="1:6" ht="15" x14ac:dyDescent="0.25">
      <c r="A2" s="1" t="s">
        <v>0</v>
      </c>
      <c r="B2" s="2"/>
      <c r="C2" s="3"/>
      <c r="D2" s="4"/>
      <c r="E2" s="4"/>
      <c r="F2" s="4"/>
    </row>
    <row r="3" spans="1:6" hidden="1" x14ac:dyDescent="0.2">
      <c r="A3" s="5"/>
      <c r="C3" s="4"/>
      <c r="D3" s="4"/>
      <c r="E3" s="4"/>
      <c r="F3" s="4"/>
    </row>
    <row r="4" spans="1:6" hidden="1" x14ac:dyDescent="0.2">
      <c r="C4" s="4"/>
      <c r="E4" s="4"/>
      <c r="F4" s="4"/>
    </row>
    <row r="5" spans="1:6" hidden="1" x14ac:dyDescent="0.2">
      <c r="A5" s="6"/>
      <c r="C5" s="4"/>
      <c r="E5" s="4"/>
      <c r="F5" s="4"/>
    </row>
    <row r="6" spans="1:6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</row>
    <row r="7" spans="1:6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</row>
    <row r="8" spans="1:6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</row>
    <row r="9" spans="1:6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</row>
    <row r="10" spans="1:6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</row>
    <row r="11" spans="1:6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</row>
    <row r="12" spans="1:6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</row>
    <row r="13" spans="1:6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</row>
    <row r="14" spans="1:6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</row>
    <row r="15" spans="1:6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</row>
    <row r="16" spans="1:6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</row>
    <row r="17" spans="1:6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</row>
    <row r="18" spans="1:6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</row>
    <row r="19" spans="1:6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</row>
    <row r="20" spans="1:6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</row>
    <row r="21" spans="1:6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</row>
    <row r="22" spans="1:6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</row>
    <row r="23" spans="1:6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</row>
    <row r="24" spans="1:6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</row>
    <row r="25" spans="1:6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</row>
    <row r="26" spans="1:6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</row>
    <row r="27" spans="1:6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</row>
    <row r="28" spans="1:6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</row>
    <row r="29" spans="1:6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</row>
    <row r="30" spans="1:6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</row>
    <row r="31" spans="1:6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</row>
    <row r="32" spans="1:6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</row>
    <row r="33" spans="1:6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</row>
    <row r="34" spans="1:6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</row>
    <row r="35" spans="1:6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</row>
    <row r="36" spans="1:6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</row>
    <row r="37" spans="1:6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</row>
    <row r="38" spans="1:6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</row>
    <row r="39" spans="1:6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</row>
    <row r="40" spans="1:6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</row>
    <row r="41" spans="1:6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</row>
    <row r="42" spans="1:6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</row>
    <row r="43" spans="1:6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</row>
    <row r="44" spans="1:6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</row>
    <row r="45" spans="1:6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</row>
    <row r="46" spans="1:6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</row>
    <row r="47" spans="1:6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</row>
    <row r="48" spans="1:6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</row>
    <row r="49" spans="1:6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</row>
    <row r="50" spans="1:6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</row>
    <row r="51" spans="1:6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</row>
    <row r="52" spans="1:6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</row>
    <row r="53" spans="1:6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</row>
    <row r="54" spans="1:6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</row>
    <row r="55" spans="1:6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</row>
    <row r="56" spans="1:6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</row>
    <row r="57" spans="1:6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</row>
    <row r="58" spans="1:6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</row>
    <row r="59" spans="1:6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</row>
    <row r="60" spans="1:6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</row>
    <row r="61" spans="1:6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</row>
    <row r="62" spans="1:6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</row>
    <row r="63" spans="1:6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</row>
    <row r="64" spans="1:6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</row>
    <row r="65" spans="1:6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</row>
    <row r="66" spans="1:6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</row>
    <row r="67" spans="1:6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</row>
    <row r="68" spans="1:6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</row>
    <row r="69" spans="1:6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</row>
    <row r="70" spans="1:6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</row>
    <row r="71" spans="1:6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</row>
    <row r="72" spans="1:6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</row>
    <row r="73" spans="1:6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</row>
    <row r="74" spans="1:6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</row>
    <row r="75" spans="1:6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</row>
    <row r="76" spans="1:6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</row>
    <row r="77" spans="1:6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</row>
    <row r="78" spans="1:6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</row>
    <row r="79" spans="1:6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</row>
    <row r="80" spans="1:6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</row>
    <row r="81" spans="1:6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</row>
    <row r="82" spans="1:6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</row>
    <row r="83" spans="1:6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</row>
    <row r="84" spans="1:6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</row>
    <row r="85" spans="1:6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</row>
    <row r="86" spans="1:6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</row>
    <row r="87" spans="1:6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</row>
    <row r="88" spans="1:6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</row>
    <row r="89" spans="1:6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</row>
    <row r="90" spans="1:6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</row>
    <row r="91" spans="1:6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</row>
    <row r="92" spans="1:6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</row>
    <row r="93" spans="1:6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</row>
    <row r="94" spans="1:6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</row>
    <row r="95" spans="1:6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</row>
    <row r="96" spans="1:6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</row>
    <row r="97" spans="1:6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</row>
    <row r="98" spans="1:6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</row>
    <row r="99" spans="1:6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</row>
    <row r="100" spans="1:6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</row>
    <row r="101" spans="1:6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</row>
    <row r="102" spans="1:6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</row>
    <row r="103" spans="1:6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</row>
    <row r="104" spans="1:6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</row>
    <row r="105" spans="1:6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</row>
    <row r="106" spans="1:6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</row>
    <row r="107" spans="1:6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</row>
    <row r="108" spans="1:6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</row>
    <row r="109" spans="1:6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</row>
    <row r="110" spans="1:6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</row>
    <row r="111" spans="1:6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</row>
    <row r="112" spans="1:6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</row>
    <row r="113" spans="1:6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</row>
    <row r="114" spans="1:6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</row>
    <row r="115" spans="1:6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</row>
    <row r="116" spans="1:6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</row>
    <row r="117" spans="1:6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</row>
    <row r="118" spans="1:6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</row>
    <row r="119" spans="1:6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</row>
    <row r="120" spans="1:6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</row>
    <row r="121" spans="1:6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</row>
    <row r="122" spans="1:6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</row>
    <row r="123" spans="1:6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</row>
    <row r="124" spans="1:6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</row>
    <row r="125" spans="1:6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</row>
    <row r="126" spans="1:6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</row>
    <row r="127" spans="1:6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</row>
    <row r="128" spans="1:6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</row>
    <row r="129" spans="1:6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</row>
    <row r="130" spans="1:6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</row>
    <row r="131" spans="1:6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</row>
    <row r="132" spans="1:6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</row>
    <row r="133" spans="1:6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</row>
    <row r="134" spans="1:6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</row>
    <row r="135" spans="1:6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</row>
    <row r="136" spans="1:6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</row>
    <row r="137" spans="1:6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</row>
    <row r="138" spans="1:6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</row>
    <row r="139" spans="1:6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</row>
    <row r="140" spans="1:6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</row>
    <row r="141" spans="1:6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</row>
    <row r="142" spans="1:6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</row>
    <row r="143" spans="1:6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</row>
    <row r="144" spans="1:6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</row>
    <row r="145" spans="1:6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</row>
    <row r="146" spans="1:6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</row>
    <row r="147" spans="1:6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</row>
    <row r="148" spans="1:6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</row>
    <row r="149" spans="1:6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</row>
    <row r="150" spans="1:6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</row>
    <row r="151" spans="1:6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</row>
    <row r="152" spans="1:6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</row>
    <row r="153" spans="1:6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</row>
    <row r="154" spans="1:6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</row>
    <row r="155" spans="1:6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</row>
    <row r="156" spans="1:6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</row>
    <row r="157" spans="1:6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</row>
    <row r="158" spans="1:6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</row>
    <row r="159" spans="1:6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</row>
    <row r="160" spans="1:6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</row>
    <row r="161" spans="1:6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</row>
    <row r="162" spans="1:6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</row>
    <row r="163" spans="1:6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</row>
    <row r="164" spans="1:6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</row>
    <row r="165" spans="1:6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</row>
    <row r="166" spans="1:6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</row>
    <row r="167" spans="1:6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</row>
    <row r="168" spans="1:6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</row>
    <row r="169" spans="1:6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</row>
    <row r="170" spans="1:6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</row>
    <row r="171" spans="1:6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</row>
    <row r="172" spans="1:6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</row>
    <row r="173" spans="1:6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</row>
    <row r="174" spans="1:6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</row>
    <row r="175" spans="1:6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</row>
    <row r="176" spans="1:6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</row>
    <row r="177" spans="1:6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</row>
    <row r="178" spans="1:6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</row>
    <row r="179" spans="1:6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</row>
    <row r="180" spans="1:6" x14ac:dyDescent="0.2">
      <c r="A180" s="36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</row>
    <row r="181" spans="1:6" x14ac:dyDescent="0.2">
      <c r="A181" s="36">
        <v>42936</v>
      </c>
      <c r="B181" s="11">
        <v>-9.253128084261693</v>
      </c>
      <c r="C181" s="11">
        <v>18.899768686282943</v>
      </c>
      <c r="D181" s="11">
        <v>-1.8912472073099631</v>
      </c>
      <c r="E181" s="11">
        <v>-6.5381025154046419</v>
      </c>
      <c r="F181" s="11">
        <v>-9.1455616233148103</v>
      </c>
    </row>
    <row r="182" spans="1:6" x14ac:dyDescent="0.2">
      <c r="A182" s="36">
        <v>42967</v>
      </c>
      <c r="B182" s="11">
        <v>-7.7478779898776766</v>
      </c>
      <c r="C182" s="11">
        <v>13.306691285750327</v>
      </c>
      <c r="D182" s="11">
        <v>-3.8913835464172664</v>
      </c>
      <c r="E182" s="11">
        <v>-6.1976562796171653</v>
      </c>
      <c r="F182" s="11">
        <v>-7.7859022754156086</v>
      </c>
    </row>
    <row r="183" spans="1:6" x14ac:dyDescent="0.2">
      <c r="A183" s="36">
        <v>42998</v>
      </c>
      <c r="B183" s="11">
        <v>-3.8785361987124585</v>
      </c>
      <c r="C183" s="11">
        <v>2.4094567032760286</v>
      </c>
      <c r="D183" s="11">
        <v>-1.1409442217614711</v>
      </c>
      <c r="E183" s="11">
        <v>-8.6736906838229721</v>
      </c>
      <c r="F183" s="11">
        <v>-4.0256569518932324</v>
      </c>
    </row>
    <row r="184" spans="1:6" x14ac:dyDescent="0.2">
      <c r="A184" s="36">
        <v>43028</v>
      </c>
      <c r="B184" s="11">
        <v>-3.0849891706729351</v>
      </c>
      <c r="C184" s="11">
        <v>2.2965118441481822</v>
      </c>
      <c r="D184" s="11">
        <v>-1.0864884622395694</v>
      </c>
      <c r="E184" s="11">
        <v>1.9237459012018112</v>
      </c>
      <c r="F184" s="11">
        <v>-1.1360608939647188</v>
      </c>
    </row>
    <row r="185" spans="1:6" x14ac:dyDescent="0.2">
      <c r="A185" s="36">
        <v>43059</v>
      </c>
      <c r="B185" s="11">
        <v>-3.8462953109001381</v>
      </c>
      <c r="C185" s="11">
        <v>2.981578991319962</v>
      </c>
      <c r="D185" s="11">
        <v>-2.1985276764192943</v>
      </c>
      <c r="E185" s="11">
        <v>-8.6690801450854451</v>
      </c>
      <c r="F185" s="11">
        <v>-4.4238705309312101</v>
      </c>
    </row>
    <row r="186" spans="1:6" x14ac:dyDescent="0.2">
      <c r="A186" s="36">
        <v>43089</v>
      </c>
      <c r="B186" s="11">
        <v>-5.1137015918522337</v>
      </c>
      <c r="C186" s="11">
        <v>5.2422135448278944</v>
      </c>
      <c r="D186" s="11">
        <v>-1.7937842218283557</v>
      </c>
      <c r="E186" s="11">
        <v>-1.6196278724408466</v>
      </c>
      <c r="F186" s="11">
        <v>-3.4423318077373324</v>
      </c>
    </row>
    <row r="187" spans="1:6" x14ac:dyDescent="0.2">
      <c r="A187" s="36">
        <v>43120</v>
      </c>
      <c r="B187" s="11">
        <v>-6.6731858179124464</v>
      </c>
      <c r="C187" s="11">
        <v>5.5502805563621243</v>
      </c>
      <c r="D187" s="11">
        <v>-2.803997229448342</v>
      </c>
      <c r="E187" s="11">
        <v>-8.9990871696146559</v>
      </c>
      <c r="F187" s="11">
        <v>-6.0066376933343921</v>
      </c>
    </row>
    <row r="188" spans="1:6" x14ac:dyDescent="0.2">
      <c r="A188" s="36">
        <v>43151</v>
      </c>
      <c r="B188" s="11"/>
      <c r="C188" s="11"/>
      <c r="D188" s="11"/>
      <c r="E188" s="11"/>
      <c r="F188" s="11"/>
    </row>
    <row r="189" spans="1:6" x14ac:dyDescent="0.2">
      <c r="A189" s="36">
        <v>43179</v>
      </c>
      <c r="B189" s="11"/>
      <c r="C189" s="11"/>
      <c r="D189" s="11"/>
      <c r="E189" s="11"/>
      <c r="F189" s="11"/>
    </row>
    <row r="190" spans="1:6" x14ac:dyDescent="0.2">
      <c r="A190" s="36">
        <v>43210</v>
      </c>
      <c r="B190" s="11"/>
      <c r="C190" s="11"/>
      <c r="D190" s="11"/>
      <c r="E190" s="11"/>
      <c r="F190" s="11"/>
    </row>
    <row r="191" spans="1:6" x14ac:dyDescent="0.2">
      <c r="A191" s="36">
        <v>43240</v>
      </c>
      <c r="B191" s="11"/>
      <c r="C191" s="11"/>
      <c r="D191" s="11"/>
      <c r="E191" s="11"/>
      <c r="F191" s="11"/>
    </row>
    <row r="192" spans="1:6" x14ac:dyDescent="0.2">
      <c r="A192" s="36">
        <v>43271</v>
      </c>
      <c r="B192" s="11"/>
      <c r="C192" s="11"/>
      <c r="D192" s="11"/>
      <c r="E192" s="11"/>
      <c r="F192" s="11"/>
    </row>
    <row r="193" spans="1:6" x14ac:dyDescent="0.2">
      <c r="A193" s="36">
        <v>43301</v>
      </c>
      <c r="B193" s="11"/>
      <c r="C193" s="11"/>
      <c r="D193" s="11"/>
      <c r="E193" s="11"/>
      <c r="F193" s="11"/>
    </row>
    <row r="194" spans="1:6" x14ac:dyDescent="0.2">
      <c r="A194" s="36">
        <v>43332</v>
      </c>
      <c r="B194" s="11"/>
      <c r="C194" s="11"/>
      <c r="D194" s="11"/>
      <c r="E194" s="11"/>
      <c r="F194" s="11"/>
    </row>
    <row r="195" spans="1:6" x14ac:dyDescent="0.2">
      <c r="A195" s="36">
        <v>43363</v>
      </c>
      <c r="B195" s="11"/>
      <c r="C195" s="11"/>
      <c r="D195" s="11"/>
      <c r="E195" s="11"/>
      <c r="F195" s="11"/>
    </row>
    <row r="196" spans="1:6" x14ac:dyDescent="0.2">
      <c r="A196" s="36">
        <v>43393</v>
      </c>
      <c r="B196" s="11"/>
      <c r="C196" s="11"/>
      <c r="D196" s="11"/>
      <c r="E196" s="11"/>
      <c r="F196" s="11"/>
    </row>
    <row r="197" spans="1:6" x14ac:dyDescent="0.2">
      <c r="A197" s="36">
        <v>43424</v>
      </c>
      <c r="B197" s="11"/>
      <c r="C197" s="11"/>
      <c r="D197" s="11"/>
      <c r="E197" s="11"/>
      <c r="F197" s="11"/>
    </row>
    <row r="198" spans="1:6" x14ac:dyDescent="0.2">
      <c r="A198" s="36">
        <v>43454</v>
      </c>
      <c r="B198" s="11"/>
      <c r="C198" s="11"/>
      <c r="D198" s="11"/>
      <c r="E198" s="11"/>
      <c r="F198" s="11"/>
    </row>
    <row r="200" spans="1:6" ht="24" customHeight="1" x14ac:dyDescent="0.2">
      <c r="A200" s="45" t="s">
        <v>7</v>
      </c>
      <c r="B200" s="45"/>
      <c r="C200" s="45"/>
      <c r="D200" s="45"/>
      <c r="E200" s="45"/>
      <c r="F200" s="45"/>
    </row>
    <row r="201" spans="1:6" x14ac:dyDescent="0.2">
      <c r="A201" s="12"/>
    </row>
    <row r="202" spans="1:6" x14ac:dyDescent="0.2">
      <c r="A202" s="13" t="s">
        <v>8</v>
      </c>
    </row>
    <row r="203" spans="1:6" x14ac:dyDescent="0.2">
      <c r="A203" s="14" t="s">
        <v>9</v>
      </c>
    </row>
  </sheetData>
  <mergeCells count="1">
    <mergeCell ref="A200:F200"/>
  </mergeCells>
  <hyperlinks>
    <hyperlink ref="A203" r:id="rId1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03"/>
  <sheetViews>
    <sheetView topLeftCell="A3" zoomScaleNormal="100" workbookViewId="0">
      <pane xSplit="1" ySplit="4" topLeftCell="B183" activePane="bottomRight" state="frozen"/>
      <selection activeCell="I184" sqref="I184"/>
      <selection pane="topRight" activeCell="I184" sqref="I184"/>
      <selection pane="bottomLeft" activeCell="I184" sqref="I184"/>
      <selection pane="bottomRight" activeCell="E192" sqref="E192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46" t="s">
        <v>12</v>
      </c>
      <c r="D5" s="46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6">
        <v>42917</v>
      </c>
      <c r="B181" s="31">
        <v>-28.038089618866906</v>
      </c>
      <c r="C181" s="31">
        <v>50.317853181978435</v>
      </c>
      <c r="D181" s="31">
        <v>20.983596490780187</v>
      </c>
      <c r="E181" s="32">
        <v>-3.4002768226025095</v>
      </c>
      <c r="F181" s="31">
        <v>-7.5977588047512921</v>
      </c>
      <c r="G181" s="31">
        <v>-10.391792189479434</v>
      </c>
      <c r="H181" s="31">
        <v>13.727646577595888</v>
      </c>
      <c r="I181" s="31">
        <v>-55.800809362286479</v>
      </c>
    </row>
    <row r="182" spans="1:9" x14ac:dyDescent="0.2">
      <c r="A182" s="36">
        <v>42948</v>
      </c>
      <c r="B182" s="31">
        <v>-28.972214991844197</v>
      </c>
      <c r="C182" s="31">
        <v>46.491966235952461</v>
      </c>
      <c r="D182" s="31">
        <v>16.719383720574942</v>
      </c>
      <c r="E182" s="32">
        <v>-6.4042954180724507</v>
      </c>
      <c r="F182" s="31">
        <v>-16.488061285900798</v>
      </c>
      <c r="G182" s="31">
        <v>-13.711282177859744</v>
      </c>
      <c r="H182" s="31">
        <v>15.889144219200253</v>
      </c>
      <c r="I182" s="31">
        <v>-58.028702486878849</v>
      </c>
    </row>
    <row r="183" spans="1:9" x14ac:dyDescent="0.2">
      <c r="A183" s="36">
        <v>42998</v>
      </c>
      <c r="B183" s="31">
        <v>-23.123027934304204</v>
      </c>
      <c r="C183" s="31">
        <v>44.483157638628839</v>
      </c>
      <c r="D183" s="31">
        <v>16.291696294986426</v>
      </c>
      <c r="E183" s="32">
        <v>3.858061473569065</v>
      </c>
      <c r="F183" s="31">
        <v>-12.987449956338159</v>
      </c>
      <c r="G183" s="31">
        <v>-12.020981191352762</v>
      </c>
      <c r="H183" s="31">
        <v>13.719046506828983</v>
      </c>
      <c r="I183" s="31">
        <v>-55.477655089551597</v>
      </c>
    </row>
    <row r="184" spans="1:9" x14ac:dyDescent="0.2">
      <c r="A184" s="36">
        <v>43028</v>
      </c>
      <c r="B184" s="31">
        <v>-19.872798675270623</v>
      </c>
      <c r="C184" s="31">
        <v>45.560804724232106</v>
      </c>
      <c r="D184" s="31">
        <v>17.183763430496082</v>
      </c>
      <c r="E184" s="32">
        <v>-0.76912856340746094</v>
      </c>
      <c r="F184" s="31">
        <v>-8.6798692653605105</v>
      </c>
      <c r="G184" s="31">
        <v>-9.144814827934157</v>
      </c>
      <c r="H184" s="31">
        <v>15.469702904973571</v>
      </c>
      <c r="I184" s="31">
        <v>-52.448586411048446</v>
      </c>
    </row>
    <row r="185" spans="1:9" x14ac:dyDescent="0.2">
      <c r="A185" s="36">
        <v>43059</v>
      </c>
      <c r="B185" s="31">
        <v>-16.463028151524473</v>
      </c>
      <c r="C185" s="31">
        <v>44.458920367613615</v>
      </c>
      <c r="D185" s="31">
        <v>20.509946881103843</v>
      </c>
      <c r="E185" s="32">
        <v>2.811419885519939</v>
      </c>
      <c r="F185" s="31">
        <v>-12.205608830666559</v>
      </c>
      <c r="G185" s="31">
        <v>-8.1560139945761687</v>
      </c>
      <c r="H185" s="31">
        <v>15.227532659335788</v>
      </c>
      <c r="I185" s="31">
        <v>-51.330173777783322</v>
      </c>
    </row>
    <row r="186" spans="1:9" x14ac:dyDescent="0.2">
      <c r="A186" s="36">
        <v>43089</v>
      </c>
      <c r="B186" s="31">
        <v>-19.852362181425981</v>
      </c>
      <c r="C186" s="31">
        <v>43.707564279574989</v>
      </c>
      <c r="D186" s="31">
        <v>17.905568344676407</v>
      </c>
      <c r="E186" s="32">
        <v>4.9849676774118894</v>
      </c>
      <c r="F186" s="31">
        <v>-13.843882304411638</v>
      </c>
      <c r="G186" s="31">
        <v>-10.649514075816517</v>
      </c>
      <c r="H186" s="31">
        <v>15.760831407410249</v>
      </c>
      <c r="I186" s="31">
        <v>-51.099685836037381</v>
      </c>
    </row>
    <row r="187" spans="1:9" x14ac:dyDescent="0.2">
      <c r="A187" s="36">
        <v>43120</v>
      </c>
      <c r="B187" s="31">
        <v>-16.372932464413768</v>
      </c>
      <c r="C187" s="31">
        <v>50.440988890932402</v>
      </c>
      <c r="D187" s="31">
        <v>22.07659308396028</v>
      </c>
      <c r="E187" s="32">
        <v>-3.706402871486854</v>
      </c>
      <c r="F187" s="31">
        <v>-11.338500942463005</v>
      </c>
      <c r="G187" s="31">
        <v>-10.430137718837194</v>
      </c>
      <c r="H187" s="31">
        <v>10.584587745200059</v>
      </c>
      <c r="I187" s="31">
        <v>-51.559031836864378</v>
      </c>
    </row>
    <row r="188" spans="1:9" x14ac:dyDescent="0.2">
      <c r="A188" s="36">
        <v>43151</v>
      </c>
      <c r="B188" s="31"/>
      <c r="C188" s="31"/>
      <c r="D188" s="31"/>
      <c r="E188" s="32"/>
      <c r="F188" s="31"/>
      <c r="G188" s="31"/>
      <c r="H188" s="31"/>
      <c r="I188" s="31"/>
    </row>
    <row r="189" spans="1:9" x14ac:dyDescent="0.2">
      <c r="A189" s="36">
        <v>43179</v>
      </c>
      <c r="B189" s="31"/>
      <c r="C189" s="31"/>
      <c r="D189" s="31"/>
      <c r="E189" s="32"/>
      <c r="F189" s="31"/>
      <c r="G189" s="31"/>
      <c r="H189" s="31"/>
      <c r="I189" s="31"/>
    </row>
    <row r="190" spans="1:9" x14ac:dyDescent="0.2">
      <c r="A190" s="36">
        <v>43210</v>
      </c>
      <c r="B190" s="31"/>
      <c r="C190" s="31"/>
      <c r="D190" s="31"/>
      <c r="E190" s="32"/>
      <c r="F190" s="31"/>
      <c r="G190" s="31"/>
      <c r="H190" s="31"/>
      <c r="I190" s="31"/>
    </row>
    <row r="191" spans="1:9" x14ac:dyDescent="0.2">
      <c r="A191" s="36">
        <v>43240</v>
      </c>
      <c r="B191" s="31"/>
      <c r="C191" s="31"/>
      <c r="D191" s="31"/>
      <c r="E191" s="32"/>
      <c r="F191" s="31"/>
      <c r="G191" s="31"/>
      <c r="H191" s="31"/>
      <c r="I191" s="31"/>
    </row>
    <row r="192" spans="1:9" x14ac:dyDescent="0.2">
      <c r="A192" s="36">
        <v>43271</v>
      </c>
      <c r="B192" s="31"/>
      <c r="C192" s="31"/>
      <c r="D192" s="31"/>
      <c r="E192" s="32"/>
      <c r="F192" s="31"/>
      <c r="G192" s="31"/>
      <c r="H192" s="31"/>
      <c r="I192" s="31"/>
    </row>
    <row r="193" spans="1:9" x14ac:dyDescent="0.2">
      <c r="A193" s="36">
        <v>43301</v>
      </c>
      <c r="B193" s="31"/>
      <c r="C193" s="31"/>
      <c r="D193" s="31"/>
      <c r="E193" s="32"/>
      <c r="F193" s="31"/>
      <c r="G193" s="31"/>
      <c r="H193" s="31"/>
      <c r="I193" s="31"/>
    </row>
    <row r="194" spans="1:9" x14ac:dyDescent="0.2">
      <c r="A194" s="36">
        <v>43332</v>
      </c>
      <c r="B194" s="31"/>
      <c r="C194" s="31"/>
      <c r="D194" s="31"/>
      <c r="E194" s="32"/>
      <c r="F194" s="31"/>
      <c r="G194" s="31"/>
      <c r="H194" s="31"/>
      <c r="I194" s="31"/>
    </row>
    <row r="195" spans="1:9" x14ac:dyDescent="0.2">
      <c r="A195" s="36">
        <v>43363</v>
      </c>
      <c r="B195" s="31"/>
      <c r="C195" s="31"/>
      <c r="D195" s="31"/>
      <c r="E195" s="32"/>
      <c r="F195" s="31"/>
      <c r="G195" s="31"/>
      <c r="H195" s="31"/>
      <c r="I195" s="31"/>
    </row>
    <row r="196" spans="1:9" x14ac:dyDescent="0.2">
      <c r="A196" s="36">
        <v>43393</v>
      </c>
      <c r="B196" s="31"/>
      <c r="C196" s="31"/>
      <c r="D196" s="31"/>
      <c r="E196" s="32"/>
      <c r="F196" s="31"/>
      <c r="G196" s="31"/>
      <c r="H196" s="31"/>
      <c r="I196" s="31"/>
    </row>
    <row r="197" spans="1:9" x14ac:dyDescent="0.2">
      <c r="A197" s="36">
        <v>43424</v>
      </c>
      <c r="B197" s="31"/>
      <c r="C197" s="31"/>
      <c r="D197" s="31"/>
      <c r="E197" s="32"/>
      <c r="F197" s="31"/>
      <c r="G197" s="31"/>
      <c r="H197" s="31"/>
      <c r="I197" s="31"/>
    </row>
    <row r="198" spans="1:9" x14ac:dyDescent="0.2">
      <c r="A198" s="36">
        <v>43454</v>
      </c>
      <c r="B198" s="31"/>
      <c r="C198" s="31"/>
      <c r="D198" s="31"/>
      <c r="E198" s="32"/>
      <c r="F198" s="31"/>
      <c r="G198" s="31"/>
      <c r="H198" s="31"/>
      <c r="I198" s="31"/>
    </row>
    <row r="199" spans="1:9" s="30" customFormat="1" x14ac:dyDescent="0.2">
      <c r="A199" s="33"/>
      <c r="B199" s="34"/>
      <c r="C199" s="34"/>
      <c r="D199" s="34"/>
      <c r="E199" s="35"/>
      <c r="F199" s="34"/>
      <c r="G199" s="34"/>
      <c r="H199" s="34"/>
      <c r="I199" s="34"/>
    </row>
    <row r="200" spans="1:9" x14ac:dyDescent="0.2">
      <c r="A200" s="12" t="s">
        <v>23</v>
      </c>
    </row>
    <row r="201" spans="1:9" x14ac:dyDescent="0.2">
      <c r="A201" s="12" t="s">
        <v>24</v>
      </c>
    </row>
    <row r="202" spans="1:9" x14ac:dyDescent="0.2">
      <c r="A202" s="13" t="s">
        <v>8</v>
      </c>
    </row>
    <row r="203" spans="1:9" x14ac:dyDescent="0.2">
      <c r="A203" s="14" t="s">
        <v>9</v>
      </c>
    </row>
  </sheetData>
  <mergeCells count="1">
    <mergeCell ref="C5:D5"/>
  </mergeCells>
  <hyperlinks>
    <hyperlink ref="A203" r:id="rId1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tabSelected="1" zoomScale="90" zoomScaleNormal="90" workbookViewId="0">
      <selection activeCell="D1" sqref="D1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x14ac:dyDescent="0.2">
      <c r="A1" s="44" t="s">
        <v>28</v>
      </c>
      <c r="B1" s="39">
        <v>43120</v>
      </c>
    </row>
    <row r="2" spans="1:14" x14ac:dyDescent="0.2">
      <c r="A2" s="40" t="s">
        <v>27</v>
      </c>
      <c r="B2" s="41">
        <f>EDATE($B$1,-12)</f>
        <v>42755</v>
      </c>
      <c r="C2" s="41">
        <f>EDATE(B$2,1)</f>
        <v>42786</v>
      </c>
      <c r="D2" s="41">
        <f t="shared" ref="D2:N2" si="0">EDATE(C$2,1)</f>
        <v>42814</v>
      </c>
      <c r="E2" s="41">
        <f t="shared" si="0"/>
        <v>42845</v>
      </c>
      <c r="F2" s="41">
        <f t="shared" si="0"/>
        <v>42875</v>
      </c>
      <c r="G2" s="41">
        <f t="shared" si="0"/>
        <v>42906</v>
      </c>
      <c r="H2" s="41">
        <f t="shared" si="0"/>
        <v>42936</v>
      </c>
      <c r="I2" s="41">
        <f t="shared" si="0"/>
        <v>42967</v>
      </c>
      <c r="J2" s="41">
        <f t="shared" si="0"/>
        <v>42998</v>
      </c>
      <c r="K2" s="41">
        <f t="shared" si="0"/>
        <v>43028</v>
      </c>
      <c r="L2" s="41">
        <f t="shared" si="0"/>
        <v>43059</v>
      </c>
      <c r="M2" s="41">
        <f t="shared" si="0"/>
        <v>43089</v>
      </c>
      <c r="N2" s="41">
        <f t="shared" si="0"/>
        <v>43120</v>
      </c>
    </row>
    <row r="3" spans="1:14" x14ac:dyDescent="0.2">
      <c r="A3" s="42" t="s">
        <v>25</v>
      </c>
      <c r="B3" s="43">
        <f>VLOOKUP(B$2,tabel_consumer!$A$7:$F$212,6,FALSE)</f>
        <v>-13.012959215717082</v>
      </c>
      <c r="C3" s="43">
        <f>VLOOKUP(C$2,tabel_consumer!$A$7:$F$212,6,FALSE)</f>
        <v>-12.637509243504113</v>
      </c>
      <c r="D3" s="43">
        <f>VLOOKUP(D$2,tabel_consumer!$A$7:$F$212,6,FALSE)</f>
        <v>-8.4741317742134576</v>
      </c>
      <c r="E3" s="43">
        <f>VLOOKUP(E$2,tabel_consumer!$A$7:$F$212,6,FALSE)</f>
        <v>-8.1974378440742282</v>
      </c>
      <c r="F3" s="43">
        <f>VLOOKUP(F$2,tabel_consumer!$A$7:$F$212,6,FALSE)</f>
        <v>-10.808429717550563</v>
      </c>
      <c r="G3" s="43">
        <f>VLOOKUP(G$2,tabel_consumer!$A$7:$F$212,6,FALSE)</f>
        <v>-9.8637819131589115</v>
      </c>
      <c r="H3" s="43">
        <f>VLOOKUP(H$2,tabel_consumer!$A$7:$F$212,6,FALSE)</f>
        <v>-9.1455616233148103</v>
      </c>
      <c r="I3" s="43">
        <f>VLOOKUP(I$2,tabel_consumer!$A$7:$F$212,6,FALSE)</f>
        <v>-7.7859022754156086</v>
      </c>
      <c r="J3" s="43">
        <f>VLOOKUP(J$2,tabel_consumer!$A$7:$F$212,6,FALSE)</f>
        <v>-4.0256569518932324</v>
      </c>
      <c r="K3" s="43">
        <f>VLOOKUP(K$2,tabel_consumer!$A$7:$F$212,6,FALSE)</f>
        <v>-1.1360608939647188</v>
      </c>
      <c r="L3" s="43">
        <f>VLOOKUP(L$2,tabel_consumer!$A$7:$F$212,6,FALSE)</f>
        <v>-4.4238705309312101</v>
      </c>
      <c r="M3" s="43">
        <f>VLOOKUP(M$2,tabel_consumer!$A$7:$F$212,6,FALSE)</f>
        <v>-3.4423318077373324</v>
      </c>
      <c r="N3" s="43">
        <f>VLOOKUP(N$2,tabel_consumer!$A$7:$F$212,6,FALSE)</f>
        <v>-6.0066376933343921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40" t="str">
        <f>A2</f>
        <v>Mois</v>
      </c>
      <c r="B32" s="41">
        <f t="shared" ref="B32:N32" si="1">B2</f>
        <v>42755</v>
      </c>
      <c r="C32" s="41">
        <f t="shared" si="1"/>
        <v>42786</v>
      </c>
      <c r="D32" s="41">
        <f t="shared" si="1"/>
        <v>42814</v>
      </c>
      <c r="E32" s="41">
        <f t="shared" si="1"/>
        <v>42845</v>
      </c>
      <c r="F32" s="41">
        <f t="shared" si="1"/>
        <v>42875</v>
      </c>
      <c r="G32" s="41">
        <f t="shared" si="1"/>
        <v>42906</v>
      </c>
      <c r="H32" s="41">
        <f t="shared" si="1"/>
        <v>42936</v>
      </c>
      <c r="I32" s="41">
        <f t="shared" si="1"/>
        <v>42967</v>
      </c>
      <c r="J32" s="41">
        <f t="shared" si="1"/>
        <v>42998</v>
      </c>
      <c r="K32" s="41">
        <f t="shared" si="1"/>
        <v>43028</v>
      </c>
      <c r="L32" s="41">
        <f t="shared" si="1"/>
        <v>43059</v>
      </c>
      <c r="M32" s="41">
        <f t="shared" si="1"/>
        <v>43089</v>
      </c>
      <c r="N32" s="41">
        <f t="shared" si="1"/>
        <v>43120</v>
      </c>
    </row>
    <row r="33" spans="1:14" x14ac:dyDescent="0.2">
      <c r="A33" s="42" t="s">
        <v>2</v>
      </c>
      <c r="B33" s="43">
        <f>VLOOKUP(B$2,tabel_consumer!$A$7:$F$212,2,FALSE)</f>
        <v>-16.052938173135875</v>
      </c>
      <c r="C33" s="43">
        <f>VLOOKUP(C$2,tabel_consumer!$A$7:$F$212,2,FALSE)</f>
        <v>-15.728499732859026</v>
      </c>
      <c r="D33" s="43">
        <f>VLOOKUP(D$2,tabel_consumer!$A$7:$F$212,2,FALSE)</f>
        <v>-13.787251731012171</v>
      </c>
      <c r="E33" s="43">
        <f>VLOOKUP(E$2,tabel_consumer!$A$7:$F$212,2,FALSE)</f>
        <v>-11.514872764097886</v>
      </c>
      <c r="F33" s="43">
        <f>VLOOKUP(F$2,tabel_consumer!$A$7:$F$212,2,FALSE)</f>
        <v>-9.3728211306349358</v>
      </c>
      <c r="G33" s="43">
        <f>VLOOKUP(G$2,tabel_consumer!$A$7:$F$212,2,FALSE)</f>
        <v>-9.4967551643843748</v>
      </c>
      <c r="H33" s="43">
        <f>VLOOKUP(H$2,tabel_consumer!$A$7:$F$212,2,FALSE)</f>
        <v>-9.253128084261693</v>
      </c>
      <c r="I33" s="43">
        <f>VLOOKUP(I$2,tabel_consumer!$A$7:$F$212,2,FALSE)</f>
        <v>-7.7478779898776766</v>
      </c>
      <c r="J33" s="43">
        <f>VLOOKUP(J$2,tabel_consumer!$A$7:$F$212,2,FALSE)</f>
        <v>-3.8785361987124585</v>
      </c>
      <c r="K33" s="43">
        <f>VLOOKUP(K$2,tabel_consumer!$A$7:$F$212,2,FALSE)</f>
        <v>-3.0849891706729351</v>
      </c>
      <c r="L33" s="43">
        <f>VLOOKUP(L$2,tabel_consumer!$A$7:$F$212,2,FALSE)</f>
        <v>-3.8462953109001381</v>
      </c>
      <c r="M33" s="43">
        <f>VLOOKUP(M$2,tabel_consumer!$A$7:$F$212,2,FALSE)</f>
        <v>-5.1137015918522337</v>
      </c>
      <c r="N33" s="43">
        <f>VLOOKUP(N$2,tabel_consumer!$A$7:$F$212,2,FALSE)</f>
        <v>-6.6731858179124464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40" t="str">
        <f>A32</f>
        <v>Mois</v>
      </c>
      <c r="B62" s="41">
        <f t="shared" ref="B62:N62" si="2">B32</f>
        <v>42755</v>
      </c>
      <c r="C62" s="41">
        <f t="shared" si="2"/>
        <v>42786</v>
      </c>
      <c r="D62" s="41">
        <f t="shared" si="2"/>
        <v>42814</v>
      </c>
      <c r="E62" s="41">
        <f t="shared" si="2"/>
        <v>42845</v>
      </c>
      <c r="F62" s="41">
        <f t="shared" si="2"/>
        <v>42875</v>
      </c>
      <c r="G62" s="41">
        <f t="shared" si="2"/>
        <v>42906</v>
      </c>
      <c r="H62" s="41">
        <f t="shared" si="2"/>
        <v>42936</v>
      </c>
      <c r="I62" s="41">
        <f t="shared" si="2"/>
        <v>42967</v>
      </c>
      <c r="J62" s="41">
        <f t="shared" si="2"/>
        <v>42998</v>
      </c>
      <c r="K62" s="41">
        <f t="shared" si="2"/>
        <v>43028</v>
      </c>
      <c r="L62" s="41">
        <f t="shared" si="2"/>
        <v>43059</v>
      </c>
      <c r="M62" s="41">
        <f t="shared" si="2"/>
        <v>43089</v>
      </c>
      <c r="N62" s="41">
        <f t="shared" si="2"/>
        <v>43120</v>
      </c>
    </row>
    <row r="63" spans="1:14" x14ac:dyDescent="0.2">
      <c r="A63" s="42" t="s">
        <v>29</v>
      </c>
      <c r="B63" s="43">
        <f>VLOOKUP(B$2,tabel_consumer!$A$7:$F$212,3,FALSE)</f>
        <v>21.889331855016138</v>
      </c>
      <c r="C63" s="43">
        <f>VLOOKUP(C$2,tabel_consumer!$A$7:$F$212,3,FALSE)</f>
        <v>29.336261501249385</v>
      </c>
      <c r="D63" s="43">
        <f>VLOOKUP(D$2,tabel_consumer!$A$7:$F$212,3,FALSE)</f>
        <v>20.161763636892982</v>
      </c>
      <c r="E63" s="43">
        <f>VLOOKUP(E$2,tabel_consumer!$A$7:$F$212,3,FALSE)</f>
        <v>15.538777006074392</v>
      </c>
      <c r="F63" s="43">
        <f>VLOOKUP(F$2,tabel_consumer!$A$7:$F$212,3,FALSE)</f>
        <v>21.832542433990881</v>
      </c>
      <c r="G63" s="43">
        <f>VLOOKUP(G$2,tabel_consumer!$A$7:$F$212,3,FALSE)</f>
        <v>19.177439023815261</v>
      </c>
      <c r="H63" s="43">
        <f>VLOOKUP(H$2,tabel_consumer!$A$7:$F$212,3,FALSE)</f>
        <v>18.899768686282943</v>
      </c>
      <c r="I63" s="43">
        <f>VLOOKUP(I$2,tabel_consumer!$A$7:$F$212,3,FALSE)</f>
        <v>13.306691285750327</v>
      </c>
      <c r="J63" s="43">
        <f>VLOOKUP(J$2,tabel_consumer!$A$7:$F$212,3,FALSE)</f>
        <v>2.4094567032760286</v>
      </c>
      <c r="K63" s="43">
        <f>VLOOKUP(K$2,tabel_consumer!$A$7:$F$212,3,FALSE)</f>
        <v>2.2965118441481822</v>
      </c>
      <c r="L63" s="43">
        <f>VLOOKUP(L$2,tabel_consumer!$A$7:$F$212,3,FALSE)</f>
        <v>2.981578991319962</v>
      </c>
      <c r="M63" s="43">
        <f>VLOOKUP(M$2,tabel_consumer!$A$7:$F$212,3,FALSE)</f>
        <v>5.2422135448278944</v>
      </c>
      <c r="N63" s="43">
        <f>VLOOKUP(N$2,tabel_consumer!$A$7:$F$212,3,FALSE)</f>
        <v>5.5502805563621243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40" t="str">
        <f>A62</f>
        <v>Mois</v>
      </c>
      <c r="B92" s="41">
        <f t="shared" ref="B92:N92" si="3">B62</f>
        <v>42755</v>
      </c>
      <c r="C92" s="41">
        <f t="shared" si="3"/>
        <v>42786</v>
      </c>
      <c r="D92" s="41">
        <f t="shared" si="3"/>
        <v>42814</v>
      </c>
      <c r="E92" s="41">
        <f t="shared" si="3"/>
        <v>42845</v>
      </c>
      <c r="F92" s="41">
        <f t="shared" si="3"/>
        <v>42875</v>
      </c>
      <c r="G92" s="41">
        <f t="shared" si="3"/>
        <v>42906</v>
      </c>
      <c r="H92" s="41">
        <f t="shared" si="3"/>
        <v>42936</v>
      </c>
      <c r="I92" s="41">
        <f t="shared" si="3"/>
        <v>42967</v>
      </c>
      <c r="J92" s="41">
        <f t="shared" si="3"/>
        <v>42998</v>
      </c>
      <c r="K92" s="41">
        <f t="shared" si="3"/>
        <v>43028</v>
      </c>
      <c r="L92" s="41">
        <f t="shared" si="3"/>
        <v>43059</v>
      </c>
      <c r="M92" s="41">
        <f t="shared" si="3"/>
        <v>43089</v>
      </c>
      <c r="N92" s="41">
        <f t="shared" si="3"/>
        <v>43120</v>
      </c>
    </row>
    <row r="93" spans="1:14" x14ac:dyDescent="0.2">
      <c r="A93" s="42" t="s">
        <v>4</v>
      </c>
      <c r="B93" s="43">
        <f>VLOOKUP(B$2,tabel_consumer!$A$7:$F$212,4,FALSE)</f>
        <v>-4.9322916040021232</v>
      </c>
      <c r="C93" s="43">
        <f>VLOOKUP(C$2,tabel_consumer!$A$7:$F$212,4,FALSE)</f>
        <v>-2.1785280127985431</v>
      </c>
      <c r="D93" s="43">
        <f>VLOOKUP(D$2,tabel_consumer!$A$7:$F$212,4,FALSE)</f>
        <v>-0.85214653465504431</v>
      </c>
      <c r="E93" s="43">
        <f>VLOOKUP(E$2,tabel_consumer!$A$7:$F$212,4,FALSE)</f>
        <v>-2.4187940096121272</v>
      </c>
      <c r="F93" s="43">
        <f>VLOOKUP(F$2,tabel_consumer!$A$7:$F$212,4,FALSE)</f>
        <v>-4.188247813837128</v>
      </c>
      <c r="G93" s="43">
        <f>VLOOKUP(G$2,tabel_consumer!$A$7:$F$212,4,FALSE)</f>
        <v>-4.2487709163792369</v>
      </c>
      <c r="H93" s="43">
        <f>VLOOKUP(H$2,tabel_consumer!$A$7:$F$212,4,FALSE)</f>
        <v>-1.8912472073099631</v>
      </c>
      <c r="I93" s="43">
        <f>VLOOKUP(I$2,tabel_consumer!$A$7:$F$212,4,FALSE)</f>
        <v>-3.8913835464172664</v>
      </c>
      <c r="J93" s="43">
        <f>VLOOKUP(J$2,tabel_consumer!$A$7:$F$212,4,FALSE)</f>
        <v>-1.1409442217614711</v>
      </c>
      <c r="K93" s="43">
        <f>VLOOKUP(K$2,tabel_consumer!$A$7:$F$212,4,FALSE)</f>
        <v>-1.0864884622395694</v>
      </c>
      <c r="L93" s="43">
        <f>VLOOKUP(L$2,tabel_consumer!$A$7:$F$212,4,FALSE)</f>
        <v>-2.1985276764192943</v>
      </c>
      <c r="M93" s="43">
        <f>VLOOKUP(M$2,tabel_consumer!$A$7:$F$212,4,FALSE)</f>
        <v>-1.7937842218283557</v>
      </c>
      <c r="N93" s="43">
        <f>VLOOKUP(N$2,tabel_consumer!$A$7:$F$212,4,FALSE)</f>
        <v>-2.803997229448342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40" t="str">
        <f>A92</f>
        <v>Mois</v>
      </c>
      <c r="B122" s="41">
        <f t="shared" ref="B122:N122" si="4">B92</f>
        <v>42755</v>
      </c>
      <c r="C122" s="41">
        <f t="shared" si="4"/>
        <v>42786</v>
      </c>
      <c r="D122" s="41">
        <f t="shared" si="4"/>
        <v>42814</v>
      </c>
      <c r="E122" s="41">
        <f t="shared" si="4"/>
        <v>42845</v>
      </c>
      <c r="F122" s="41">
        <f t="shared" si="4"/>
        <v>42875</v>
      </c>
      <c r="G122" s="41">
        <f t="shared" si="4"/>
        <v>42906</v>
      </c>
      <c r="H122" s="41">
        <f t="shared" si="4"/>
        <v>42936</v>
      </c>
      <c r="I122" s="41">
        <f t="shared" si="4"/>
        <v>42967</v>
      </c>
      <c r="J122" s="41">
        <f t="shared" si="4"/>
        <v>42998</v>
      </c>
      <c r="K122" s="41">
        <f t="shared" si="4"/>
        <v>43028</v>
      </c>
      <c r="L122" s="41">
        <f t="shared" si="4"/>
        <v>43059</v>
      </c>
      <c r="M122" s="41">
        <f t="shared" si="4"/>
        <v>43089</v>
      </c>
      <c r="N122" s="41">
        <f t="shared" si="4"/>
        <v>43120</v>
      </c>
    </row>
    <row r="123" spans="1:14" x14ac:dyDescent="0.2">
      <c r="A123" s="42" t="s">
        <v>5</v>
      </c>
      <c r="B123" s="43">
        <f>VLOOKUP(B$2,tabel_consumer!$A$7:$F$212,5,FALSE)</f>
        <v>-9.1772752307141943</v>
      </c>
      <c r="C123" s="43">
        <f>VLOOKUP(C$2,tabel_consumer!$A$7:$F$212,5,FALSE)</f>
        <v>-3.3067477271094923</v>
      </c>
      <c r="D123" s="43">
        <f>VLOOKUP(D$2,tabel_consumer!$A$7:$F$212,5,FALSE)</f>
        <v>0.90463480570636434</v>
      </c>
      <c r="E123" s="43">
        <f>VLOOKUP(E$2,tabel_consumer!$A$7:$F$212,5,FALSE)</f>
        <v>-3.3173075965125056</v>
      </c>
      <c r="F123" s="43">
        <f>VLOOKUP(F$2,tabel_consumer!$A$7:$F$212,5,FALSE)</f>
        <v>-7.8401074917393121</v>
      </c>
      <c r="G123" s="43">
        <f>VLOOKUP(G$2,tabel_consumer!$A$7:$F$212,5,FALSE)</f>
        <v>-6.5321625480567738</v>
      </c>
      <c r="H123" s="43">
        <f>VLOOKUP(H$2,tabel_consumer!$A$7:$F$212,5,FALSE)</f>
        <v>-6.5381025154046419</v>
      </c>
      <c r="I123" s="43">
        <f>VLOOKUP(I$2,tabel_consumer!$A$7:$F$212,5,FALSE)</f>
        <v>-6.1976562796171653</v>
      </c>
      <c r="J123" s="43">
        <f>VLOOKUP(J$2,tabel_consumer!$A$7:$F$212,5,FALSE)</f>
        <v>-8.6736906838229721</v>
      </c>
      <c r="K123" s="43">
        <f>VLOOKUP(K$2,tabel_consumer!$A$7:$F$212,5,FALSE)</f>
        <v>1.9237459012018112</v>
      </c>
      <c r="L123" s="43">
        <f>VLOOKUP(L$2,tabel_consumer!$A$7:$F$212,5,FALSE)</f>
        <v>-8.6690801450854451</v>
      </c>
      <c r="M123" s="43">
        <f>VLOOKUP(M$2,tabel_consumer!$A$7:$F$212,5,FALSE)</f>
        <v>-1.6196278724408466</v>
      </c>
      <c r="N123" s="43">
        <f>VLOOKUP(N$2,tabel_consumer!$A$7:$F$212,5,FALSE)</f>
        <v>-8.9990871696146559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2018-01-25T14:31:39Z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