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ables/table3.xml" ContentType="application/vnd.openxmlformats-officedocument.spreadsheetml.tab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6060" yWindow="200" windowWidth="25600" windowHeight="13820" tabRatio="500" firstSheet="7" activeTab="11"/>
  </bookViews>
  <sheets>
    <sheet name="Graphique 1" sheetId="14" r:id="rId1"/>
    <sheet name="Graphique 2" sheetId="1" r:id="rId2"/>
    <sheet name="Graphique 3" sheetId="4" r:id="rId3"/>
    <sheet name="Graphique 4" sheetId="12" r:id="rId4"/>
    <sheet name="Graphique 5" sheetId="7" r:id="rId5"/>
    <sheet name="Graphique 6" sheetId="2" r:id="rId6"/>
    <sheet name="Graphique 7" sheetId="5" r:id="rId7"/>
    <sheet name="Tableau participation et parti" sheetId="6" r:id="rId8"/>
    <sheet name="Graphique 8 " sheetId="11" r:id="rId9"/>
    <sheet name="Graphique 9" sheetId="8" r:id="rId10"/>
    <sheet name="Graphique 10" sheetId="9" r:id="rId11"/>
    <sheet name="Graphique 11" sheetId="10" r:id="rId12"/>
  </sheets>
  <externalReferences>
    <externalReference r:id="rId13"/>
    <externalReference r:id="rId14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0" i="14" l="1"/>
  <c r="L20" i="14"/>
  <c r="M20" i="14"/>
  <c r="K19" i="14"/>
  <c r="L19" i="14"/>
  <c r="M19" i="14"/>
  <c r="K18" i="14"/>
  <c r="L18" i="14"/>
  <c r="M18" i="14"/>
  <c r="K17" i="14"/>
  <c r="L17" i="14"/>
  <c r="M17" i="14"/>
  <c r="K16" i="14"/>
  <c r="L16" i="14"/>
  <c r="M16" i="14"/>
  <c r="K15" i="14"/>
  <c r="L15" i="14"/>
  <c r="M15" i="14"/>
  <c r="K14" i="14"/>
  <c r="L14" i="14"/>
  <c r="M14" i="14"/>
  <c r="K13" i="14"/>
  <c r="L13" i="14"/>
  <c r="M13" i="14"/>
  <c r="K12" i="14"/>
  <c r="L12" i="14"/>
  <c r="M12" i="14"/>
  <c r="K11" i="14"/>
  <c r="L11" i="14"/>
  <c r="M11" i="14"/>
  <c r="K10" i="14"/>
  <c r="L10" i="14"/>
  <c r="M10" i="14"/>
  <c r="K9" i="14"/>
  <c r="L9" i="14"/>
  <c r="M9" i="14"/>
  <c r="K8" i="14"/>
  <c r="L8" i="14"/>
  <c r="M8" i="14"/>
  <c r="K7" i="14"/>
  <c r="L7" i="14"/>
  <c r="M7" i="14"/>
  <c r="K6" i="14"/>
  <c r="L6" i="14"/>
  <c r="M6" i="14"/>
  <c r="K5" i="14"/>
  <c r="L5" i="14"/>
  <c r="M5" i="14"/>
  <c r="K4" i="14"/>
  <c r="L4" i="14"/>
  <c r="M4" i="14"/>
  <c r="K3" i="14"/>
  <c r="L3" i="14"/>
  <c r="M3" i="14"/>
  <c r="I45" i="2"/>
  <c r="I44" i="2"/>
  <c r="I43" i="2"/>
  <c r="I42" i="2"/>
  <c r="I41" i="2"/>
  <c r="I37" i="2"/>
  <c r="I36" i="2"/>
  <c r="I35" i="2"/>
  <c r="I34" i="2"/>
  <c r="I33" i="2"/>
  <c r="I29" i="2"/>
  <c r="I28" i="2"/>
  <c r="I27" i="2"/>
  <c r="I26" i="2"/>
  <c r="I25" i="2"/>
  <c r="I19" i="2"/>
  <c r="I18" i="2"/>
  <c r="I17" i="2"/>
  <c r="I16" i="2"/>
  <c r="I15" i="2"/>
  <c r="I9" i="2"/>
  <c r="I8" i="2"/>
  <c r="I7" i="2"/>
  <c r="I6" i="2"/>
  <c r="I5" i="2"/>
  <c r="K21" i="1"/>
  <c r="L21" i="1"/>
  <c r="M21" i="1"/>
  <c r="K20" i="1"/>
  <c r="L20" i="1"/>
  <c r="M20" i="1"/>
  <c r="K19" i="1"/>
  <c r="L19" i="1"/>
  <c r="M19" i="1"/>
  <c r="K18" i="1"/>
  <c r="L18" i="1"/>
  <c r="M18" i="1"/>
  <c r="K17" i="1"/>
  <c r="L17" i="1"/>
  <c r="M17" i="1"/>
  <c r="K16" i="1"/>
  <c r="L16" i="1"/>
  <c r="M16" i="1"/>
  <c r="K15" i="1"/>
  <c r="L15" i="1"/>
  <c r="M15" i="1"/>
  <c r="K14" i="1"/>
  <c r="L14" i="1"/>
  <c r="M14" i="1"/>
  <c r="K13" i="1"/>
  <c r="L13" i="1"/>
  <c r="M13" i="1"/>
  <c r="K12" i="1"/>
  <c r="L12" i="1"/>
  <c r="M12" i="1"/>
  <c r="K11" i="1"/>
  <c r="L11" i="1"/>
  <c r="M11" i="1"/>
  <c r="K10" i="1"/>
  <c r="L10" i="1"/>
  <c r="M10" i="1"/>
  <c r="K9" i="1"/>
  <c r="L9" i="1"/>
  <c r="M9" i="1"/>
  <c r="K8" i="1"/>
  <c r="L8" i="1"/>
  <c r="M8" i="1"/>
  <c r="K7" i="1"/>
  <c r="L7" i="1"/>
  <c r="M7" i="1"/>
  <c r="K6" i="1"/>
  <c r="L6" i="1"/>
  <c r="M6" i="1"/>
  <c r="K5" i="1"/>
  <c r="L5" i="1"/>
  <c r="M5" i="1"/>
  <c r="K4" i="1"/>
  <c r="L4" i="1"/>
  <c r="M4" i="1"/>
</calcChain>
</file>

<file path=xl/sharedStrings.xml><?xml version="1.0" encoding="utf-8"?>
<sst xmlns="http://schemas.openxmlformats.org/spreadsheetml/2006/main" count="223" uniqueCount="117">
  <si>
    <t>Catégorie</t>
  </si>
  <si>
    <t>Colonne2</t>
  </si>
  <si>
    <t>Colonne1</t>
  </si>
  <si>
    <t>1Pas du tout confiance</t>
  </si>
  <si>
    <t>2Peu confiance</t>
  </si>
  <si>
    <t>3Confiance moyenne</t>
  </si>
  <si>
    <t>4Grande confiance</t>
  </si>
  <si>
    <t>5Confiance totale</t>
  </si>
  <si>
    <t>Total</t>
  </si>
  <si>
    <t>% confiant</t>
  </si>
  <si>
    <t>confiance</t>
  </si>
  <si>
    <t>ME</t>
  </si>
  <si>
    <t>4. Acteurs politiques</t>
  </si>
  <si>
    <t>Partis politiques</t>
  </si>
  <si>
    <t>Politicien.ne.s</t>
  </si>
  <si>
    <t>Médias</t>
  </si>
  <si>
    <t>3. Appareil politique et administration</t>
  </si>
  <si>
    <t>Appareils politiques et administratifs</t>
  </si>
  <si>
    <t>Union européenne</t>
  </si>
  <si>
    <t>Syndicats</t>
  </si>
  <si>
    <t>Région wallonne</t>
  </si>
  <si>
    <t>Etat belge</t>
  </si>
  <si>
    <t>Administration</t>
  </si>
  <si>
    <t>2. Institution d'ordre et services publics</t>
  </si>
  <si>
    <t>Services publics et services d'ordre</t>
  </si>
  <si>
    <t>Justice</t>
  </si>
  <si>
    <t>Enseignement (système)</t>
  </si>
  <si>
    <t>Police</t>
  </si>
  <si>
    <t>Santé (système)</t>
  </si>
  <si>
    <t>Armée</t>
  </si>
  <si>
    <t>Enseignant.e.s</t>
  </si>
  <si>
    <t>1. Relations personnelles</t>
  </si>
  <si>
    <t>Relations personnelles</t>
  </si>
  <si>
    <t>Voisins</t>
  </si>
  <si>
    <t>Amis</t>
  </si>
  <si>
    <t>Famille</t>
  </si>
  <si>
    <t>al_nbre_asso Nombre d'association affilié</t>
  </si>
  <si>
    <t>vague</t>
  </si>
  <si>
    <t>Frequency</t>
  </si>
  <si>
    <t>Percent</t>
  </si>
  <si>
    <t>Valid Percent</t>
  </si>
  <si>
    <t>Cumulative Percent</t>
  </si>
  <si>
    <t>BSW2003</t>
  </si>
  <si>
    <t>Valid</t>
  </si>
  <si>
    <t>total</t>
  </si>
  <si>
    <t>4 et plus</t>
  </si>
  <si>
    <t>6 ou plus</t>
  </si>
  <si>
    <t>Missing</t>
  </si>
  <si>
    <t>System</t>
  </si>
  <si>
    <t>BSW2007</t>
  </si>
  <si>
    <t>BSW2012</t>
  </si>
  <si>
    <t>BSW2016</t>
  </si>
  <si>
    <t>BSW2018</t>
  </si>
  <si>
    <t>Toujours</t>
  </si>
  <si>
    <t>Communale</t>
  </si>
  <si>
    <t>Régionale</t>
  </si>
  <si>
    <t>Législative</t>
  </si>
  <si>
    <t>Européenne</t>
  </si>
  <si>
    <t>Intention de vote par niveau de pouvoir (sans les pas concernés)</t>
  </si>
  <si>
    <t>Parlement de Wallonie</t>
  </si>
  <si>
    <t>Médias et acteurs politiques</t>
  </si>
  <si>
    <t xml:space="preserve"> 83.La démocratie peut poser problème mais c’est quand même mieux que n’importe quelle autre forme de gouvernement</t>
  </si>
  <si>
    <t xml:space="preserve">Pourcentage </t>
  </si>
  <si>
    <t>Tout à fait d’accord</t>
  </si>
  <si>
    <t>Plutôt d’accord</t>
  </si>
  <si>
    <t>Plutôt pas d’accord</t>
  </si>
  <si>
    <t>Pas du tout d’accord</t>
  </si>
  <si>
    <t>Colonne3</t>
  </si>
  <si>
    <t>Colonne4</t>
  </si>
  <si>
    <t>Colonne5</t>
  </si>
  <si>
    <t>Colonne6</t>
  </si>
  <si>
    <t>Colonne7</t>
  </si>
  <si>
    <t>Vote aux dernières élections législatives</t>
  </si>
  <si>
    <t>Participation aux élections</t>
  </si>
  <si>
    <t>PS</t>
  </si>
  <si>
    <t>MR</t>
  </si>
  <si>
    <t>CDH</t>
  </si>
  <si>
    <t>ECOLO</t>
  </si>
  <si>
    <t>PTB</t>
  </si>
  <si>
    <t>Communales</t>
  </si>
  <si>
    <t>Pas toujours</t>
  </si>
  <si>
    <t>N</t>
  </si>
  <si>
    <t>Régionales</t>
  </si>
  <si>
    <t>A</t>
  </si>
  <si>
    <t>Législatives</t>
  </si>
  <si>
    <t>Européennes</t>
  </si>
  <si>
    <t>Satisfaction du fonctionnement de la démocratie selon le parti pour lequel on a voté</t>
  </si>
  <si>
    <t>Population totale</t>
  </si>
  <si>
    <t xml:space="preserve">Plutôt satisfait </t>
  </si>
  <si>
    <t>Ni oui ni non</t>
  </si>
  <si>
    <t>Plutôt insatisfait</t>
  </si>
  <si>
    <t xml:space="preserve">Plus grande autonomie des régions : scénario réaliste ou pas? </t>
  </si>
  <si>
    <t>Plutôt réaliste</t>
  </si>
  <si>
    <t>Plutôt pas réaliste</t>
  </si>
  <si>
    <t>Scénario pour une plus grande autonomie des régions</t>
  </si>
  <si>
    <t>Plutôt pour</t>
  </si>
  <si>
    <t>Plutôt contre</t>
  </si>
  <si>
    <t xml:space="preserve">Séparation de la Belgique : scénario réaliste ou pas? </t>
  </si>
  <si>
    <t xml:space="preserve"> 149. Parmi les unités géographiques suivantes, à laquelle avez-vous le sentiment d’appartenir avant tout ?</t>
  </si>
  <si>
    <t xml:space="preserve"> La Belgique</t>
  </si>
  <si>
    <t xml:space="preserve"> La ville, la localité, le quartier où vous habitez</t>
  </si>
  <si>
    <t>Le monde entier (se sentir « citoyen du monde »)</t>
  </si>
  <si>
    <t>La wallonie</t>
  </si>
  <si>
    <t>La province (Hainaut, Namur, Liège…)</t>
  </si>
  <si>
    <t xml:space="preserve"> L’Europe</t>
  </si>
  <si>
    <t>Sentiment d'être écoutés par les parties politiques</t>
  </si>
  <si>
    <t>Plutôt oui</t>
  </si>
  <si>
    <t xml:space="preserve">Plutôt non </t>
  </si>
  <si>
    <t>au niveau de la commune</t>
  </si>
  <si>
    <t xml:space="preserve">au niveau de la région </t>
  </si>
  <si>
    <t>au niveau national</t>
  </si>
  <si>
    <t xml:space="preserve">Je me sens impuissant face aux changements actuels </t>
  </si>
  <si>
    <t>Tout à fait d'accord</t>
  </si>
  <si>
    <t>Plutôt d'accord</t>
  </si>
  <si>
    <t>Plutôt pas d'accord</t>
  </si>
  <si>
    <t xml:space="preserve">Pas du tout d'accord </t>
  </si>
  <si>
    <t>Scénario pour la séparation de la Belgique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</si>
</sst>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29"/>
      <scheme val="minor"/>
    </font>
    <font>
      <sz val="12"/>
      <color rgb="FFFF0000"/>
      <name val="Calibri"/>
      <family val="2"/>
      <charset val="129"/>
      <scheme val="minor"/>
    </font>
    <font>
      <b/>
      <sz val="10"/>
      <color rgb="FF696A6A"/>
      <name val="Raleway"/>
    </font>
    <font>
      <b/>
      <sz val="15"/>
      <color rgb="FF010205"/>
      <name val="Arial"/>
    </font>
    <font>
      <sz val="12"/>
      <color rgb="FF264A60"/>
      <name val="Arial"/>
    </font>
    <font>
      <b/>
      <sz val="12"/>
      <color rgb="FF264A60"/>
      <name val="Arial"/>
    </font>
    <font>
      <sz val="12"/>
      <color rgb="FF010205"/>
      <name val="Arial"/>
    </font>
    <font>
      <sz val="12"/>
      <color theme="1"/>
      <name val="Times New Roman"/>
    </font>
    <font>
      <sz val="12"/>
      <color rgb="FF000000"/>
      <name val="Calibri"/>
      <family val="2"/>
      <scheme val="minor"/>
    </font>
    <font>
      <sz val="14"/>
      <color theme="1"/>
      <name val="Calibri"/>
      <scheme val="minor"/>
    </font>
    <font>
      <b/>
      <sz val="14"/>
      <color theme="1"/>
      <name val="Calibri"/>
      <scheme val="minor"/>
    </font>
    <font>
      <sz val="14"/>
      <color theme="1"/>
      <name val="Arial"/>
    </font>
    <font>
      <b/>
      <sz val="14"/>
      <color theme="1"/>
      <name val="Arial"/>
    </font>
    <font>
      <sz val="16"/>
      <color theme="1"/>
      <name val="Calibri"/>
      <scheme val="minor"/>
    </font>
    <font>
      <u/>
      <sz val="12"/>
      <color theme="10"/>
      <name val="Calibri"/>
      <family val="2"/>
      <charset val="129"/>
      <scheme val="minor"/>
    </font>
    <font>
      <u/>
      <sz val="12"/>
      <color theme="11"/>
      <name val="Calibri"/>
      <family val="2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BF1DE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rgb="FF152935"/>
      </bottom>
      <diagonal/>
    </border>
    <border>
      <left/>
      <right style="medium">
        <color rgb="FFE0E0E0"/>
      </right>
      <top/>
      <bottom style="medium">
        <color rgb="FF152935"/>
      </bottom>
      <diagonal/>
    </border>
    <border>
      <left/>
      <right/>
      <top style="medium">
        <color rgb="FF152935"/>
      </top>
      <bottom/>
      <diagonal/>
    </border>
    <border>
      <left/>
      <right/>
      <top/>
      <bottom style="medium">
        <color rgb="FFAEAEAE"/>
      </bottom>
      <diagonal/>
    </border>
    <border>
      <left/>
      <right style="medium">
        <color rgb="FFE0E0E0"/>
      </right>
      <top/>
      <bottom style="medium">
        <color rgb="FFAEAEAE"/>
      </bottom>
      <diagonal/>
    </border>
    <border>
      <left/>
      <right style="medium">
        <color rgb="FFE0E0E0"/>
      </right>
      <top/>
      <bottom/>
      <diagonal/>
    </border>
    <border>
      <left/>
      <right/>
      <top style="medium">
        <color rgb="FFAEAEAE"/>
      </top>
      <bottom/>
      <diagonal/>
    </border>
    <border>
      <left/>
      <right style="medium">
        <color rgb="FFE0E0E0"/>
      </right>
      <top style="medium">
        <color rgb="FFAEAEAE"/>
      </top>
      <bottom/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 style="medium">
        <color rgb="FFE0E0E0"/>
      </right>
      <top style="medium">
        <color rgb="FFAEAEAE"/>
      </top>
      <bottom style="medium">
        <color rgb="FFAEAEAE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66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9" fontId="0" fillId="0" borderId="0" xfId="1" applyNumberFormat="1" applyFont="1"/>
    <xf numFmtId="164" fontId="0" fillId="0" borderId="0" xfId="1" applyNumberFormat="1" applyFont="1"/>
    <xf numFmtId="9" fontId="0" fillId="0" borderId="0" xfId="1" applyFont="1"/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8" fillId="2" borderId="0" xfId="0" applyFont="1" applyFill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right" vertical="center" wrapText="1"/>
    </xf>
    <xf numFmtId="0" fontId="8" fillId="2" borderId="11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right" vertical="center" wrapText="1"/>
    </xf>
    <xf numFmtId="0" fontId="7" fillId="2" borderId="12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vertical="center" wrapText="1"/>
    </xf>
    <xf numFmtId="0" fontId="0" fillId="3" borderId="0" xfId="0" applyFill="1" applyAlignment="1"/>
    <xf numFmtId="0" fontId="0" fillId="3" borderId="0" xfId="0" applyFill="1"/>
    <xf numFmtId="0" fontId="2" fillId="0" borderId="0" xfId="0" applyFont="1"/>
    <xf numFmtId="0" fontId="9" fillId="0" borderId="0" xfId="0" applyFont="1"/>
    <xf numFmtId="0" fontId="9" fillId="4" borderId="0" xfId="0" applyFont="1" applyFill="1"/>
    <xf numFmtId="0" fontId="9" fillId="5" borderId="0" xfId="0" applyFont="1" applyFill="1"/>
    <xf numFmtId="9" fontId="9" fillId="5" borderId="0" xfId="0" applyNumberFormat="1" applyFont="1" applyFill="1"/>
    <xf numFmtId="9" fontId="9" fillId="4" borderId="0" xfId="0" applyNumberFormat="1" applyFont="1" applyFill="1"/>
    <xf numFmtId="9" fontId="9" fillId="0" borderId="0" xfId="0" applyNumberFormat="1" applyFont="1"/>
    <xf numFmtId="9" fontId="9" fillId="6" borderId="0" xfId="0" applyNumberFormat="1" applyFont="1" applyFill="1"/>
    <xf numFmtId="0" fontId="10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/>
    <xf numFmtId="0" fontId="10" fillId="0" borderId="0" xfId="0" applyFont="1"/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/>
    <xf numFmtId="0" fontId="12" fillId="0" borderId="0" xfId="0" applyFont="1" applyFill="1" applyAlignment="1"/>
    <xf numFmtId="0" fontId="10" fillId="0" borderId="0" xfId="0" applyFont="1" applyFill="1" applyAlignment="1">
      <alignment wrapText="1"/>
    </xf>
    <xf numFmtId="0" fontId="0" fillId="0" borderId="0" xfId="0" applyFill="1"/>
    <xf numFmtId="0" fontId="10" fillId="8" borderId="0" xfId="0" applyFont="1" applyFill="1" applyAlignment="1"/>
    <xf numFmtId="0" fontId="10" fillId="8" borderId="0" xfId="0" applyFont="1" applyFill="1"/>
    <xf numFmtId="0" fontId="14" fillId="0" borderId="0" xfId="0" applyFont="1"/>
    <xf numFmtId="0" fontId="10" fillId="3" borderId="0" xfId="0" applyFont="1" applyFill="1" applyAlignment="1"/>
    <xf numFmtId="9" fontId="0" fillId="0" borderId="0" xfId="0" applyNumberFormat="1"/>
    <xf numFmtId="0" fontId="0" fillId="7" borderId="0" xfId="0" applyFill="1" applyAlignment="1">
      <alignment horizontal="center"/>
    </xf>
    <xf numFmtId="0" fontId="6" fillId="2" borderId="1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0" fillId="8" borderId="0" xfId="0" applyFont="1" applyFill="1" applyAlignment="1">
      <alignment horizontal="center"/>
    </xf>
    <xf numFmtId="1" fontId="10" fillId="0" borderId="0" xfId="0" applyNumberFormat="1" applyFont="1"/>
  </cellXfs>
  <cellStyles count="10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Normal" xfId="0" builtinId="0"/>
    <cellStyle name="Pourcentage" xfId="1" builtinId="5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0.0%"/>
    </dxf>
    <dxf>
      <numFmt numFmtId="13" formatCode="0%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696A6A"/>
        <name val="Raleway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numFmt numFmtId="164" formatCode="0.0%"/>
    </dxf>
    <dxf>
      <numFmt numFmtId="13" formatCode="0%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696A6A"/>
        <name val="Raleway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externalLink" Target="externalLinks/externalLink1.xml"/><Relationship Id="rId14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1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7583084811946"/>
          <c:y val="0.00184162914375122"/>
          <c:w val="0.706893089317514"/>
          <c:h val="0.907307350106188"/>
        </c:manualLayout>
      </c:layout>
      <c:barChart>
        <c:barDir val="bar"/>
        <c:grouping val="stacked"/>
        <c:varyColors val="0"/>
        <c:ser>
          <c:idx val="3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Lbls>
            <c:txPr>
              <a:bodyPr/>
              <a:lstStyle/>
              <a:p>
                <a:pPr>
                  <a:defRPr sz="1400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'Graphique 2'!$C$19:$D$21</c:f>
              <c:multiLvlStrCache>
                <c:ptCount val="3"/>
                <c:lvl>
                  <c:pt idx="0">
                    <c:v>Voisins</c:v>
                  </c:pt>
                  <c:pt idx="1">
                    <c:v>Amis</c:v>
                  </c:pt>
                  <c:pt idx="2">
                    <c:v>Famille</c:v>
                  </c:pt>
                </c:lvl>
                <c:lvl>
                  <c:pt idx="0">
                    <c:v>Relations personnelles</c:v>
                  </c:pt>
                </c:lvl>
              </c:multiLvlStrCache>
            </c:multiLvlStrRef>
          </c:cat>
          <c:val>
            <c:numRef>
              <c:f>'Graphique 2'!$L$19:$L$21</c:f>
              <c:numCache>
                <c:formatCode>0%</c:formatCode>
                <c:ptCount val="3"/>
                <c:pt idx="0">
                  <c:v>0.785</c:v>
                </c:pt>
                <c:pt idx="1">
                  <c:v>0.957</c:v>
                </c:pt>
                <c:pt idx="2">
                  <c:v>0.962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72662376"/>
        <c:axId val="2072665384"/>
      </c:barChart>
      <c:catAx>
        <c:axId val="2072662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2072665384"/>
        <c:crosses val="autoZero"/>
        <c:auto val="1"/>
        <c:lblAlgn val="ctr"/>
        <c:lblOffset val="100"/>
        <c:noMultiLvlLbl val="0"/>
      </c:catAx>
      <c:valAx>
        <c:axId val="2072665384"/>
        <c:scaling>
          <c:orientation val="minMax"/>
          <c:max val="1.0"/>
          <c:min val="0.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2072662376"/>
        <c:crosses val="autoZero"/>
        <c:crossBetween val="between"/>
        <c:majorUnit val="0.5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9'!$A$3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'Graphique 9'!$B$1:$C$2</c:f>
              <c:multiLvlStrCache>
                <c:ptCount val="2"/>
                <c:lvl>
                  <c:pt idx="0">
                    <c:v>Plutôt réaliste</c:v>
                  </c:pt>
                  <c:pt idx="1">
                    <c:v>Plutôt pas réaliste</c:v>
                  </c:pt>
                </c:lvl>
                <c:lvl>
                  <c:pt idx="0">
                    <c:v>Plus grande autonomie des régions : scénario réaliste ou pas? </c:v>
                  </c:pt>
                </c:lvl>
              </c:multiLvlStrCache>
            </c:multiLvlStrRef>
          </c:cat>
          <c:val>
            <c:numRef>
              <c:f>'Graphique 9'!$B$3:$C$3</c:f>
              <c:numCache>
                <c:formatCode>General</c:formatCode>
                <c:ptCount val="2"/>
                <c:pt idx="0">
                  <c:v>46.0</c:v>
                </c:pt>
                <c:pt idx="1">
                  <c:v>54.0</c:v>
                </c:pt>
              </c:numCache>
            </c:numRef>
          </c:val>
        </c:ser>
        <c:ser>
          <c:idx val="1"/>
          <c:order val="1"/>
          <c:tx>
            <c:strRef>
              <c:f>'Graphique 9'!$A$4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'Graphique 9'!$B$1:$C$2</c:f>
              <c:multiLvlStrCache>
                <c:ptCount val="2"/>
                <c:lvl>
                  <c:pt idx="0">
                    <c:v>Plutôt réaliste</c:v>
                  </c:pt>
                  <c:pt idx="1">
                    <c:v>Plutôt pas réaliste</c:v>
                  </c:pt>
                </c:lvl>
                <c:lvl>
                  <c:pt idx="0">
                    <c:v>Plus grande autonomie des régions : scénario réaliste ou pas? </c:v>
                  </c:pt>
                </c:lvl>
              </c:multiLvlStrCache>
            </c:multiLvlStrRef>
          </c:cat>
          <c:val>
            <c:numRef>
              <c:f>'Graphique 9'!$B$4:$C$4</c:f>
              <c:numCache>
                <c:formatCode>General</c:formatCode>
                <c:ptCount val="2"/>
                <c:pt idx="0">
                  <c:v>61.0</c:v>
                </c:pt>
                <c:pt idx="1">
                  <c:v>39.0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2623432"/>
        <c:axId val="2102626408"/>
      </c:barChart>
      <c:catAx>
        <c:axId val="2102623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2626408"/>
        <c:crosses val="autoZero"/>
        <c:auto val="1"/>
        <c:lblAlgn val="ctr"/>
        <c:lblOffset val="100"/>
        <c:noMultiLvlLbl val="0"/>
      </c:catAx>
      <c:valAx>
        <c:axId val="2102626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623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fr-FR"/>
    </a:p>
  </c:txPr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10'!$A$3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'Graphique 10'!$B$1:$C$2</c:f>
              <c:multiLvlStrCache>
                <c:ptCount val="2"/>
                <c:lvl>
                  <c:pt idx="0">
                    <c:v>Plutôt pour</c:v>
                  </c:pt>
                  <c:pt idx="1">
                    <c:v>Plutôt contre</c:v>
                  </c:pt>
                </c:lvl>
                <c:lvl>
                  <c:pt idx="0">
                    <c:v>Scénario pour une plus grande autonomie des régions</c:v>
                  </c:pt>
                </c:lvl>
              </c:multiLvlStrCache>
            </c:multiLvlStrRef>
          </c:cat>
          <c:val>
            <c:numRef>
              <c:f>'Graphique 10'!$B$3:$C$3</c:f>
              <c:numCache>
                <c:formatCode>General</c:formatCode>
                <c:ptCount val="2"/>
                <c:pt idx="0">
                  <c:v>40.0</c:v>
                </c:pt>
                <c:pt idx="1">
                  <c:v>60.0</c:v>
                </c:pt>
              </c:numCache>
            </c:numRef>
          </c:val>
        </c:ser>
        <c:ser>
          <c:idx val="1"/>
          <c:order val="1"/>
          <c:tx>
            <c:strRef>
              <c:f>'Graphique 10'!$A$4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'Graphique 10'!$B$1:$C$2</c:f>
              <c:multiLvlStrCache>
                <c:ptCount val="2"/>
                <c:lvl>
                  <c:pt idx="0">
                    <c:v>Plutôt pour</c:v>
                  </c:pt>
                  <c:pt idx="1">
                    <c:v>Plutôt contre</c:v>
                  </c:pt>
                </c:lvl>
                <c:lvl>
                  <c:pt idx="0">
                    <c:v>Scénario pour une plus grande autonomie des régions</c:v>
                  </c:pt>
                </c:lvl>
              </c:multiLvlStrCache>
            </c:multiLvlStrRef>
          </c:cat>
          <c:val>
            <c:numRef>
              <c:f>'Graphique 10'!$B$4:$C$4</c:f>
              <c:numCache>
                <c:formatCode>General</c:formatCode>
                <c:ptCount val="2"/>
                <c:pt idx="0">
                  <c:v>52.0</c:v>
                </c:pt>
                <c:pt idx="1">
                  <c:v>48.0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2671192"/>
        <c:axId val="2102674200"/>
      </c:barChart>
      <c:catAx>
        <c:axId val="21026711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2102674200"/>
        <c:crosses val="autoZero"/>
        <c:auto val="1"/>
        <c:lblAlgn val="ctr"/>
        <c:lblOffset val="100"/>
        <c:noMultiLvlLbl val="0"/>
      </c:catAx>
      <c:valAx>
        <c:axId val="2102674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210267119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11'!$A$3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'Graphique 11'!$B$1:$C$2</c:f>
              <c:multiLvlStrCache>
                <c:ptCount val="2"/>
                <c:lvl>
                  <c:pt idx="0">
                    <c:v>Plutôt réaliste</c:v>
                  </c:pt>
                  <c:pt idx="1">
                    <c:v>Plutôt pas réaliste</c:v>
                  </c:pt>
                </c:lvl>
                <c:lvl>
                  <c:pt idx="0">
                    <c:v>Séparation de la Belgique : scénario réaliste ou pas? </c:v>
                  </c:pt>
                </c:lvl>
              </c:multiLvlStrCache>
            </c:multiLvlStrRef>
          </c:cat>
          <c:val>
            <c:numRef>
              <c:f>'Graphique 11'!$B$3:$C$3</c:f>
              <c:numCache>
                <c:formatCode>General</c:formatCode>
                <c:ptCount val="2"/>
                <c:pt idx="0">
                  <c:v>21.0</c:v>
                </c:pt>
                <c:pt idx="1">
                  <c:v>79.0</c:v>
                </c:pt>
              </c:numCache>
            </c:numRef>
          </c:val>
        </c:ser>
        <c:ser>
          <c:idx val="1"/>
          <c:order val="1"/>
          <c:tx>
            <c:strRef>
              <c:f>'Graphique 11'!$A$4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0145228215767635"/>
                  <c:y val="-0.01393728222996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0622422975136414"/>
                  <c:y val="-0.0313591593733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'Graphique 11'!$B$1:$C$2</c:f>
              <c:multiLvlStrCache>
                <c:ptCount val="2"/>
                <c:lvl>
                  <c:pt idx="0">
                    <c:v>Plutôt réaliste</c:v>
                  </c:pt>
                  <c:pt idx="1">
                    <c:v>Plutôt pas réaliste</c:v>
                  </c:pt>
                </c:lvl>
                <c:lvl>
                  <c:pt idx="0">
                    <c:v>Séparation de la Belgique : scénario réaliste ou pas? </c:v>
                  </c:pt>
                </c:lvl>
              </c:multiLvlStrCache>
            </c:multiLvlStrRef>
          </c:cat>
          <c:val>
            <c:numRef>
              <c:f>'Graphique 11'!$B$4:$C$4</c:f>
              <c:numCache>
                <c:formatCode>General</c:formatCode>
                <c:ptCount val="2"/>
                <c:pt idx="0">
                  <c:v>36.0</c:v>
                </c:pt>
                <c:pt idx="1">
                  <c:v>64.0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2719384"/>
        <c:axId val="2102722392"/>
      </c:barChart>
      <c:catAx>
        <c:axId val="2102719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2102722392"/>
        <c:crosses val="autoZero"/>
        <c:auto val="1"/>
        <c:lblAlgn val="ctr"/>
        <c:lblOffset val="100"/>
        <c:noMultiLvlLbl val="0"/>
      </c:catAx>
      <c:valAx>
        <c:axId val="2102722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210271938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'[2]Graphique slides'!$A$3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'[2]Graphique slides'!$B$1:$C$2</c:f>
              <c:multiLvlStrCache>
                <c:ptCount val="2"/>
                <c:lvl>
                  <c:pt idx="0">
                    <c:v>Plutôt pour</c:v>
                  </c:pt>
                  <c:pt idx="1">
                    <c:v>Plutôt contre</c:v>
                  </c:pt>
                </c:lvl>
                <c:lvl>
                  <c:pt idx="0">
                    <c:v>Scénario pour la séparation de la Belgique</c:v>
                  </c:pt>
                </c:lvl>
              </c:multiLvlStrCache>
            </c:multiLvlStrRef>
          </c:cat>
          <c:val>
            <c:numRef>
              <c:f>'[2]Graphique slides'!$B$3:$C$3</c:f>
              <c:numCache>
                <c:formatCode>0</c:formatCode>
                <c:ptCount val="2"/>
                <c:pt idx="0">
                  <c:v>7.0</c:v>
                </c:pt>
                <c:pt idx="1">
                  <c:v>93.0</c:v>
                </c:pt>
              </c:numCache>
            </c:numRef>
          </c:val>
        </c:ser>
        <c:ser>
          <c:idx val="1"/>
          <c:order val="1"/>
          <c:tx>
            <c:strRef>
              <c:f>'[2]Graphique slides'!$A$4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0145228215767635"/>
                  <c:y val="-0.01393728222996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0622422975136414"/>
                  <c:y val="-0.0313591593733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'[2]Graphique slides'!$B$1:$C$2</c:f>
              <c:multiLvlStrCache>
                <c:ptCount val="2"/>
                <c:lvl>
                  <c:pt idx="0">
                    <c:v>Plutôt pour</c:v>
                  </c:pt>
                  <c:pt idx="1">
                    <c:v>Plutôt contre</c:v>
                  </c:pt>
                </c:lvl>
                <c:lvl>
                  <c:pt idx="0">
                    <c:v>Scénario pour la séparation de la Belgique</c:v>
                  </c:pt>
                </c:lvl>
              </c:multiLvlStrCache>
            </c:multiLvlStrRef>
          </c:cat>
          <c:val>
            <c:numRef>
              <c:f>'[2]Graphique slides'!$B$4:$C$4</c:f>
              <c:numCache>
                <c:formatCode>0</c:formatCode>
                <c:ptCount val="2"/>
                <c:pt idx="0">
                  <c:v>8.0</c:v>
                </c:pt>
                <c:pt idx="1">
                  <c:v>92.0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369912"/>
        <c:axId val="2117372984"/>
      </c:barChart>
      <c:catAx>
        <c:axId val="2117369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2117372984"/>
        <c:crosses val="autoZero"/>
        <c:auto val="1"/>
        <c:lblAlgn val="ctr"/>
        <c:lblOffset val="100"/>
        <c:noMultiLvlLbl val="0"/>
      </c:catAx>
      <c:valAx>
        <c:axId val="211737298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211736991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185801025553"/>
          <c:y val="0.00184162914375122"/>
          <c:w val="0.706893089317514"/>
          <c:h val="0.907307350106188"/>
        </c:manualLayout>
      </c:layout>
      <c:barChart>
        <c:barDir val="bar"/>
        <c:grouping val="stacked"/>
        <c:varyColors val="0"/>
        <c:ser>
          <c:idx val="3"/>
          <c:order val="0"/>
          <c:spPr>
            <a:solidFill>
              <a:srgbClr val="38B732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7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Lbls>
            <c:dLbl>
              <c:idx val="15"/>
              <c:spPr/>
              <c:txPr>
                <a:bodyPr/>
                <a:lstStyle/>
                <a:p>
                  <a:pPr>
                    <a:defRPr sz="1400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spPr/>
              <c:txPr>
                <a:bodyPr/>
                <a:lstStyle/>
                <a:p>
                  <a:pPr>
                    <a:defRPr sz="1400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spPr/>
              <c:txPr>
                <a:bodyPr/>
                <a:lstStyle/>
                <a:p>
                  <a:pPr>
                    <a:defRPr sz="1400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'Graphique 2'!$C$4:$D$18</c:f>
              <c:multiLvlStrCache>
                <c:ptCount val="15"/>
                <c:lvl>
                  <c:pt idx="0">
                    <c:v>Partis politiques</c:v>
                  </c:pt>
                  <c:pt idx="1">
                    <c:v>Politicien.ne.s</c:v>
                  </c:pt>
                  <c:pt idx="2">
                    <c:v>Médias</c:v>
                  </c:pt>
                  <c:pt idx="3">
                    <c:v>Union européenne</c:v>
                  </c:pt>
                  <c:pt idx="4">
                    <c:v>Parlement de Wallonie</c:v>
                  </c:pt>
                  <c:pt idx="5">
                    <c:v>Syndicats</c:v>
                  </c:pt>
                  <c:pt idx="6">
                    <c:v>Région wallonne</c:v>
                  </c:pt>
                  <c:pt idx="7">
                    <c:v>Etat belge</c:v>
                  </c:pt>
                  <c:pt idx="8">
                    <c:v>Administration</c:v>
                  </c:pt>
                  <c:pt idx="9">
                    <c:v>Justice</c:v>
                  </c:pt>
                  <c:pt idx="10">
                    <c:v>Enseignement (système)</c:v>
                  </c:pt>
                  <c:pt idx="11">
                    <c:v>Police</c:v>
                  </c:pt>
                  <c:pt idx="12">
                    <c:v>Santé (système)</c:v>
                  </c:pt>
                  <c:pt idx="13">
                    <c:v>Armée</c:v>
                  </c:pt>
                  <c:pt idx="14">
                    <c:v>Enseignant.e.s</c:v>
                  </c:pt>
                </c:lvl>
                <c:lvl>
                  <c:pt idx="0">
                    <c:v>Médias et acteurs politiques</c:v>
                  </c:pt>
                  <c:pt idx="3">
                    <c:v>Appareils politiques et administratifs</c:v>
                  </c:pt>
                  <c:pt idx="9">
                    <c:v>Services publics et services d'ordre</c:v>
                  </c:pt>
                </c:lvl>
              </c:multiLvlStrCache>
            </c:multiLvlStrRef>
          </c:cat>
          <c:val>
            <c:numRef>
              <c:f>'Graphique 2'!$L$4:$L$18</c:f>
              <c:numCache>
                <c:formatCode>0%</c:formatCode>
                <c:ptCount val="15"/>
                <c:pt idx="0">
                  <c:v>0.315</c:v>
                </c:pt>
                <c:pt idx="1">
                  <c:v>0.356</c:v>
                </c:pt>
                <c:pt idx="2">
                  <c:v>0.452</c:v>
                </c:pt>
                <c:pt idx="3">
                  <c:v>0.574</c:v>
                </c:pt>
                <c:pt idx="4">
                  <c:v>0.629</c:v>
                </c:pt>
                <c:pt idx="5">
                  <c:v>0.638</c:v>
                </c:pt>
                <c:pt idx="6">
                  <c:v>0.689</c:v>
                </c:pt>
                <c:pt idx="7">
                  <c:v>0.706</c:v>
                </c:pt>
                <c:pt idx="8">
                  <c:v>0.736</c:v>
                </c:pt>
                <c:pt idx="9">
                  <c:v>0.726</c:v>
                </c:pt>
                <c:pt idx="10">
                  <c:v>0.8</c:v>
                </c:pt>
                <c:pt idx="11">
                  <c:v>0.86</c:v>
                </c:pt>
                <c:pt idx="12">
                  <c:v>0.883</c:v>
                </c:pt>
                <c:pt idx="13">
                  <c:v>0.894</c:v>
                </c:pt>
                <c:pt idx="14">
                  <c:v>0.895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1122696"/>
        <c:axId val="2101125944"/>
      </c:barChart>
      <c:catAx>
        <c:axId val="2101122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2101125944"/>
        <c:crosses val="autoZero"/>
        <c:auto val="1"/>
        <c:lblAlgn val="ctr"/>
        <c:lblOffset val="100"/>
        <c:noMultiLvlLbl val="0"/>
      </c:catAx>
      <c:valAx>
        <c:axId val="2101125944"/>
        <c:scaling>
          <c:orientation val="minMax"/>
          <c:max val="1.0"/>
          <c:min val="0.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2101122696"/>
        <c:crosses val="autoZero"/>
        <c:crossBetween val="between"/>
        <c:majorUnit val="0.5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3'!$A$3:$A$6</c:f>
              <c:strCache>
                <c:ptCount val="4"/>
                <c:pt idx="0">
                  <c:v>Tout à fait d’accord</c:v>
                </c:pt>
                <c:pt idx="1">
                  <c:v>Plutôt d’accord</c:v>
                </c:pt>
                <c:pt idx="2">
                  <c:v>Plutôt pas d’accord</c:v>
                </c:pt>
                <c:pt idx="3">
                  <c:v>Pas du tout d’accord</c:v>
                </c:pt>
              </c:strCache>
            </c:strRef>
          </c:cat>
          <c:val>
            <c:numRef>
              <c:f>'Graphique 3'!$B$3:$B$6</c:f>
              <c:numCache>
                <c:formatCode>General</c:formatCode>
                <c:ptCount val="4"/>
                <c:pt idx="0">
                  <c:v>37.0</c:v>
                </c:pt>
                <c:pt idx="1">
                  <c:v>52.0</c:v>
                </c:pt>
                <c:pt idx="2">
                  <c:v>8.0</c:v>
                </c:pt>
                <c:pt idx="3">
                  <c:v>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1168568"/>
        <c:axId val="2101171576"/>
      </c:barChart>
      <c:catAx>
        <c:axId val="21011685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2101171576"/>
        <c:crosses val="autoZero"/>
        <c:auto val="1"/>
        <c:lblAlgn val="ctr"/>
        <c:lblOffset val="100"/>
        <c:noMultiLvlLbl val="0"/>
      </c:catAx>
      <c:valAx>
        <c:axId val="2101171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2101168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4'!$A$3</c:f>
              <c:strCache>
                <c:ptCount val="1"/>
                <c:pt idx="0">
                  <c:v>au niveau de la commune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4'!$B$2:$C$2</c:f>
              <c:strCache>
                <c:ptCount val="2"/>
                <c:pt idx="0">
                  <c:v>Plutôt oui</c:v>
                </c:pt>
                <c:pt idx="1">
                  <c:v>Plutôt non </c:v>
                </c:pt>
              </c:strCache>
            </c:strRef>
          </c:cat>
          <c:val>
            <c:numRef>
              <c:f>'Graphique 4'!$B$3:$C$3</c:f>
              <c:numCache>
                <c:formatCode>General</c:formatCode>
                <c:ptCount val="2"/>
                <c:pt idx="0">
                  <c:v>49.0</c:v>
                </c:pt>
                <c:pt idx="1">
                  <c:v>51.0</c:v>
                </c:pt>
              </c:numCache>
            </c:numRef>
          </c:val>
        </c:ser>
        <c:ser>
          <c:idx val="1"/>
          <c:order val="1"/>
          <c:tx>
            <c:strRef>
              <c:f>'Graphique 4'!$A$4</c:f>
              <c:strCache>
                <c:ptCount val="1"/>
                <c:pt idx="0">
                  <c:v>au niveau de la région 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4'!$B$2:$C$2</c:f>
              <c:strCache>
                <c:ptCount val="2"/>
                <c:pt idx="0">
                  <c:v>Plutôt oui</c:v>
                </c:pt>
                <c:pt idx="1">
                  <c:v>Plutôt non </c:v>
                </c:pt>
              </c:strCache>
            </c:strRef>
          </c:cat>
          <c:val>
            <c:numRef>
              <c:f>'Graphique 4'!$B$4:$C$4</c:f>
              <c:numCache>
                <c:formatCode>General</c:formatCode>
                <c:ptCount val="2"/>
                <c:pt idx="0">
                  <c:v>30.0</c:v>
                </c:pt>
                <c:pt idx="1">
                  <c:v>70.0</c:v>
                </c:pt>
              </c:numCache>
            </c:numRef>
          </c:val>
        </c:ser>
        <c:ser>
          <c:idx val="2"/>
          <c:order val="2"/>
          <c:tx>
            <c:strRef>
              <c:f>'Graphique 4'!$A$5</c:f>
              <c:strCache>
                <c:ptCount val="1"/>
                <c:pt idx="0">
                  <c:v>au niveau national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4'!$B$2:$C$2</c:f>
              <c:strCache>
                <c:ptCount val="2"/>
                <c:pt idx="0">
                  <c:v>Plutôt oui</c:v>
                </c:pt>
                <c:pt idx="1">
                  <c:v>Plutôt non </c:v>
                </c:pt>
              </c:strCache>
            </c:strRef>
          </c:cat>
          <c:val>
            <c:numRef>
              <c:f>'Graphique 4'!$B$5:$C$5</c:f>
              <c:numCache>
                <c:formatCode>General</c:formatCode>
                <c:ptCount val="2"/>
                <c:pt idx="0">
                  <c:v>21.0</c:v>
                </c:pt>
                <c:pt idx="1">
                  <c:v>79.0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2217448"/>
        <c:axId val="2102220536"/>
      </c:barChart>
      <c:catAx>
        <c:axId val="21022174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2102220536"/>
        <c:crosses val="autoZero"/>
        <c:auto val="1"/>
        <c:lblAlgn val="ctr"/>
        <c:lblOffset val="100"/>
        <c:noMultiLvlLbl val="0"/>
      </c:catAx>
      <c:valAx>
        <c:axId val="2102220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21022174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[1]Feuil1!$B$1</c:f>
              <c:strCache>
                <c:ptCount val="1"/>
                <c:pt idx="0">
                  <c:v>Je me sens impuissant face aux changements actuels </c:v>
                </c:pt>
              </c:strCache>
            </c:strRef>
          </c:tx>
          <c:dLbls>
            <c:txPr>
              <a:bodyPr/>
              <a:lstStyle/>
              <a:p>
                <a:pPr>
                  <a:defRPr sz="14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[1]Feuil1!$A$2:$A$5</c:f>
              <c:strCache>
                <c:ptCount val="4"/>
                <c:pt idx="0">
                  <c:v>_x0014_Tout à fait d'accord</c:v>
                </c:pt>
                <c:pt idx="1">
                  <c:v>_x000f_Plutôt d'accord</c:v>
                </c:pt>
                <c:pt idx="2">
                  <c:v>_x0013_Plutôt pas d'accord</c:v>
                </c:pt>
                <c:pt idx="3">
                  <c:v>_x0015_Pas du tout d'accord </c:v>
                </c:pt>
              </c:strCache>
            </c:strRef>
          </c:cat>
          <c:val>
            <c:numRef>
              <c:f>[1]Feuil1!$B$2:$B$5</c:f>
              <c:numCache>
                <c:formatCode>General</c:formatCode>
                <c:ptCount val="4"/>
                <c:pt idx="0">
                  <c:v>0.23</c:v>
                </c:pt>
                <c:pt idx="1">
                  <c:v>0.51</c:v>
                </c:pt>
                <c:pt idx="2">
                  <c:v>0.2</c:v>
                </c:pt>
                <c:pt idx="3">
                  <c:v>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5'!$A$3</c:f>
              <c:strCache>
                <c:ptCount val="1"/>
                <c:pt idx="0">
                  <c:v>Plutôt satisfait </c:v>
                </c:pt>
              </c:strCache>
            </c:strRef>
          </c:tx>
          <c:invertIfNegative val="0"/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Lbls>
            <c:txPr>
              <a:bodyPr/>
              <a:lstStyle/>
              <a:p>
                <a:pPr>
                  <a:defRPr sz="14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'Graphique 5'!$B$1:$G$2</c:f>
              <c:multiLvlStrCache>
                <c:ptCount val="6"/>
                <c:lvl>
                  <c:pt idx="0">
                    <c:v>Population totale</c:v>
                  </c:pt>
                  <c:pt idx="1">
                    <c:v>PS</c:v>
                  </c:pt>
                  <c:pt idx="2">
                    <c:v>MR</c:v>
                  </c:pt>
                  <c:pt idx="3">
                    <c:v>CDH</c:v>
                  </c:pt>
                  <c:pt idx="4">
                    <c:v>ECOLO</c:v>
                  </c:pt>
                  <c:pt idx="5">
                    <c:v>PTB</c:v>
                  </c:pt>
                </c:lvl>
                <c:lvl>
                  <c:pt idx="0">
                    <c:v>Satisfaction du fonctionnement de la démocratie selon le parti pour lequel on a voté</c:v>
                  </c:pt>
                </c:lvl>
              </c:multiLvlStrCache>
            </c:multiLvlStrRef>
          </c:cat>
          <c:val>
            <c:numRef>
              <c:f>'Graphique 5'!$B$3:$G$3</c:f>
              <c:numCache>
                <c:formatCode>General</c:formatCode>
                <c:ptCount val="6"/>
                <c:pt idx="0">
                  <c:v>50.0</c:v>
                </c:pt>
                <c:pt idx="1">
                  <c:v>54.0</c:v>
                </c:pt>
                <c:pt idx="2">
                  <c:v>56.0</c:v>
                </c:pt>
                <c:pt idx="3">
                  <c:v>59.0</c:v>
                </c:pt>
                <c:pt idx="4">
                  <c:v>42.0</c:v>
                </c:pt>
                <c:pt idx="5">
                  <c:v>28.0</c:v>
                </c:pt>
              </c:numCache>
            </c:numRef>
          </c:val>
        </c:ser>
        <c:ser>
          <c:idx val="1"/>
          <c:order val="1"/>
          <c:tx>
            <c:strRef>
              <c:f>'Graphique 5'!$A$4</c:f>
              <c:strCache>
                <c:ptCount val="1"/>
                <c:pt idx="0">
                  <c:v>Ni oui ni non</c:v>
                </c:pt>
              </c:strCache>
            </c:strRef>
          </c:tx>
          <c:invertIfNegative val="0"/>
          <c:cat>
            <c:multiLvlStrRef>
              <c:f>'Graphique 5'!$B$1:$G$2</c:f>
              <c:multiLvlStrCache>
                <c:ptCount val="6"/>
                <c:lvl>
                  <c:pt idx="0">
                    <c:v>Population totale</c:v>
                  </c:pt>
                  <c:pt idx="1">
                    <c:v>PS</c:v>
                  </c:pt>
                  <c:pt idx="2">
                    <c:v>MR</c:v>
                  </c:pt>
                  <c:pt idx="3">
                    <c:v>CDH</c:v>
                  </c:pt>
                  <c:pt idx="4">
                    <c:v>ECOLO</c:v>
                  </c:pt>
                  <c:pt idx="5">
                    <c:v>PTB</c:v>
                  </c:pt>
                </c:lvl>
                <c:lvl>
                  <c:pt idx="0">
                    <c:v>Satisfaction du fonctionnement de la démocratie selon le parti pour lequel on a voté</c:v>
                  </c:pt>
                </c:lvl>
              </c:multiLvlStrCache>
            </c:multiLvlStrRef>
          </c:cat>
          <c:val>
            <c:numRef>
              <c:f>'Graphique 5'!$B$4:$G$4</c:f>
              <c:numCache>
                <c:formatCode>General</c:formatCode>
                <c:ptCount val="6"/>
                <c:pt idx="0">
                  <c:v>30.0</c:v>
                </c:pt>
                <c:pt idx="1">
                  <c:v>30.0</c:v>
                </c:pt>
                <c:pt idx="2">
                  <c:v>28.0</c:v>
                </c:pt>
                <c:pt idx="3">
                  <c:v>26.0</c:v>
                </c:pt>
                <c:pt idx="4">
                  <c:v>34.0</c:v>
                </c:pt>
                <c:pt idx="5">
                  <c:v>28.0</c:v>
                </c:pt>
              </c:numCache>
            </c:numRef>
          </c:val>
        </c:ser>
        <c:ser>
          <c:idx val="2"/>
          <c:order val="2"/>
          <c:tx>
            <c:strRef>
              <c:f>'Graphique 5'!$A$5</c:f>
              <c:strCache>
                <c:ptCount val="1"/>
                <c:pt idx="0">
                  <c:v>Plutôt insatisfait</c:v>
                </c:pt>
              </c:strCache>
            </c:strRef>
          </c:tx>
          <c:invertIfNegative val="0"/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Lbls>
            <c:txPr>
              <a:bodyPr/>
              <a:lstStyle/>
              <a:p>
                <a:pPr>
                  <a:defRPr sz="14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'Graphique 5'!$B$1:$G$2</c:f>
              <c:multiLvlStrCache>
                <c:ptCount val="6"/>
                <c:lvl>
                  <c:pt idx="0">
                    <c:v>Population totale</c:v>
                  </c:pt>
                  <c:pt idx="1">
                    <c:v>PS</c:v>
                  </c:pt>
                  <c:pt idx="2">
                    <c:v>MR</c:v>
                  </c:pt>
                  <c:pt idx="3">
                    <c:v>CDH</c:v>
                  </c:pt>
                  <c:pt idx="4">
                    <c:v>ECOLO</c:v>
                  </c:pt>
                  <c:pt idx="5">
                    <c:v>PTB</c:v>
                  </c:pt>
                </c:lvl>
                <c:lvl>
                  <c:pt idx="0">
                    <c:v>Satisfaction du fonctionnement de la démocratie selon le parti pour lequel on a voté</c:v>
                  </c:pt>
                </c:lvl>
              </c:multiLvlStrCache>
            </c:multiLvlStrRef>
          </c:cat>
          <c:val>
            <c:numRef>
              <c:f>'Graphique 5'!$B$5:$G$5</c:f>
              <c:numCache>
                <c:formatCode>General</c:formatCode>
                <c:ptCount val="6"/>
                <c:pt idx="0">
                  <c:v>20.0</c:v>
                </c:pt>
                <c:pt idx="1">
                  <c:v>16.0</c:v>
                </c:pt>
                <c:pt idx="2">
                  <c:v>16.0</c:v>
                </c:pt>
                <c:pt idx="3">
                  <c:v>15.0</c:v>
                </c:pt>
                <c:pt idx="4">
                  <c:v>24.0</c:v>
                </c:pt>
                <c:pt idx="5">
                  <c:v>44.0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2299752"/>
        <c:axId val="2102302872"/>
      </c:barChart>
      <c:catAx>
        <c:axId val="21022997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2102302872"/>
        <c:crosses val="autoZero"/>
        <c:auto val="1"/>
        <c:lblAlgn val="ctr"/>
        <c:lblOffset val="100"/>
        <c:noMultiLvlLbl val="0"/>
      </c:catAx>
      <c:valAx>
        <c:axId val="2102302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210229975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1 association</c:v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200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5"/>
              <c:pt idx="0">
                <c:v>2003.0</c:v>
              </c:pt>
              <c:pt idx="1">
                <c:v>2007.0</c:v>
              </c:pt>
              <c:pt idx="2">
                <c:v>2012.0</c:v>
              </c:pt>
              <c:pt idx="3">
                <c:v>2016.0</c:v>
              </c:pt>
              <c:pt idx="4">
                <c:v>2018.0</c:v>
              </c:pt>
            </c:numLit>
          </c:cat>
          <c:val>
            <c:numRef>
              <c:f>('Graphique 6'!$I$6,'Graphique 6'!$I$16,'Graphique 6'!$I$26,'Graphique 6'!$I$34,'Graphique 6'!$I$42)</c:f>
              <c:numCache>
                <c:formatCode>0%</c:formatCode>
                <c:ptCount val="5"/>
                <c:pt idx="0">
                  <c:v>0.23</c:v>
                </c:pt>
                <c:pt idx="1">
                  <c:v>0.233</c:v>
                </c:pt>
                <c:pt idx="2">
                  <c:v>0.241</c:v>
                </c:pt>
                <c:pt idx="3">
                  <c:v>0.233</c:v>
                </c:pt>
                <c:pt idx="4">
                  <c:v>0.248</c:v>
                </c:pt>
              </c:numCache>
            </c:numRef>
          </c:val>
        </c:ser>
        <c:ser>
          <c:idx val="1"/>
          <c:order val="1"/>
          <c:tx>
            <c:v>2 associations</c:v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5"/>
              <c:pt idx="0">
                <c:v>2003.0</c:v>
              </c:pt>
              <c:pt idx="1">
                <c:v>2007.0</c:v>
              </c:pt>
              <c:pt idx="2">
                <c:v>2012.0</c:v>
              </c:pt>
              <c:pt idx="3">
                <c:v>2016.0</c:v>
              </c:pt>
              <c:pt idx="4">
                <c:v>2018.0</c:v>
              </c:pt>
            </c:numLit>
          </c:cat>
          <c:val>
            <c:numRef>
              <c:f>('Graphique 6'!$I$7,'Graphique 6'!$I$17,'Graphique 6'!$I$27,'Graphique 6'!$I$35,'Graphique 6'!$I$43)</c:f>
              <c:numCache>
                <c:formatCode>0%</c:formatCode>
                <c:ptCount val="5"/>
                <c:pt idx="0">
                  <c:v>0.117</c:v>
                </c:pt>
                <c:pt idx="1">
                  <c:v>0.135</c:v>
                </c:pt>
                <c:pt idx="2">
                  <c:v>0.117</c:v>
                </c:pt>
                <c:pt idx="3">
                  <c:v>0.123</c:v>
                </c:pt>
                <c:pt idx="4">
                  <c:v>0.124</c:v>
                </c:pt>
              </c:numCache>
            </c:numRef>
          </c:val>
        </c:ser>
        <c:ser>
          <c:idx val="2"/>
          <c:order val="2"/>
          <c:tx>
            <c:v>3 associations</c:v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('Graphique 6'!$I$8,'Graphique 6'!$I$18,'Graphique 6'!$I$28,'Graphique 6'!$I$36,'Graphique 6'!$I$44)</c:f>
              <c:numCache>
                <c:formatCode>0%</c:formatCode>
                <c:ptCount val="5"/>
                <c:pt idx="0">
                  <c:v>0.056</c:v>
                </c:pt>
                <c:pt idx="1">
                  <c:v>0.064</c:v>
                </c:pt>
                <c:pt idx="2">
                  <c:v>0.048</c:v>
                </c:pt>
                <c:pt idx="3">
                  <c:v>0.044</c:v>
                </c:pt>
                <c:pt idx="4">
                  <c:v>0.045</c:v>
                </c:pt>
              </c:numCache>
            </c:numRef>
          </c:val>
        </c:ser>
        <c:ser>
          <c:idx val="3"/>
          <c:order val="3"/>
          <c:tx>
            <c:v>4 associations et plus</c:v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('Graphique 6'!$I$9,'Graphique 6'!$I$19,'Graphique 6'!$I$29,'Graphique 6'!$I$37,'Graphique 6'!$I$45)</c:f>
              <c:numCache>
                <c:formatCode>0%</c:formatCode>
                <c:ptCount val="5"/>
                <c:pt idx="0">
                  <c:v>0.06</c:v>
                </c:pt>
                <c:pt idx="1">
                  <c:v>0.061</c:v>
                </c:pt>
                <c:pt idx="2">
                  <c:v>0.04</c:v>
                </c:pt>
                <c:pt idx="3">
                  <c:v>0.045</c:v>
                </c:pt>
                <c:pt idx="4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1411768"/>
        <c:axId val="2101407896"/>
      </c:barChart>
      <c:catAx>
        <c:axId val="2101411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2101407896"/>
        <c:crosses val="autoZero"/>
        <c:auto val="1"/>
        <c:lblAlgn val="ctr"/>
        <c:lblOffset val="100"/>
        <c:noMultiLvlLbl val="0"/>
      </c:catAx>
      <c:valAx>
        <c:axId val="21014078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014117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'Graphique 7'!$B$12</c:f>
              <c:strCache>
                <c:ptCount val="1"/>
                <c:pt idx="0">
                  <c:v>Communale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0.0272110182655739"/>
                  <c:y val="-0.03735144312393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0170068027210884"/>
                  <c:y val="-0.02037351443123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00850340136054422"/>
                  <c:y val="-0.03735144312393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022108843537415"/>
                  <c:y val="-0.04074702886247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0408163265306122"/>
                  <c:y val="-0.03056027164685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'Graphique 7'!$C$11:$G$11</c:f>
              <c:numCache>
                <c:formatCode>General</c:formatCode>
                <c:ptCount val="5"/>
                <c:pt idx="0">
                  <c:v>2007.0</c:v>
                </c:pt>
                <c:pt idx="1">
                  <c:v>2012.0</c:v>
                </c:pt>
                <c:pt idx="2">
                  <c:v>2013.0</c:v>
                </c:pt>
                <c:pt idx="3">
                  <c:v>2016.0</c:v>
                </c:pt>
                <c:pt idx="4">
                  <c:v>2018.0</c:v>
                </c:pt>
              </c:numCache>
            </c:numRef>
          </c:cat>
          <c:val>
            <c:numRef>
              <c:f>'Graphique 7'!$C$12:$G$12</c:f>
              <c:numCache>
                <c:formatCode>0%</c:formatCode>
                <c:ptCount val="5"/>
                <c:pt idx="0">
                  <c:v>0.58</c:v>
                </c:pt>
                <c:pt idx="1">
                  <c:v>0.6</c:v>
                </c:pt>
                <c:pt idx="2">
                  <c:v>0.6</c:v>
                </c:pt>
                <c:pt idx="3">
                  <c:v>0.53</c:v>
                </c:pt>
                <c:pt idx="4">
                  <c:v>0.56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'Graphique 7'!$B$13</c:f>
              <c:strCache>
                <c:ptCount val="1"/>
                <c:pt idx="0">
                  <c:v>Régionale</c:v>
                </c:pt>
              </c:strCache>
            </c:strRef>
          </c:tx>
          <c:marker>
            <c:symbol val="none"/>
          </c:marker>
          <c:dLbls>
            <c:dLbl>
              <c:idx val="4"/>
              <c:layout>
                <c:manualLayout>
                  <c:x val="-0.0408164604424447"/>
                  <c:y val="-0.0373514431239389"/>
                </c:manualLayout>
              </c:layout>
              <c:spPr/>
              <c:txPr>
                <a:bodyPr/>
                <a:lstStyle/>
                <a:p>
                  <a:pPr>
                    <a:defRPr sz="1400"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'Graphique 7'!$C$11:$G$11</c:f>
              <c:numCache>
                <c:formatCode>General</c:formatCode>
                <c:ptCount val="5"/>
                <c:pt idx="0">
                  <c:v>2007.0</c:v>
                </c:pt>
                <c:pt idx="1">
                  <c:v>2012.0</c:v>
                </c:pt>
                <c:pt idx="2">
                  <c:v>2013.0</c:v>
                </c:pt>
                <c:pt idx="3">
                  <c:v>2016.0</c:v>
                </c:pt>
                <c:pt idx="4">
                  <c:v>2018.0</c:v>
                </c:pt>
              </c:numCache>
            </c:numRef>
          </c:cat>
          <c:val>
            <c:numRef>
              <c:f>'Graphique 7'!$C$13:$G$13</c:f>
              <c:numCache>
                <c:formatCode>0%</c:formatCode>
                <c:ptCount val="5"/>
                <c:pt idx="0">
                  <c:v>0.49</c:v>
                </c:pt>
                <c:pt idx="1">
                  <c:v>0.55</c:v>
                </c:pt>
                <c:pt idx="2">
                  <c:v>0.51</c:v>
                </c:pt>
                <c:pt idx="3">
                  <c:v>0.48</c:v>
                </c:pt>
                <c:pt idx="4">
                  <c:v>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'Graphique 7'!$B$14</c:f>
              <c:strCache>
                <c:ptCount val="1"/>
                <c:pt idx="0">
                  <c:v>Législative</c:v>
                </c:pt>
              </c:strCache>
            </c:strRef>
          </c:tx>
          <c:marker>
            <c:symbol val="none"/>
          </c:marker>
          <c:cat>
            <c:numRef>
              <c:f>'Graphique 7'!$C$11:$G$11</c:f>
              <c:numCache>
                <c:formatCode>General</c:formatCode>
                <c:ptCount val="5"/>
                <c:pt idx="0">
                  <c:v>2007.0</c:v>
                </c:pt>
                <c:pt idx="1">
                  <c:v>2012.0</c:v>
                </c:pt>
                <c:pt idx="2">
                  <c:v>2013.0</c:v>
                </c:pt>
                <c:pt idx="3">
                  <c:v>2016.0</c:v>
                </c:pt>
                <c:pt idx="4">
                  <c:v>2018.0</c:v>
                </c:pt>
              </c:numCache>
            </c:numRef>
          </c:cat>
          <c:val>
            <c:numRef>
              <c:f>'Graphique 7'!$C$14:$G$14</c:f>
              <c:numCache>
                <c:formatCode>0%</c:formatCode>
                <c:ptCount val="5"/>
                <c:pt idx="0">
                  <c:v>0.5</c:v>
                </c:pt>
                <c:pt idx="1">
                  <c:v>0.55</c:v>
                </c:pt>
                <c:pt idx="2">
                  <c:v>0.53</c:v>
                </c:pt>
                <c:pt idx="3">
                  <c:v>0.48</c:v>
                </c:pt>
                <c:pt idx="4">
                  <c:v>0.49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'Graphique 7'!$B$15</c:f>
              <c:strCache>
                <c:ptCount val="1"/>
                <c:pt idx="0">
                  <c:v>Européenne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0.0170068027210884"/>
                  <c:y val="0.04074702886247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306122448979592"/>
                  <c:y val="0.04753820033955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0272108843537415"/>
                  <c:y val="0.02716468590831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0289115646258503"/>
                  <c:y val="0.03735144312393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0510204081632654"/>
                  <c:y val="0.0305602716468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'Graphique 7'!$C$11:$G$11</c:f>
              <c:numCache>
                <c:formatCode>General</c:formatCode>
                <c:ptCount val="5"/>
                <c:pt idx="0">
                  <c:v>2007.0</c:v>
                </c:pt>
                <c:pt idx="1">
                  <c:v>2012.0</c:v>
                </c:pt>
                <c:pt idx="2">
                  <c:v>2013.0</c:v>
                </c:pt>
                <c:pt idx="3">
                  <c:v>2016.0</c:v>
                </c:pt>
                <c:pt idx="4">
                  <c:v>2018.0</c:v>
                </c:pt>
              </c:numCache>
            </c:numRef>
          </c:cat>
          <c:val>
            <c:numRef>
              <c:f>'Graphique 7'!$C$15:$G$15</c:f>
              <c:numCache>
                <c:formatCode>0%</c:formatCode>
                <c:ptCount val="5"/>
                <c:pt idx="0">
                  <c:v>0.46</c:v>
                </c:pt>
                <c:pt idx="1">
                  <c:v>0.49</c:v>
                </c:pt>
                <c:pt idx="2">
                  <c:v>0.47</c:v>
                </c:pt>
                <c:pt idx="3">
                  <c:v>0.43</c:v>
                </c:pt>
                <c:pt idx="4">
                  <c:v>0.44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528920"/>
        <c:axId val="2102531960"/>
      </c:lineChart>
      <c:catAx>
        <c:axId val="210252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2102531960"/>
        <c:crosses val="autoZero"/>
        <c:auto val="1"/>
        <c:lblAlgn val="ctr"/>
        <c:lblOffset val="100"/>
        <c:noMultiLvlLbl val="0"/>
      </c:catAx>
      <c:valAx>
        <c:axId val="21025319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21025289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8 '!$B$3:$B$8</c:f>
              <c:strCache>
                <c:ptCount val="6"/>
                <c:pt idx="0">
                  <c:v> La Belgique</c:v>
                </c:pt>
                <c:pt idx="1">
                  <c:v> La ville, la localité, le quartier où vous habitez</c:v>
                </c:pt>
                <c:pt idx="2">
                  <c:v>Le monde entier (se sentir « citoyen du monde »)</c:v>
                </c:pt>
                <c:pt idx="3">
                  <c:v>La wallonie</c:v>
                </c:pt>
                <c:pt idx="4">
                  <c:v>La province (Hainaut, Namur, Liège…)</c:v>
                </c:pt>
                <c:pt idx="5">
                  <c:v> L’Europe</c:v>
                </c:pt>
              </c:strCache>
            </c:strRef>
          </c:cat>
          <c:val>
            <c:numRef>
              <c:f>'Graphique 8 '!$C$3:$C$8</c:f>
              <c:numCache>
                <c:formatCode>General</c:formatCode>
                <c:ptCount val="6"/>
                <c:pt idx="0">
                  <c:v>46.0</c:v>
                </c:pt>
                <c:pt idx="1">
                  <c:v>16.0</c:v>
                </c:pt>
                <c:pt idx="2">
                  <c:v>13.0</c:v>
                </c:pt>
                <c:pt idx="3">
                  <c:v>10.0</c:v>
                </c:pt>
                <c:pt idx="4">
                  <c:v>9.0</c:v>
                </c:pt>
                <c:pt idx="5">
                  <c:v>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2578616"/>
        <c:axId val="2102581624"/>
      </c:barChart>
      <c:catAx>
        <c:axId val="2102578616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2102581624"/>
        <c:crosses val="autoZero"/>
        <c:auto val="1"/>
        <c:lblAlgn val="ctr"/>
        <c:lblOffset val="100"/>
        <c:noMultiLvlLbl val="0"/>
      </c:catAx>
      <c:valAx>
        <c:axId val="21025816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2102578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Relationship Id="rId2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23</xdr:row>
      <xdr:rowOff>0</xdr:rowOff>
    </xdr:from>
    <xdr:to>
      <xdr:col>12</xdr:col>
      <xdr:colOff>228600</xdr:colOff>
      <xdr:row>45</xdr:row>
      <xdr:rowOff>46566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177800</xdr:colOff>
      <xdr:row>4</xdr:row>
      <xdr:rowOff>101600</xdr:rowOff>
    </xdr:from>
    <xdr:to>
      <xdr:col>15</xdr:col>
      <xdr:colOff>241300</xdr:colOff>
      <xdr:row>28</xdr:row>
      <xdr:rowOff>177800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355600</xdr:colOff>
      <xdr:row>6</xdr:row>
      <xdr:rowOff>127000</xdr:rowOff>
    </xdr:from>
    <xdr:to>
      <xdr:col>5</xdr:col>
      <xdr:colOff>698500</xdr:colOff>
      <xdr:row>27</xdr:row>
      <xdr:rowOff>76200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38100</xdr:rowOff>
    </xdr:from>
    <xdr:to>
      <xdr:col>6</xdr:col>
      <xdr:colOff>508000</xdr:colOff>
      <xdr:row>23</xdr:row>
      <xdr:rowOff>177800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5</xdr:row>
      <xdr:rowOff>38100</xdr:rowOff>
    </xdr:from>
    <xdr:to>
      <xdr:col>13</xdr:col>
      <xdr:colOff>508000</xdr:colOff>
      <xdr:row>23</xdr:row>
      <xdr:rowOff>177800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8</xdr:col>
      <xdr:colOff>304800</xdr:colOff>
      <xdr:row>60</xdr:row>
      <xdr:rowOff>173566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431800</xdr:colOff>
      <xdr:row>8</xdr:row>
      <xdr:rowOff>63500</xdr:rowOff>
    </xdr:from>
    <xdr:to>
      <xdr:col>6</xdr:col>
      <xdr:colOff>558800</xdr:colOff>
      <xdr:row>23</xdr:row>
      <xdr:rowOff>6350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25400</xdr:rowOff>
    </xdr:from>
    <xdr:to>
      <xdr:col>6</xdr:col>
      <xdr:colOff>165100</xdr:colOff>
      <xdr:row>27</xdr:row>
      <xdr:rowOff>120650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7</xdr:row>
      <xdr:rowOff>0</xdr:rowOff>
    </xdr:from>
    <xdr:to>
      <xdr:col>15</xdr:col>
      <xdr:colOff>355600</xdr:colOff>
      <xdr:row>25</xdr:row>
      <xdr:rowOff>12700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6</xdr:row>
      <xdr:rowOff>152400</xdr:rowOff>
    </xdr:from>
    <xdr:to>
      <xdr:col>8</xdr:col>
      <xdr:colOff>203200</xdr:colOff>
      <xdr:row>30</xdr:row>
      <xdr:rowOff>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774700</xdr:colOff>
      <xdr:row>6</xdr:row>
      <xdr:rowOff>25400</xdr:rowOff>
    </xdr:from>
    <xdr:to>
      <xdr:col>17</xdr:col>
      <xdr:colOff>673100</xdr:colOff>
      <xdr:row>31</xdr:row>
      <xdr:rowOff>63500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558800</xdr:colOff>
      <xdr:row>10</xdr:row>
      <xdr:rowOff>101600</xdr:rowOff>
    </xdr:from>
    <xdr:to>
      <xdr:col>11</xdr:col>
      <xdr:colOff>279400</xdr:colOff>
      <xdr:row>11</xdr:row>
      <xdr:rowOff>177800</xdr:rowOff>
    </xdr:to>
    <xdr:sp macro="" textlink="">
      <xdr:nvSpPr>
        <xdr:cNvPr id="3" name="ZoneTexte 2"/>
        <xdr:cNvSpPr txBox="1"/>
      </xdr:nvSpPr>
      <xdr:spPr>
        <a:xfrm>
          <a:off x="8813800" y="2324100"/>
          <a:ext cx="546100" cy="27940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/>
            <a:t>46%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0.21484</cdr:x>
      <cdr:y>0.12407</cdr:y>
    </cdr:from>
    <cdr:to>
      <cdr:x>0.29883</cdr:x>
      <cdr:y>0.1861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397000" y="635001"/>
          <a:ext cx="546100" cy="317499"/>
        </a:xfrm>
        <a:prstGeom xmlns:a="http://schemas.openxmlformats.org/drawingml/2006/main" prst="rect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200"/>
            <a:t>49%</a:t>
          </a:r>
        </a:p>
      </cdr:txBody>
    </cdr:sp>
  </cdr:relSizeAnchor>
  <cdr:relSizeAnchor xmlns:cdr="http://schemas.openxmlformats.org/drawingml/2006/chartDrawing">
    <cdr:from>
      <cdr:x>0.33789</cdr:x>
      <cdr:y>0.19274</cdr:y>
    </cdr:from>
    <cdr:to>
      <cdr:x>0.419</cdr:x>
      <cdr:y>0.25806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2197100" y="986449"/>
          <a:ext cx="527416" cy="334351"/>
        </a:xfrm>
        <a:prstGeom xmlns:a="http://schemas.openxmlformats.org/drawingml/2006/main" prst="rect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200"/>
            <a:t>45%</a:t>
          </a:r>
        </a:p>
      </cdr:txBody>
    </cdr:sp>
  </cdr:relSizeAnchor>
  <cdr:relSizeAnchor xmlns:cdr="http://schemas.openxmlformats.org/drawingml/2006/chartDrawing">
    <cdr:from>
      <cdr:x>0.47656</cdr:x>
      <cdr:y>0.18994</cdr:y>
    </cdr:from>
    <cdr:to>
      <cdr:x>0.54859</cdr:x>
      <cdr:y>0.26551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3098799" y="972153"/>
          <a:ext cx="468365" cy="386747"/>
        </a:xfrm>
        <a:prstGeom xmlns:a="http://schemas.openxmlformats.org/drawingml/2006/main" prst="rect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200"/>
            <a:t>45%</a:t>
          </a:r>
        </a:p>
      </cdr:txBody>
    </cdr:sp>
  </cdr:relSizeAnchor>
  <cdr:relSizeAnchor xmlns:cdr="http://schemas.openxmlformats.org/drawingml/2006/chartDrawing">
    <cdr:from>
      <cdr:x>0.59961</cdr:x>
      <cdr:y>0.18114</cdr:y>
    </cdr:from>
    <cdr:to>
      <cdr:x>0.6875</cdr:x>
      <cdr:y>0.2531</cdr:y>
    </cdr:to>
    <cdr:sp macro="" textlink="">
      <cdr:nvSpPr>
        <cdr:cNvPr id="5" name="ZoneTexte 4"/>
        <cdr:cNvSpPr txBox="1"/>
      </cdr:nvSpPr>
      <cdr:spPr>
        <a:xfrm xmlns:a="http://schemas.openxmlformats.org/drawingml/2006/main">
          <a:off x="3898900" y="927101"/>
          <a:ext cx="571500" cy="368299"/>
        </a:xfrm>
        <a:prstGeom xmlns:a="http://schemas.openxmlformats.org/drawingml/2006/main" prst="rect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200"/>
            <a:t>46%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0</xdr:row>
      <xdr:rowOff>0</xdr:rowOff>
    </xdr:from>
    <xdr:to>
      <xdr:col>20</xdr:col>
      <xdr:colOff>88900</xdr:colOff>
      <xdr:row>15</xdr:row>
      <xdr:rowOff>133350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8</xdr:row>
      <xdr:rowOff>139700</xdr:rowOff>
    </xdr:from>
    <xdr:to>
      <xdr:col>5</xdr:col>
      <xdr:colOff>190500</xdr:colOff>
      <xdr:row>30</xdr:row>
      <xdr:rowOff>177800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ntiment%20d'impuissance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SW2018%20conf%20presse%205%20f&#233;vrier%202019%20-%20Figures%20v2019-02-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</sheetNames>
    <sheetDataSet>
      <sheetData sheetId="0">
        <row r="1">
          <cell r="B1" t="str">
            <v xml:space="preserve">Je me sens impuissant face aux changements actuels </v>
          </cell>
        </row>
        <row r="2">
          <cell r="A2" t="str">
            <v>Tout à fait d'accord</v>
          </cell>
          <cell r="B2">
            <v>0.23</v>
          </cell>
        </row>
        <row r="3">
          <cell r="A3" t="str">
            <v>Plutôt d'accord</v>
          </cell>
          <cell r="B3">
            <v>0.51</v>
          </cell>
        </row>
        <row r="4">
          <cell r="A4" t="str">
            <v>Plutôt pas d'accord</v>
          </cell>
          <cell r="B4">
            <v>0.2</v>
          </cell>
        </row>
        <row r="5">
          <cell r="A5" t="str">
            <v xml:space="preserve">Pas du tout d'accord </v>
          </cell>
          <cell r="B5">
            <v>0.06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raphique 1"/>
      <sheetName val="Graphique 2"/>
      <sheetName val="Graphique 3"/>
      <sheetName val="Graphique 4"/>
      <sheetName val="Graphique 5"/>
      <sheetName val="Graphique 6"/>
      <sheetName val="Tableau participation et parti"/>
      <sheetName val="Graphique 7"/>
      <sheetName val="Graphique 8"/>
      <sheetName val="Graphique 9"/>
      <sheetName val="Graphique 10"/>
      <sheetName val="Graphique slides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B1" t="str">
            <v>Scénario pour la séparation de la Belgique</v>
          </cell>
        </row>
        <row r="2">
          <cell r="B2" t="str">
            <v>Plutôt pour</v>
          </cell>
          <cell r="C2" t="str">
            <v>Plutôt contre</v>
          </cell>
        </row>
        <row r="3">
          <cell r="A3">
            <v>2013</v>
          </cell>
          <cell r="B3">
            <v>7</v>
          </cell>
          <cell r="C3">
            <v>93</v>
          </cell>
        </row>
        <row r="4">
          <cell r="A4">
            <v>2018</v>
          </cell>
          <cell r="B4">
            <v>8</v>
          </cell>
          <cell r="C4">
            <v>92</v>
          </cell>
        </row>
      </sheetData>
      <sheetData sheetId="12"/>
    </sheetDataSet>
  </externalBook>
</externalLink>
</file>

<file path=xl/tables/table1.xml><?xml version="1.0" encoding="utf-8"?>
<table xmlns="http://schemas.openxmlformats.org/spreadsheetml/2006/main" id="3" name="Table14" displayName="Table14" ref="B2:M20" totalsRowShown="0" headerRowDxfId="16">
  <autoFilter ref="B2:M20"/>
  <sortState ref="B3:K20">
    <sortCondition descending="1" ref="B4:B21"/>
    <sortCondition ref="K4:K21"/>
  </sortState>
  <tableColumns count="12">
    <tableColumn id="14" name="Catégorie"/>
    <tableColumn id="16" name="Colonne2"/>
    <tableColumn id="1" name="Colonne1"/>
    <tableColumn id="2" name="1Pas du tout confiance"/>
    <tableColumn id="3" name="2Peu confiance"/>
    <tableColumn id="4" name="3Confiance moyenne"/>
    <tableColumn id="5" name="4Grande confiance"/>
    <tableColumn id="6" name="5Confiance totale"/>
    <tableColumn id="7" name="Total"/>
    <tableColumn id="15" name="% confiant" dataDxfId="15">
      <calculatedColumnFormula>SUM(Table14[[#This Row],[3Confiance moyenne]:[5Confiance totale]])</calculatedColumnFormula>
    </tableColumn>
    <tableColumn id="8" name="confiance" dataDxfId="14" dataCellStyle="Pourcentage">
      <calculatedColumnFormula>Table14[[#This Row],[% confiant]]/100</calculatedColumnFormula>
    </tableColumn>
    <tableColumn id="9" name="ME" dataDxfId="13" dataCellStyle="Pourcentage">
      <calculatedColumnFormula>IF(L3&gt;0,NORMSINV(95%+(1-95%)/2)*SQRT(L3*(1-L3)/1304)+1/(2*1304),"")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B3:M21" totalsRowShown="0" headerRowDxfId="12">
  <autoFilter ref="B3:M21"/>
  <sortState ref="B4:K21">
    <sortCondition descending="1" ref="B4:B21"/>
    <sortCondition ref="K4:K21"/>
  </sortState>
  <tableColumns count="12">
    <tableColumn id="14" name="Catégorie"/>
    <tableColumn id="16" name="Colonne2"/>
    <tableColumn id="1" name="Colonne1"/>
    <tableColumn id="2" name="1Pas du tout confiance"/>
    <tableColumn id="3" name="2Peu confiance"/>
    <tableColumn id="4" name="3Confiance moyenne"/>
    <tableColumn id="5" name="4Grande confiance"/>
    <tableColumn id="6" name="5Confiance totale"/>
    <tableColumn id="7" name="Total"/>
    <tableColumn id="15" name="% confiant" dataDxfId="11">
      <calculatedColumnFormula>SUM(Table1[[#This Row],[3Confiance moyenne]:[5Confiance totale]])</calculatedColumnFormula>
    </tableColumn>
    <tableColumn id="8" name="confiance" dataDxfId="10" dataCellStyle="Pourcentage">
      <calculatedColumnFormula>Table1[[#This Row],[% confiant]]/100</calculatedColumnFormula>
    </tableColumn>
    <tableColumn id="9" name="ME" dataDxfId="9" dataCellStyle="Pourcentage">
      <calculatedColumnFormula>IF(L4&gt;0,NORMSINV(95%+(1-95%)/2)*SQRT(L4*(1-L4)/1304)+1/(2*1304),"")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2" name="Table4" displayName="Table4" ref="A1:G15" totalsRowShown="0" headerRowDxfId="8" dataDxfId="7">
  <autoFilter ref="A1:G15"/>
  <tableColumns count="7">
    <tableColumn id="1" name="Colonne1" dataDxfId="6"/>
    <tableColumn id="2" name="Colonne2" dataDxfId="5"/>
    <tableColumn id="3" name="Colonne3" dataDxfId="4"/>
    <tableColumn id="4" name="Colonne4" dataDxfId="3"/>
    <tableColumn id="5" name="Colonne5" dataDxfId="2"/>
    <tableColumn id="6" name="Colonne6" dataDxfId="1"/>
    <tableColumn id="7" name="Colonne7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"/>
  <sheetViews>
    <sheetView workbookViewId="0">
      <selection activeCell="P18" sqref="P18"/>
    </sheetView>
  </sheetViews>
  <sheetFormatPr baseColWidth="10" defaultRowHeight="15" x14ac:dyDescent="0"/>
  <sheetData>
    <row r="2" spans="1:13" ht="37" thickBot="1">
      <c r="A2" t="s">
        <v>0</v>
      </c>
      <c r="B2" s="1" t="s">
        <v>0</v>
      </c>
      <c r="C2" s="2" t="s">
        <v>1</v>
      </c>
      <c r="D2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4" t="s">
        <v>9</v>
      </c>
      <c r="L2" s="4" t="s">
        <v>10</v>
      </c>
      <c r="M2" s="4" t="s">
        <v>11</v>
      </c>
    </row>
    <row r="3" spans="1:13">
      <c r="B3" t="s">
        <v>12</v>
      </c>
      <c r="C3" t="s">
        <v>60</v>
      </c>
      <c r="D3" t="s">
        <v>13</v>
      </c>
      <c r="E3">
        <v>20.9</v>
      </c>
      <c r="F3">
        <v>47.6</v>
      </c>
      <c r="G3">
        <v>30.2</v>
      </c>
      <c r="H3">
        <v>1.1000000000000001</v>
      </c>
      <c r="I3">
        <v>0.2</v>
      </c>
      <c r="J3">
        <v>100</v>
      </c>
      <c r="K3">
        <f>SUM(Table14[[#This Row],[3Confiance moyenne]:[5Confiance totale]])</f>
        <v>31.5</v>
      </c>
      <c r="L3" s="5">
        <f>Table14[[#This Row],[% confiant]]/100</f>
        <v>0.315</v>
      </c>
      <c r="M3" s="6">
        <f t="shared" ref="M3:M20" si="0">IF(L3&gt;0,NORMSINV(95%+(1-95%)/2)*SQRT(L3*(1-L3)/1304)+1/(2*1304),"")</f>
        <v>2.5595584169897014E-2</v>
      </c>
    </row>
    <row r="4" spans="1:13">
      <c r="B4" t="s">
        <v>12</v>
      </c>
      <c r="D4" t="s">
        <v>14</v>
      </c>
      <c r="E4">
        <v>21.1</v>
      </c>
      <c r="F4">
        <v>43.2</v>
      </c>
      <c r="G4">
        <v>34.1</v>
      </c>
      <c r="H4">
        <v>1.3</v>
      </c>
      <c r="I4">
        <v>0.2</v>
      </c>
      <c r="J4">
        <v>100</v>
      </c>
      <c r="K4">
        <f>SUM(Table14[[#This Row],[3Confiance moyenne]:[5Confiance totale]])</f>
        <v>35.6</v>
      </c>
      <c r="L4" s="5">
        <f>Table14[[#This Row],[% confiant]]/100</f>
        <v>0.35600000000000004</v>
      </c>
      <c r="M4" s="6">
        <f t="shared" si="0"/>
        <v>2.6371697076837067E-2</v>
      </c>
    </row>
    <row r="5" spans="1:13">
      <c r="B5" t="s">
        <v>12</v>
      </c>
      <c r="D5" t="s">
        <v>15</v>
      </c>
      <c r="E5">
        <v>18.2</v>
      </c>
      <c r="F5">
        <v>36.700000000000003</v>
      </c>
      <c r="G5">
        <v>41.8</v>
      </c>
      <c r="H5">
        <v>3.2</v>
      </c>
      <c r="I5">
        <v>0.2</v>
      </c>
      <c r="J5">
        <v>100</v>
      </c>
      <c r="K5">
        <f>SUM(Table14[[#This Row],[3Confiance moyenne]:[5Confiance totale]])</f>
        <v>45.2</v>
      </c>
      <c r="L5" s="5">
        <f>Table14[[#This Row],[% confiant]]/100</f>
        <v>0.45200000000000001</v>
      </c>
      <c r="M5" s="6">
        <f t="shared" si="0"/>
        <v>2.7396185129575989E-2</v>
      </c>
    </row>
    <row r="6" spans="1:13">
      <c r="B6" t="s">
        <v>16</v>
      </c>
      <c r="C6" t="s">
        <v>17</v>
      </c>
      <c r="D6" t="s">
        <v>18</v>
      </c>
      <c r="E6">
        <v>13</v>
      </c>
      <c r="F6">
        <v>29.6</v>
      </c>
      <c r="G6">
        <v>50.5</v>
      </c>
      <c r="H6">
        <v>6.5</v>
      </c>
      <c r="I6">
        <v>0.4</v>
      </c>
      <c r="J6">
        <v>100</v>
      </c>
      <c r="K6">
        <f>SUM(Table14[[#This Row],[3Confiance moyenne]:[5Confiance totale]])</f>
        <v>57.4</v>
      </c>
      <c r="L6" s="5">
        <f>Table14[[#This Row],[% confiant]]/100</f>
        <v>0.57399999999999995</v>
      </c>
      <c r="M6" s="6">
        <f t="shared" si="0"/>
        <v>2.7222664904399757E-2</v>
      </c>
    </row>
    <row r="7" spans="1:13">
      <c r="B7" t="s">
        <v>16</v>
      </c>
      <c r="D7" t="s">
        <v>59</v>
      </c>
      <c r="E7">
        <v>7.8</v>
      </c>
      <c r="F7">
        <v>29.4</v>
      </c>
      <c r="G7">
        <v>56.3</v>
      </c>
      <c r="H7">
        <v>6.4</v>
      </c>
      <c r="I7">
        <v>0.2</v>
      </c>
      <c r="J7">
        <v>100</v>
      </c>
      <c r="K7">
        <f>SUM(Table14[[#This Row],[3Confiance moyenne]:[5Confiance totale]])</f>
        <v>62.9</v>
      </c>
      <c r="L7" s="5">
        <f>Table14[[#This Row],[% confiant]]/100</f>
        <v>0.629</v>
      </c>
      <c r="M7" s="6">
        <f t="shared" si="0"/>
        <v>2.6602764566914013E-2</v>
      </c>
    </row>
    <row r="8" spans="1:13">
      <c r="B8" t="s">
        <v>16</v>
      </c>
      <c r="D8" t="s">
        <v>19</v>
      </c>
      <c r="E8">
        <v>12.3</v>
      </c>
      <c r="F8">
        <v>23.9</v>
      </c>
      <c r="G8">
        <v>52.1</v>
      </c>
      <c r="H8">
        <v>9.9</v>
      </c>
      <c r="I8">
        <v>1.8</v>
      </c>
      <c r="J8">
        <v>100</v>
      </c>
      <c r="K8">
        <f>SUM(Table14[[#This Row],[3Confiance moyenne]:[5Confiance totale]])</f>
        <v>63.8</v>
      </c>
      <c r="L8" s="5">
        <f>Table14[[#This Row],[% confiant]]/100</f>
        <v>0.63800000000000001</v>
      </c>
      <c r="M8" s="6">
        <f t="shared" si="0"/>
        <v>2.6467419271196693E-2</v>
      </c>
    </row>
    <row r="9" spans="1:13">
      <c r="B9" t="s">
        <v>16</v>
      </c>
      <c r="D9" t="s">
        <v>20</v>
      </c>
      <c r="E9">
        <v>6.9</v>
      </c>
      <c r="F9">
        <v>24.2</v>
      </c>
      <c r="G9">
        <v>60.8</v>
      </c>
      <c r="H9">
        <v>7.5</v>
      </c>
      <c r="I9">
        <v>0.6</v>
      </c>
      <c r="J9">
        <v>100</v>
      </c>
      <c r="K9">
        <f>SUM(Table14[[#This Row],[3Confiance moyenne]:[5Confiance totale]])</f>
        <v>68.899999999999991</v>
      </c>
      <c r="L9" s="5">
        <f>Table14[[#This Row],[% confiant]]/100</f>
        <v>0.68899999999999995</v>
      </c>
      <c r="M9" s="6">
        <f t="shared" si="0"/>
        <v>2.550803237535508E-2</v>
      </c>
    </row>
    <row r="10" spans="1:13">
      <c r="B10" t="s">
        <v>16</v>
      </c>
      <c r="D10" t="s">
        <v>21</v>
      </c>
      <c r="E10">
        <v>7.5</v>
      </c>
      <c r="F10">
        <v>21.9</v>
      </c>
      <c r="G10">
        <v>58</v>
      </c>
      <c r="H10">
        <v>10.6</v>
      </c>
      <c r="I10">
        <v>2</v>
      </c>
      <c r="J10">
        <v>100</v>
      </c>
      <c r="K10">
        <f>SUM(Table14[[#This Row],[3Confiance moyenne]:[5Confiance totale]])</f>
        <v>70.599999999999994</v>
      </c>
      <c r="L10" s="5">
        <f>Table14[[#This Row],[% confiant]]/100</f>
        <v>0.70599999999999996</v>
      </c>
      <c r="M10" s="6">
        <f t="shared" si="0"/>
        <v>2.511122599367737E-2</v>
      </c>
    </row>
    <row r="11" spans="1:13">
      <c r="B11" t="s">
        <v>16</v>
      </c>
      <c r="D11" t="s">
        <v>22</v>
      </c>
      <c r="E11">
        <v>4.5</v>
      </c>
      <c r="F11">
        <v>21.9</v>
      </c>
      <c r="G11">
        <v>62.6</v>
      </c>
      <c r="H11">
        <v>10.3</v>
      </c>
      <c r="I11">
        <v>0.7</v>
      </c>
      <c r="J11">
        <v>100</v>
      </c>
      <c r="K11">
        <f>SUM(Table14[[#This Row],[3Confiance moyenne]:[5Confiance totale]])</f>
        <v>73.600000000000009</v>
      </c>
      <c r="L11" s="5">
        <f>Table14[[#This Row],[% confiant]]/100</f>
        <v>0.7360000000000001</v>
      </c>
      <c r="M11" s="6">
        <f t="shared" si="0"/>
        <v>2.4308337495169668E-2</v>
      </c>
    </row>
    <row r="12" spans="1:13">
      <c r="B12" t="s">
        <v>23</v>
      </c>
      <c r="C12" t="s">
        <v>24</v>
      </c>
      <c r="D12" t="s">
        <v>25</v>
      </c>
      <c r="E12">
        <v>7.2</v>
      </c>
      <c r="F12">
        <v>20.3</v>
      </c>
      <c r="G12">
        <v>52.4</v>
      </c>
      <c r="H12">
        <v>17.899999999999999</v>
      </c>
      <c r="I12">
        <v>2.2999999999999998</v>
      </c>
      <c r="J12">
        <v>100</v>
      </c>
      <c r="K12">
        <f>SUM(Table14[[#This Row],[3Confiance moyenne]:[5Confiance totale]])</f>
        <v>72.599999999999994</v>
      </c>
      <c r="L12" s="5">
        <f>Table14[[#This Row],[% confiant]]/100</f>
        <v>0.72599999999999998</v>
      </c>
      <c r="M12" s="6">
        <f t="shared" si="0"/>
        <v>2.4591099823968614E-2</v>
      </c>
    </row>
    <row r="13" spans="1:13">
      <c r="B13" t="s">
        <v>23</v>
      </c>
      <c r="D13" t="s">
        <v>26</v>
      </c>
      <c r="E13">
        <v>3.9</v>
      </c>
      <c r="F13">
        <v>16.100000000000001</v>
      </c>
      <c r="G13">
        <v>62.9</v>
      </c>
      <c r="H13">
        <v>15.8</v>
      </c>
      <c r="I13">
        <v>1.3</v>
      </c>
      <c r="J13">
        <v>100</v>
      </c>
      <c r="K13">
        <f>SUM(Table14[[#This Row],[3Confiance moyenne]:[5Confiance totale]])</f>
        <v>80</v>
      </c>
      <c r="L13" s="5">
        <f>Table14[[#This Row],[% confiant]]/100</f>
        <v>0.8</v>
      </c>
      <c r="M13" s="6">
        <f t="shared" si="0"/>
        <v>2.2093908644825272E-2</v>
      </c>
    </row>
    <row r="14" spans="1:13">
      <c r="B14" t="s">
        <v>23</v>
      </c>
      <c r="D14" t="s">
        <v>27</v>
      </c>
      <c r="E14">
        <v>3.6</v>
      </c>
      <c r="F14">
        <v>10.4</v>
      </c>
      <c r="G14">
        <v>51.9</v>
      </c>
      <c r="H14">
        <v>30.4</v>
      </c>
      <c r="I14">
        <v>3.7</v>
      </c>
      <c r="J14">
        <v>100</v>
      </c>
      <c r="K14">
        <f>SUM(Table14[[#This Row],[3Confiance moyenne]:[5Confiance totale]])</f>
        <v>86</v>
      </c>
      <c r="L14" s="5">
        <f>Table14[[#This Row],[% confiant]]/100</f>
        <v>0.86</v>
      </c>
      <c r="M14" s="6">
        <f t="shared" si="0"/>
        <v>1.9216567081152748E-2</v>
      </c>
    </row>
    <row r="15" spans="1:13">
      <c r="B15" t="s">
        <v>23</v>
      </c>
      <c r="D15" t="s">
        <v>28</v>
      </c>
      <c r="E15">
        <v>2</v>
      </c>
      <c r="F15">
        <v>9.8000000000000007</v>
      </c>
      <c r="G15">
        <v>50.3</v>
      </c>
      <c r="H15">
        <v>32.700000000000003</v>
      </c>
      <c r="I15">
        <v>5.3</v>
      </c>
      <c r="J15">
        <v>100</v>
      </c>
      <c r="K15">
        <f>SUM(Table14[[#This Row],[3Confiance moyenne]:[5Confiance totale]])</f>
        <v>88.3</v>
      </c>
      <c r="L15" s="5">
        <f>Table14[[#This Row],[% confiant]]/100</f>
        <v>0.88300000000000001</v>
      </c>
      <c r="M15" s="6">
        <f t="shared" si="0"/>
        <v>1.7828901713479006E-2</v>
      </c>
    </row>
    <row r="16" spans="1:13">
      <c r="B16" t="s">
        <v>23</v>
      </c>
      <c r="D16" t="s">
        <v>29</v>
      </c>
      <c r="E16">
        <v>2.5</v>
      </c>
      <c r="F16">
        <v>8.1</v>
      </c>
      <c r="G16">
        <v>48.2</v>
      </c>
      <c r="H16">
        <v>35.1</v>
      </c>
      <c r="I16">
        <v>6.1</v>
      </c>
      <c r="J16">
        <v>100</v>
      </c>
      <c r="K16">
        <f>SUM(Table14[[#This Row],[3Confiance moyenne]:[5Confiance totale]])</f>
        <v>89.4</v>
      </c>
      <c r="L16" s="5">
        <f>Table14[[#This Row],[% confiant]]/100</f>
        <v>0.89400000000000002</v>
      </c>
      <c r="M16" s="6">
        <f t="shared" si="0"/>
        <v>1.7091686448700606E-2</v>
      </c>
    </row>
    <row r="17" spans="2:13">
      <c r="B17" t="s">
        <v>23</v>
      </c>
      <c r="D17" t="s">
        <v>30</v>
      </c>
      <c r="E17">
        <v>1.9</v>
      </c>
      <c r="F17">
        <v>8.5</v>
      </c>
      <c r="G17">
        <v>56.7</v>
      </c>
      <c r="H17">
        <v>27.8</v>
      </c>
      <c r="I17">
        <v>5</v>
      </c>
      <c r="J17">
        <v>100</v>
      </c>
      <c r="K17">
        <f>SUM(Table14[[#This Row],[3Confiance moyenne]:[5Confiance totale]])</f>
        <v>89.5</v>
      </c>
      <c r="L17" s="5">
        <f>Table14[[#This Row],[% confiant]]/100</f>
        <v>0.89500000000000002</v>
      </c>
      <c r="M17" s="6">
        <f t="shared" si="0"/>
        <v>1.7021985061015495E-2</v>
      </c>
    </row>
    <row r="18" spans="2:13">
      <c r="B18" t="s">
        <v>31</v>
      </c>
      <c r="C18" t="s">
        <v>32</v>
      </c>
      <c r="D18" t="s">
        <v>33</v>
      </c>
      <c r="E18">
        <v>7.6</v>
      </c>
      <c r="F18">
        <v>13.9</v>
      </c>
      <c r="G18">
        <v>52.3</v>
      </c>
      <c r="H18">
        <v>20.5</v>
      </c>
      <c r="I18">
        <v>5.7</v>
      </c>
      <c r="J18">
        <v>100</v>
      </c>
      <c r="K18">
        <f>SUM(Table14[[#This Row],[3Confiance moyenne]:[5Confiance totale]])</f>
        <v>78.5</v>
      </c>
      <c r="L18" s="5">
        <f>Table14[[#This Row],[% confiant]]/100</f>
        <v>0.78500000000000003</v>
      </c>
      <c r="M18" s="6">
        <f t="shared" si="0"/>
        <v>2.2681304274864249E-2</v>
      </c>
    </row>
    <row r="19" spans="2:13">
      <c r="B19" t="s">
        <v>31</v>
      </c>
      <c r="D19" t="s">
        <v>34</v>
      </c>
      <c r="E19">
        <v>1.4</v>
      </c>
      <c r="F19">
        <v>3</v>
      </c>
      <c r="G19">
        <v>16.3</v>
      </c>
      <c r="H19">
        <v>50.6</v>
      </c>
      <c r="I19">
        <v>28.8</v>
      </c>
      <c r="J19">
        <v>100</v>
      </c>
      <c r="K19">
        <f>SUM(Table14[[#This Row],[3Confiance moyenne]:[5Confiance totale]])</f>
        <v>95.7</v>
      </c>
      <c r="L19" s="5">
        <f>Table14[[#This Row],[% confiant]]/100</f>
        <v>0.95700000000000007</v>
      </c>
      <c r="M19" s="6">
        <f t="shared" si="0"/>
        <v>1.1393744191218793E-2</v>
      </c>
    </row>
    <row r="20" spans="2:13">
      <c r="B20" t="s">
        <v>31</v>
      </c>
      <c r="D20" t="s">
        <v>35</v>
      </c>
      <c r="E20">
        <v>1.1000000000000001</v>
      </c>
      <c r="F20">
        <v>2.7</v>
      </c>
      <c r="G20">
        <v>9.5</v>
      </c>
      <c r="H20">
        <v>27.9</v>
      </c>
      <c r="I20">
        <v>58.8</v>
      </c>
      <c r="J20">
        <v>100</v>
      </c>
      <c r="K20">
        <f>SUM(Table14[[#This Row],[3Confiance moyenne]:[5Confiance totale]])</f>
        <v>96.199999999999989</v>
      </c>
      <c r="L20" s="5">
        <f>Table14[[#This Row],[% confiant]]/100</f>
        <v>0.96199999999999986</v>
      </c>
      <c r="M20" s="6">
        <f t="shared" si="0"/>
        <v>1.076083731714818E-2</v>
      </c>
    </row>
  </sheetData>
  <pageMargins left="0.75" right="0.75" top="1" bottom="1" header="0.5" footer="0.5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B1" workbookViewId="0">
      <selection activeCell="Q6" sqref="Q6"/>
    </sheetView>
  </sheetViews>
  <sheetFormatPr baseColWidth="10" defaultRowHeight="15" x14ac:dyDescent="0"/>
  <cols>
    <col min="2" max="2" width="13.83203125" customWidth="1"/>
    <col min="3" max="3" width="15.83203125" bestFit="1" customWidth="1"/>
  </cols>
  <sheetData>
    <row r="1" spans="1:7" ht="18">
      <c r="A1" s="40"/>
      <c r="B1" s="64" t="s">
        <v>91</v>
      </c>
      <c r="C1" s="64"/>
      <c r="D1" s="64"/>
      <c r="E1" s="64"/>
      <c r="F1" s="64"/>
      <c r="G1" s="47"/>
    </row>
    <row r="2" spans="1:7" ht="18">
      <c r="A2" s="40"/>
      <c r="B2" s="40" t="s">
        <v>92</v>
      </c>
      <c r="C2" s="40" t="s">
        <v>93</v>
      </c>
      <c r="D2" s="40"/>
    </row>
    <row r="3" spans="1:7" ht="18">
      <c r="A3" s="40">
        <v>2013</v>
      </c>
      <c r="B3" s="40">
        <v>46</v>
      </c>
      <c r="C3" s="40">
        <v>54</v>
      </c>
      <c r="D3" s="40"/>
    </row>
    <row r="4" spans="1:7" ht="18">
      <c r="A4" s="40">
        <v>2018</v>
      </c>
      <c r="B4" s="40">
        <v>61</v>
      </c>
      <c r="C4" s="40">
        <v>39</v>
      </c>
      <c r="D4" s="40"/>
    </row>
  </sheetData>
  <mergeCells count="1">
    <mergeCell ref="B1:F1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K10" sqref="K10"/>
    </sheetView>
  </sheetViews>
  <sheetFormatPr baseColWidth="10" defaultRowHeight="15" x14ac:dyDescent="0"/>
  <cols>
    <col min="2" max="2" width="25.6640625" customWidth="1"/>
  </cols>
  <sheetData>
    <row r="1" spans="1:6" ht="18">
      <c r="A1" s="40"/>
      <c r="B1" s="64" t="s">
        <v>94</v>
      </c>
      <c r="C1" s="64"/>
      <c r="D1" s="64"/>
      <c r="E1" s="64"/>
      <c r="F1" s="37"/>
    </row>
    <row r="2" spans="1:6" ht="18">
      <c r="A2" s="40"/>
      <c r="B2" s="40" t="s">
        <v>95</v>
      </c>
      <c r="C2" s="40" t="s">
        <v>96</v>
      </c>
      <c r="D2" s="40"/>
      <c r="E2" s="40"/>
      <c r="F2" s="40"/>
    </row>
    <row r="3" spans="1:6" ht="18">
      <c r="A3" s="40">
        <v>2013</v>
      </c>
      <c r="B3" s="40">
        <v>40</v>
      </c>
      <c r="C3" s="40">
        <v>60</v>
      </c>
      <c r="D3" s="40"/>
      <c r="E3" s="40"/>
      <c r="F3" s="40"/>
    </row>
    <row r="4" spans="1:6" ht="18">
      <c r="A4" s="40">
        <v>2018</v>
      </c>
      <c r="B4" s="40">
        <v>52</v>
      </c>
      <c r="C4" s="40">
        <v>48</v>
      </c>
      <c r="D4" s="40"/>
      <c r="E4" s="40"/>
      <c r="F4" s="40"/>
    </row>
    <row r="5" spans="1:6" ht="18">
      <c r="A5" s="40"/>
      <c r="B5" s="40"/>
      <c r="C5" s="40"/>
      <c r="D5" s="40"/>
      <c r="E5" s="40"/>
      <c r="F5" s="40"/>
    </row>
    <row r="6" spans="1:6" ht="18">
      <c r="A6" s="40"/>
      <c r="B6" s="40"/>
      <c r="C6" s="40"/>
      <c r="D6" s="40"/>
      <c r="E6" s="40"/>
      <c r="F6" s="40"/>
    </row>
    <row r="7" spans="1:6" ht="18">
      <c r="A7" s="40"/>
      <c r="B7" s="40"/>
      <c r="C7" s="40"/>
      <c r="D7" s="40"/>
      <c r="E7" s="40"/>
      <c r="F7" s="40"/>
    </row>
  </sheetData>
  <mergeCells count="1">
    <mergeCell ref="B1:E1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workbookViewId="0">
      <selection activeCell="G18" sqref="G18"/>
    </sheetView>
  </sheetViews>
  <sheetFormatPr baseColWidth="10" defaultRowHeight="15" x14ac:dyDescent="0"/>
  <cols>
    <col min="7" max="7" width="25.5" customWidth="1"/>
  </cols>
  <sheetData>
    <row r="1" spans="1:13" ht="18">
      <c r="A1" s="40"/>
      <c r="B1" s="48" t="s">
        <v>97</v>
      </c>
      <c r="C1" s="48"/>
      <c r="D1" s="49"/>
      <c r="E1" s="49"/>
      <c r="F1" s="49"/>
      <c r="H1" s="40"/>
      <c r="I1" s="48" t="s">
        <v>116</v>
      </c>
      <c r="J1" s="48"/>
      <c r="K1" s="49"/>
      <c r="L1" s="49"/>
      <c r="M1" s="49"/>
    </row>
    <row r="2" spans="1:13" ht="18">
      <c r="A2" s="40"/>
      <c r="B2" s="40" t="s">
        <v>92</v>
      </c>
      <c r="C2" s="40" t="s">
        <v>93</v>
      </c>
      <c r="D2" s="40"/>
      <c r="E2" s="40"/>
      <c r="F2" s="40"/>
      <c r="H2" s="40"/>
      <c r="I2" s="40" t="s">
        <v>95</v>
      </c>
      <c r="J2" s="40" t="s">
        <v>96</v>
      </c>
      <c r="K2" s="40"/>
      <c r="L2" s="40"/>
      <c r="M2" s="40"/>
    </row>
    <row r="3" spans="1:13" ht="18">
      <c r="A3" s="40">
        <v>2013</v>
      </c>
      <c r="B3" s="40">
        <v>21</v>
      </c>
      <c r="C3" s="40">
        <v>79</v>
      </c>
      <c r="D3" s="40"/>
      <c r="E3" s="40"/>
      <c r="F3" s="40"/>
      <c r="H3" s="40">
        <v>2013</v>
      </c>
      <c r="I3" s="65">
        <v>7</v>
      </c>
      <c r="J3" s="65">
        <v>93</v>
      </c>
      <c r="K3" s="40"/>
      <c r="L3" s="40"/>
      <c r="M3" s="40"/>
    </row>
    <row r="4" spans="1:13" ht="18">
      <c r="A4" s="40">
        <v>2018</v>
      </c>
      <c r="B4" s="40">
        <v>36</v>
      </c>
      <c r="C4" s="40">
        <v>64</v>
      </c>
      <c r="D4" s="40"/>
      <c r="E4" s="40"/>
      <c r="F4" s="40"/>
      <c r="H4" s="40">
        <v>2018</v>
      </c>
      <c r="I4" s="65">
        <v>8</v>
      </c>
      <c r="J4" s="65">
        <v>92</v>
      </c>
      <c r="K4" s="40"/>
      <c r="L4" s="40"/>
      <c r="M4" s="40"/>
    </row>
    <row r="5" spans="1:13" ht="18">
      <c r="A5" s="40"/>
      <c r="B5" s="40"/>
      <c r="C5" s="40"/>
      <c r="D5" s="40"/>
      <c r="E5" s="40"/>
      <c r="F5" s="40"/>
      <c r="H5" s="40"/>
      <c r="I5" s="40"/>
      <c r="J5" s="40"/>
      <c r="K5" s="40"/>
      <c r="L5" s="40"/>
      <c r="M5" s="40"/>
    </row>
  </sheetData>
  <pageMargins left="0.75" right="0.75" top="1" bottom="1" header="0.5" footer="0.5"/>
  <pageSetup paperSize="9" scale="89" orientation="portrait" horizontalDpi="4294967292" verticalDpi="4294967292"/>
  <colBreaks count="1" manualBreakCount="1">
    <brk id="7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1"/>
  <sheetViews>
    <sheetView topLeftCell="A6" workbookViewId="0">
      <selection activeCell="L20" sqref="L20"/>
    </sheetView>
  </sheetViews>
  <sheetFormatPr baseColWidth="10" defaultRowHeight="15" x14ac:dyDescent="0"/>
  <cols>
    <col min="1" max="1" width="10.83203125" customWidth="1"/>
    <col min="2" max="3" width="19.33203125" customWidth="1"/>
  </cols>
  <sheetData>
    <row r="3" spans="1:13" ht="37" thickBot="1">
      <c r="A3" t="s">
        <v>0</v>
      </c>
      <c r="B3" s="1" t="s">
        <v>0</v>
      </c>
      <c r="C3" s="2" t="s">
        <v>1</v>
      </c>
      <c r="D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4" t="s">
        <v>9</v>
      </c>
      <c r="L3" s="4" t="s">
        <v>10</v>
      </c>
      <c r="M3" s="4" t="s">
        <v>11</v>
      </c>
    </row>
    <row r="4" spans="1:13">
      <c r="B4" t="s">
        <v>12</v>
      </c>
      <c r="C4" t="s">
        <v>60</v>
      </c>
      <c r="D4" t="s">
        <v>13</v>
      </c>
      <c r="E4">
        <v>20.9</v>
      </c>
      <c r="F4">
        <v>47.6</v>
      </c>
      <c r="G4">
        <v>30.2</v>
      </c>
      <c r="H4">
        <v>1.1000000000000001</v>
      </c>
      <c r="I4">
        <v>0.2</v>
      </c>
      <c r="J4">
        <v>100</v>
      </c>
      <c r="K4">
        <f>SUM(Table1[[#This Row],[3Confiance moyenne]:[5Confiance totale]])</f>
        <v>31.5</v>
      </c>
      <c r="L4" s="5">
        <f>Table1[[#This Row],[% confiant]]/100</f>
        <v>0.315</v>
      </c>
      <c r="M4" s="6">
        <f t="shared" ref="M4:M21" si="0">IF(L4&gt;0,NORMSINV(95%+(1-95%)/2)*SQRT(L4*(1-L4)/1304)+1/(2*1304),"")</f>
        <v>2.5595584169897014E-2</v>
      </c>
    </row>
    <row r="5" spans="1:13">
      <c r="B5" t="s">
        <v>12</v>
      </c>
      <c r="D5" t="s">
        <v>14</v>
      </c>
      <c r="E5">
        <v>21.1</v>
      </c>
      <c r="F5">
        <v>43.2</v>
      </c>
      <c r="G5">
        <v>34.1</v>
      </c>
      <c r="H5">
        <v>1.3</v>
      </c>
      <c r="I5">
        <v>0.2</v>
      </c>
      <c r="J5">
        <v>100</v>
      </c>
      <c r="K5">
        <f>SUM(Table1[[#This Row],[3Confiance moyenne]:[5Confiance totale]])</f>
        <v>35.6</v>
      </c>
      <c r="L5" s="5">
        <f>Table1[[#This Row],[% confiant]]/100</f>
        <v>0.35600000000000004</v>
      </c>
      <c r="M5" s="6">
        <f t="shared" si="0"/>
        <v>2.6371697076837067E-2</v>
      </c>
    </row>
    <row r="6" spans="1:13">
      <c r="B6" t="s">
        <v>12</v>
      </c>
      <c r="D6" t="s">
        <v>15</v>
      </c>
      <c r="E6">
        <v>18.2</v>
      </c>
      <c r="F6">
        <v>36.700000000000003</v>
      </c>
      <c r="G6">
        <v>41.8</v>
      </c>
      <c r="H6">
        <v>3.2</v>
      </c>
      <c r="I6">
        <v>0.2</v>
      </c>
      <c r="J6">
        <v>100</v>
      </c>
      <c r="K6">
        <f>SUM(Table1[[#This Row],[3Confiance moyenne]:[5Confiance totale]])</f>
        <v>45.2</v>
      </c>
      <c r="L6" s="5">
        <f>Table1[[#This Row],[% confiant]]/100</f>
        <v>0.45200000000000001</v>
      </c>
      <c r="M6" s="6">
        <f t="shared" si="0"/>
        <v>2.7396185129575989E-2</v>
      </c>
    </row>
    <row r="7" spans="1:13">
      <c r="B7" t="s">
        <v>16</v>
      </c>
      <c r="C7" t="s">
        <v>17</v>
      </c>
      <c r="D7" t="s">
        <v>18</v>
      </c>
      <c r="E7">
        <v>13</v>
      </c>
      <c r="F7">
        <v>29.6</v>
      </c>
      <c r="G7">
        <v>50.5</v>
      </c>
      <c r="H7">
        <v>6.5</v>
      </c>
      <c r="I7">
        <v>0.4</v>
      </c>
      <c r="J7">
        <v>100</v>
      </c>
      <c r="K7">
        <f>SUM(Table1[[#This Row],[3Confiance moyenne]:[5Confiance totale]])</f>
        <v>57.4</v>
      </c>
      <c r="L7" s="5">
        <f>Table1[[#This Row],[% confiant]]/100</f>
        <v>0.57399999999999995</v>
      </c>
      <c r="M7" s="6">
        <f t="shared" si="0"/>
        <v>2.7222664904399757E-2</v>
      </c>
    </row>
    <row r="8" spans="1:13">
      <c r="B8" t="s">
        <v>16</v>
      </c>
      <c r="D8" t="s">
        <v>59</v>
      </c>
      <c r="E8">
        <v>7.8</v>
      </c>
      <c r="F8">
        <v>29.4</v>
      </c>
      <c r="G8">
        <v>56.3</v>
      </c>
      <c r="H8">
        <v>6.4</v>
      </c>
      <c r="I8">
        <v>0.2</v>
      </c>
      <c r="J8">
        <v>100</v>
      </c>
      <c r="K8">
        <f>SUM(Table1[[#This Row],[3Confiance moyenne]:[5Confiance totale]])</f>
        <v>62.9</v>
      </c>
      <c r="L8" s="5">
        <f>Table1[[#This Row],[% confiant]]/100</f>
        <v>0.629</v>
      </c>
      <c r="M8" s="6">
        <f t="shared" si="0"/>
        <v>2.6602764566914013E-2</v>
      </c>
    </row>
    <row r="9" spans="1:13">
      <c r="B9" t="s">
        <v>16</v>
      </c>
      <c r="D9" t="s">
        <v>19</v>
      </c>
      <c r="E9">
        <v>12.3</v>
      </c>
      <c r="F9">
        <v>23.9</v>
      </c>
      <c r="G9">
        <v>52.1</v>
      </c>
      <c r="H9">
        <v>9.9</v>
      </c>
      <c r="I9">
        <v>1.8</v>
      </c>
      <c r="J9">
        <v>100</v>
      </c>
      <c r="K9">
        <f>SUM(Table1[[#This Row],[3Confiance moyenne]:[5Confiance totale]])</f>
        <v>63.8</v>
      </c>
      <c r="L9" s="5">
        <f>Table1[[#This Row],[% confiant]]/100</f>
        <v>0.63800000000000001</v>
      </c>
      <c r="M9" s="6">
        <f t="shared" si="0"/>
        <v>2.6467419271196693E-2</v>
      </c>
    </row>
    <row r="10" spans="1:13">
      <c r="B10" t="s">
        <v>16</v>
      </c>
      <c r="D10" t="s">
        <v>20</v>
      </c>
      <c r="E10">
        <v>6.9</v>
      </c>
      <c r="F10">
        <v>24.2</v>
      </c>
      <c r="G10">
        <v>60.8</v>
      </c>
      <c r="H10">
        <v>7.5</v>
      </c>
      <c r="I10">
        <v>0.6</v>
      </c>
      <c r="J10">
        <v>100</v>
      </c>
      <c r="K10">
        <f>SUM(Table1[[#This Row],[3Confiance moyenne]:[5Confiance totale]])</f>
        <v>68.899999999999991</v>
      </c>
      <c r="L10" s="5">
        <f>Table1[[#This Row],[% confiant]]/100</f>
        <v>0.68899999999999995</v>
      </c>
      <c r="M10" s="6">
        <f t="shared" si="0"/>
        <v>2.550803237535508E-2</v>
      </c>
    </row>
    <row r="11" spans="1:13">
      <c r="B11" t="s">
        <v>16</v>
      </c>
      <c r="D11" t="s">
        <v>21</v>
      </c>
      <c r="E11">
        <v>7.5</v>
      </c>
      <c r="F11">
        <v>21.9</v>
      </c>
      <c r="G11">
        <v>58</v>
      </c>
      <c r="H11">
        <v>10.6</v>
      </c>
      <c r="I11">
        <v>2</v>
      </c>
      <c r="J11">
        <v>100</v>
      </c>
      <c r="K11">
        <f>SUM(Table1[[#This Row],[3Confiance moyenne]:[5Confiance totale]])</f>
        <v>70.599999999999994</v>
      </c>
      <c r="L11" s="5">
        <f>Table1[[#This Row],[% confiant]]/100</f>
        <v>0.70599999999999996</v>
      </c>
      <c r="M11" s="6">
        <f t="shared" si="0"/>
        <v>2.511122599367737E-2</v>
      </c>
    </row>
    <row r="12" spans="1:13">
      <c r="B12" t="s">
        <v>16</v>
      </c>
      <c r="D12" t="s">
        <v>22</v>
      </c>
      <c r="E12">
        <v>4.5</v>
      </c>
      <c r="F12">
        <v>21.9</v>
      </c>
      <c r="G12">
        <v>62.6</v>
      </c>
      <c r="H12">
        <v>10.3</v>
      </c>
      <c r="I12">
        <v>0.7</v>
      </c>
      <c r="J12">
        <v>100</v>
      </c>
      <c r="K12">
        <f>SUM(Table1[[#This Row],[3Confiance moyenne]:[5Confiance totale]])</f>
        <v>73.600000000000009</v>
      </c>
      <c r="L12" s="5">
        <f>Table1[[#This Row],[% confiant]]/100</f>
        <v>0.7360000000000001</v>
      </c>
      <c r="M12" s="6">
        <f t="shared" si="0"/>
        <v>2.4308337495169668E-2</v>
      </c>
    </row>
    <row r="13" spans="1:13">
      <c r="B13" t="s">
        <v>23</v>
      </c>
      <c r="C13" t="s">
        <v>24</v>
      </c>
      <c r="D13" t="s">
        <v>25</v>
      </c>
      <c r="E13">
        <v>7.2</v>
      </c>
      <c r="F13">
        <v>20.3</v>
      </c>
      <c r="G13">
        <v>52.4</v>
      </c>
      <c r="H13">
        <v>17.899999999999999</v>
      </c>
      <c r="I13">
        <v>2.2999999999999998</v>
      </c>
      <c r="J13">
        <v>100</v>
      </c>
      <c r="K13">
        <f>SUM(Table1[[#This Row],[3Confiance moyenne]:[5Confiance totale]])</f>
        <v>72.599999999999994</v>
      </c>
      <c r="L13" s="5">
        <f>Table1[[#This Row],[% confiant]]/100</f>
        <v>0.72599999999999998</v>
      </c>
      <c r="M13" s="6">
        <f t="shared" si="0"/>
        <v>2.4591099823968614E-2</v>
      </c>
    </row>
    <row r="14" spans="1:13">
      <c r="B14" t="s">
        <v>23</v>
      </c>
      <c r="D14" t="s">
        <v>26</v>
      </c>
      <c r="E14">
        <v>3.9</v>
      </c>
      <c r="F14">
        <v>16.100000000000001</v>
      </c>
      <c r="G14">
        <v>62.9</v>
      </c>
      <c r="H14">
        <v>15.8</v>
      </c>
      <c r="I14">
        <v>1.3</v>
      </c>
      <c r="J14">
        <v>100</v>
      </c>
      <c r="K14">
        <f>SUM(Table1[[#This Row],[3Confiance moyenne]:[5Confiance totale]])</f>
        <v>80</v>
      </c>
      <c r="L14" s="5">
        <f>Table1[[#This Row],[% confiant]]/100</f>
        <v>0.8</v>
      </c>
      <c r="M14" s="6">
        <f t="shared" si="0"/>
        <v>2.2093908644825272E-2</v>
      </c>
    </row>
    <row r="15" spans="1:13">
      <c r="B15" t="s">
        <v>23</v>
      </c>
      <c r="D15" t="s">
        <v>27</v>
      </c>
      <c r="E15">
        <v>3.6</v>
      </c>
      <c r="F15">
        <v>10.4</v>
      </c>
      <c r="G15">
        <v>51.9</v>
      </c>
      <c r="H15">
        <v>30.4</v>
      </c>
      <c r="I15">
        <v>3.7</v>
      </c>
      <c r="J15">
        <v>100</v>
      </c>
      <c r="K15">
        <f>SUM(Table1[[#This Row],[3Confiance moyenne]:[5Confiance totale]])</f>
        <v>86</v>
      </c>
      <c r="L15" s="5">
        <f>Table1[[#This Row],[% confiant]]/100</f>
        <v>0.86</v>
      </c>
      <c r="M15" s="6">
        <f t="shared" si="0"/>
        <v>1.9216567081152748E-2</v>
      </c>
    </row>
    <row r="16" spans="1:13">
      <c r="B16" t="s">
        <v>23</v>
      </c>
      <c r="D16" t="s">
        <v>28</v>
      </c>
      <c r="E16">
        <v>2</v>
      </c>
      <c r="F16">
        <v>9.8000000000000007</v>
      </c>
      <c r="G16">
        <v>50.3</v>
      </c>
      <c r="H16">
        <v>32.700000000000003</v>
      </c>
      <c r="I16">
        <v>5.3</v>
      </c>
      <c r="J16">
        <v>100</v>
      </c>
      <c r="K16">
        <f>SUM(Table1[[#This Row],[3Confiance moyenne]:[5Confiance totale]])</f>
        <v>88.3</v>
      </c>
      <c r="L16" s="5">
        <f>Table1[[#This Row],[% confiant]]/100</f>
        <v>0.88300000000000001</v>
      </c>
      <c r="M16" s="6">
        <f t="shared" si="0"/>
        <v>1.7828901713479006E-2</v>
      </c>
    </row>
    <row r="17" spans="2:13">
      <c r="B17" t="s">
        <v>23</v>
      </c>
      <c r="D17" t="s">
        <v>29</v>
      </c>
      <c r="E17">
        <v>2.5</v>
      </c>
      <c r="F17">
        <v>8.1</v>
      </c>
      <c r="G17">
        <v>48.2</v>
      </c>
      <c r="H17">
        <v>35.1</v>
      </c>
      <c r="I17">
        <v>6.1</v>
      </c>
      <c r="J17">
        <v>100</v>
      </c>
      <c r="K17">
        <f>SUM(Table1[[#This Row],[3Confiance moyenne]:[5Confiance totale]])</f>
        <v>89.4</v>
      </c>
      <c r="L17" s="5">
        <f>Table1[[#This Row],[% confiant]]/100</f>
        <v>0.89400000000000002</v>
      </c>
      <c r="M17" s="6">
        <f t="shared" si="0"/>
        <v>1.7091686448700606E-2</v>
      </c>
    </row>
    <row r="18" spans="2:13">
      <c r="B18" t="s">
        <v>23</v>
      </c>
      <c r="D18" t="s">
        <v>30</v>
      </c>
      <c r="E18">
        <v>1.9</v>
      </c>
      <c r="F18">
        <v>8.5</v>
      </c>
      <c r="G18">
        <v>56.7</v>
      </c>
      <c r="H18">
        <v>27.8</v>
      </c>
      <c r="I18">
        <v>5</v>
      </c>
      <c r="J18">
        <v>100</v>
      </c>
      <c r="K18">
        <f>SUM(Table1[[#This Row],[3Confiance moyenne]:[5Confiance totale]])</f>
        <v>89.5</v>
      </c>
      <c r="L18" s="5">
        <f>Table1[[#This Row],[% confiant]]/100</f>
        <v>0.89500000000000002</v>
      </c>
      <c r="M18" s="6">
        <f t="shared" si="0"/>
        <v>1.7021985061015495E-2</v>
      </c>
    </row>
    <row r="19" spans="2:13">
      <c r="B19" t="s">
        <v>31</v>
      </c>
      <c r="C19" t="s">
        <v>32</v>
      </c>
      <c r="D19" t="s">
        <v>33</v>
      </c>
      <c r="E19">
        <v>7.6</v>
      </c>
      <c r="F19">
        <v>13.9</v>
      </c>
      <c r="G19">
        <v>52.3</v>
      </c>
      <c r="H19">
        <v>20.5</v>
      </c>
      <c r="I19">
        <v>5.7</v>
      </c>
      <c r="J19">
        <v>100</v>
      </c>
      <c r="K19">
        <f>SUM(Table1[[#This Row],[3Confiance moyenne]:[5Confiance totale]])</f>
        <v>78.5</v>
      </c>
      <c r="L19" s="5">
        <f>Table1[[#This Row],[% confiant]]/100</f>
        <v>0.78500000000000003</v>
      </c>
      <c r="M19" s="6">
        <f t="shared" si="0"/>
        <v>2.2681304274864249E-2</v>
      </c>
    </row>
    <row r="20" spans="2:13">
      <c r="B20" t="s">
        <v>31</v>
      </c>
      <c r="D20" t="s">
        <v>34</v>
      </c>
      <c r="E20">
        <v>1.4</v>
      </c>
      <c r="F20">
        <v>3</v>
      </c>
      <c r="G20">
        <v>16.3</v>
      </c>
      <c r="H20">
        <v>50.6</v>
      </c>
      <c r="I20">
        <v>28.8</v>
      </c>
      <c r="J20">
        <v>100</v>
      </c>
      <c r="K20">
        <f>SUM(Table1[[#This Row],[3Confiance moyenne]:[5Confiance totale]])</f>
        <v>95.7</v>
      </c>
      <c r="L20" s="5">
        <f>Table1[[#This Row],[% confiant]]/100</f>
        <v>0.95700000000000007</v>
      </c>
      <c r="M20" s="6">
        <f t="shared" si="0"/>
        <v>1.1393744191218793E-2</v>
      </c>
    </row>
    <row r="21" spans="2:13">
      <c r="B21" t="s">
        <v>31</v>
      </c>
      <c r="D21" t="s">
        <v>35</v>
      </c>
      <c r="E21">
        <v>1.1000000000000001</v>
      </c>
      <c r="F21">
        <v>2.7</v>
      </c>
      <c r="G21">
        <v>9.5</v>
      </c>
      <c r="H21">
        <v>27.9</v>
      </c>
      <c r="I21">
        <v>58.8</v>
      </c>
      <c r="J21">
        <v>100</v>
      </c>
      <c r="K21">
        <f>SUM(Table1[[#This Row],[3Confiance moyenne]:[5Confiance totale]])</f>
        <v>96.199999999999989</v>
      </c>
      <c r="L21" s="5">
        <f>Table1[[#This Row],[% confiant]]/100</f>
        <v>0.96199999999999986</v>
      </c>
      <c r="M21" s="6">
        <f t="shared" si="0"/>
        <v>1.076083731714818E-2</v>
      </c>
    </row>
  </sheetData>
  <pageMargins left="0.75" right="0.75" top="1" bottom="1" header="0.5" footer="0.5"/>
  <pageSetup paperSize="9" orientation="portrait" horizontalDpi="4294967292" verticalDpi="4294967292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J15" sqref="J15"/>
    </sheetView>
  </sheetViews>
  <sheetFormatPr baseColWidth="10" defaultRowHeight="15" x14ac:dyDescent="0"/>
  <cols>
    <col min="1" max="1" width="18.1640625" customWidth="1"/>
  </cols>
  <sheetData>
    <row r="1" spans="1:9">
      <c r="A1" s="27" t="s">
        <v>61</v>
      </c>
      <c r="B1" s="27"/>
      <c r="C1" s="27"/>
      <c r="D1" s="27"/>
      <c r="E1" s="27"/>
      <c r="F1" s="27"/>
      <c r="G1" s="27"/>
      <c r="H1" s="27"/>
      <c r="I1" s="28"/>
    </row>
    <row r="2" spans="1:9">
      <c r="B2" t="s">
        <v>62</v>
      </c>
    </row>
    <row r="3" spans="1:9">
      <c r="A3" t="s">
        <v>63</v>
      </c>
      <c r="B3">
        <v>37</v>
      </c>
    </row>
    <row r="4" spans="1:9">
      <c r="A4" t="s">
        <v>64</v>
      </c>
      <c r="B4">
        <v>52</v>
      </c>
    </row>
    <row r="5" spans="1:9">
      <c r="A5" t="s">
        <v>65</v>
      </c>
      <c r="B5">
        <v>8</v>
      </c>
    </row>
    <row r="6" spans="1:9">
      <c r="A6" t="s">
        <v>66</v>
      </c>
      <c r="B6">
        <v>3</v>
      </c>
    </row>
    <row r="7" spans="1:9">
      <c r="A7" t="s">
        <v>8</v>
      </c>
      <c r="B7">
        <v>100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J1" sqref="J1:P28"/>
    </sheetView>
  </sheetViews>
  <sheetFormatPr baseColWidth="10" defaultRowHeight="15" x14ac:dyDescent="0"/>
  <cols>
    <col min="1" max="1" width="22.1640625" bestFit="1" customWidth="1"/>
    <col min="3" max="3" width="17" bestFit="1" customWidth="1"/>
    <col min="5" max="5" width="10.83203125" customWidth="1"/>
    <col min="10" max="10" width="18.33203125" bestFit="1" customWidth="1"/>
  </cols>
  <sheetData>
    <row r="1" spans="1:15" ht="18">
      <c r="B1" s="51" t="s">
        <v>105</v>
      </c>
      <c r="C1" s="51"/>
      <c r="D1" s="51"/>
      <c r="E1" s="51"/>
      <c r="F1" s="28"/>
      <c r="K1" s="53" t="s">
        <v>111</v>
      </c>
      <c r="L1" s="53"/>
      <c r="M1" s="53"/>
      <c r="N1" s="53"/>
      <c r="O1" s="53"/>
    </row>
    <row r="2" spans="1:15">
      <c r="B2" t="s">
        <v>106</v>
      </c>
      <c r="C2" t="s">
        <v>107</v>
      </c>
      <c r="J2" t="s">
        <v>112</v>
      </c>
      <c r="K2" s="52">
        <v>0.23</v>
      </c>
    </row>
    <row r="3" spans="1:15">
      <c r="A3" t="s">
        <v>108</v>
      </c>
      <c r="B3">
        <v>49</v>
      </c>
      <c r="C3">
        <v>51</v>
      </c>
      <c r="J3" t="s">
        <v>113</v>
      </c>
      <c r="K3" s="52">
        <v>0.51</v>
      </c>
    </row>
    <row r="4" spans="1:15">
      <c r="A4" t="s">
        <v>109</v>
      </c>
      <c r="B4">
        <v>30</v>
      </c>
      <c r="C4">
        <v>70</v>
      </c>
      <c r="J4" t="s">
        <v>114</v>
      </c>
      <c r="K4" s="52">
        <v>0.2</v>
      </c>
    </row>
    <row r="5" spans="1:15">
      <c r="A5" t="s">
        <v>110</v>
      </c>
      <c r="B5">
        <v>21</v>
      </c>
      <c r="C5">
        <v>79</v>
      </c>
      <c r="J5" t="s">
        <v>115</v>
      </c>
      <c r="K5" s="52">
        <v>0.06</v>
      </c>
    </row>
    <row r="33" spans="2:12" ht="18"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</row>
    <row r="34" spans="2:12" ht="18"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</row>
  </sheetData>
  <mergeCells count="1">
    <mergeCell ref="K1:O1"/>
  </mergeCells>
  <pageMargins left="0.75" right="0.75" top="1" bottom="1" header="0.5" footer="0.5"/>
  <pageSetup paperSize="9" scale="86" orientation="portrait" horizontalDpi="4294967292" verticalDpi="4294967292"/>
  <colBreaks count="1" manualBreakCount="1">
    <brk id="7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G38" sqref="G38"/>
    </sheetView>
  </sheetViews>
  <sheetFormatPr baseColWidth="10" defaultRowHeight="15" x14ac:dyDescent="0"/>
  <cols>
    <col min="1" max="1" width="14.5" bestFit="1" customWidth="1"/>
    <col min="2" max="2" width="15.33203125" bestFit="1" customWidth="1"/>
  </cols>
  <sheetData>
    <row r="1" spans="1:7">
      <c r="B1" s="53" t="s">
        <v>86</v>
      </c>
      <c r="C1" s="53"/>
      <c r="D1" s="53"/>
      <c r="E1" s="53"/>
      <c r="F1" s="53"/>
      <c r="G1" s="53"/>
    </row>
    <row r="2" spans="1:7">
      <c r="B2" t="s">
        <v>87</v>
      </c>
      <c r="C2" t="s">
        <v>74</v>
      </c>
      <c r="D2" t="s">
        <v>75</v>
      </c>
      <c r="E2" t="s">
        <v>76</v>
      </c>
      <c r="F2" t="s">
        <v>77</v>
      </c>
      <c r="G2" t="s">
        <v>78</v>
      </c>
    </row>
    <row r="3" spans="1:7">
      <c r="A3" t="s">
        <v>88</v>
      </c>
      <c r="B3">
        <v>50</v>
      </c>
      <c r="C3">
        <v>54</v>
      </c>
      <c r="D3">
        <v>56</v>
      </c>
      <c r="E3">
        <v>59</v>
      </c>
      <c r="F3">
        <v>42</v>
      </c>
      <c r="G3">
        <v>28</v>
      </c>
    </row>
    <row r="4" spans="1:7">
      <c r="A4" t="s">
        <v>89</v>
      </c>
      <c r="B4">
        <v>30</v>
      </c>
      <c r="C4">
        <v>30</v>
      </c>
      <c r="D4">
        <v>28</v>
      </c>
      <c r="E4">
        <v>26</v>
      </c>
      <c r="F4">
        <v>34</v>
      </c>
      <c r="G4">
        <v>28</v>
      </c>
    </row>
    <row r="5" spans="1:7">
      <c r="A5" t="s">
        <v>90</v>
      </c>
      <c r="B5">
        <v>20</v>
      </c>
      <c r="C5">
        <v>16</v>
      </c>
      <c r="D5">
        <v>16</v>
      </c>
      <c r="E5">
        <v>15</v>
      </c>
      <c r="F5">
        <v>24</v>
      </c>
      <c r="G5">
        <v>44</v>
      </c>
    </row>
  </sheetData>
  <mergeCells count="1">
    <mergeCell ref="B1:G1"/>
  </mergeCells>
  <pageMargins left="0.75" right="0.75" top="1" bottom="1" header="0.5" footer="0.5"/>
  <pageSetup paperSize="9" scale="69" orientation="portrait" horizontalDpi="4294967292" verticalDpi="4294967292"/>
  <colBreaks count="2" manualBreakCount="2">
    <brk id="9" max="1048575" man="1"/>
    <brk id="10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8"/>
  <sheetViews>
    <sheetView topLeftCell="A4" zoomScale="75" zoomScaleNormal="75" zoomScalePageLayoutView="75" workbookViewId="0">
      <selection activeCell="M34" sqref="M34"/>
    </sheetView>
  </sheetViews>
  <sheetFormatPr baseColWidth="10" defaultRowHeight="15" x14ac:dyDescent="0"/>
  <cols>
    <col min="9" max="9" width="10.83203125" style="7"/>
  </cols>
  <sheetData>
    <row r="3" spans="1:9" ht="18" customHeight="1">
      <c r="A3" s="58" t="s">
        <v>36</v>
      </c>
      <c r="B3" s="58"/>
      <c r="C3" s="58"/>
      <c r="D3" s="58"/>
      <c r="E3" s="58"/>
      <c r="F3" s="58"/>
      <c r="G3" s="58"/>
    </row>
    <row r="4" spans="1:9" ht="31" thickBot="1">
      <c r="A4" s="59" t="s">
        <v>37</v>
      </c>
      <c r="B4" s="59"/>
      <c r="C4" s="59"/>
      <c r="D4" s="8" t="s">
        <v>38</v>
      </c>
      <c r="E4" s="8" t="s">
        <v>39</v>
      </c>
      <c r="F4" s="8" t="s">
        <v>40</v>
      </c>
      <c r="G4" s="9" t="s">
        <v>41</v>
      </c>
    </row>
    <row r="5" spans="1:9" ht="16" thickBot="1">
      <c r="A5" s="60" t="s">
        <v>42</v>
      </c>
      <c r="B5" s="60" t="s">
        <v>43</v>
      </c>
      <c r="C5" s="10">
        <v>0</v>
      </c>
      <c r="D5" s="11">
        <v>1337</v>
      </c>
      <c r="E5" s="11">
        <v>53.3</v>
      </c>
      <c r="F5" s="11">
        <v>53.6</v>
      </c>
      <c r="G5" s="12">
        <v>53.6</v>
      </c>
      <c r="H5" t="s">
        <v>44</v>
      </c>
      <c r="I5" s="7">
        <f>SUM(I6:I9)</f>
        <v>0.46299999999999997</v>
      </c>
    </row>
    <row r="6" spans="1:9" ht="16" thickBot="1">
      <c r="A6" s="61"/>
      <c r="B6" s="61"/>
      <c r="C6" s="10">
        <v>1</v>
      </c>
      <c r="D6" s="11">
        <v>574</v>
      </c>
      <c r="E6" s="11">
        <v>22.9</v>
      </c>
      <c r="F6" s="11">
        <v>23</v>
      </c>
      <c r="G6" s="12">
        <v>76.7</v>
      </c>
      <c r="H6" s="13">
        <v>1</v>
      </c>
      <c r="I6" s="7">
        <f>F6/100</f>
        <v>0.23</v>
      </c>
    </row>
    <row r="7" spans="1:9" ht="16" thickBot="1">
      <c r="A7" s="61"/>
      <c r="B7" s="61"/>
      <c r="C7" s="10">
        <v>2</v>
      </c>
      <c r="D7" s="11">
        <v>293</v>
      </c>
      <c r="E7" s="11">
        <v>11.7</v>
      </c>
      <c r="F7" s="11">
        <v>11.7</v>
      </c>
      <c r="G7" s="12">
        <v>88.4</v>
      </c>
      <c r="H7" s="13">
        <v>2</v>
      </c>
      <c r="I7" s="7">
        <f t="shared" ref="I7:I8" si="0">F7/100</f>
        <v>0.11699999999999999</v>
      </c>
    </row>
    <row r="8" spans="1:9" ht="16" thickBot="1">
      <c r="A8" s="61"/>
      <c r="B8" s="61"/>
      <c r="C8" s="10">
        <v>3</v>
      </c>
      <c r="D8" s="11">
        <v>140</v>
      </c>
      <c r="E8" s="11">
        <v>5.6</v>
      </c>
      <c r="F8" s="11">
        <v>5.6</v>
      </c>
      <c r="G8" s="12">
        <v>94</v>
      </c>
      <c r="H8" s="13">
        <v>3</v>
      </c>
      <c r="I8" s="7">
        <f t="shared" si="0"/>
        <v>5.5999999999999994E-2</v>
      </c>
    </row>
    <row r="9" spans="1:9" ht="16" thickBot="1">
      <c r="A9" s="61"/>
      <c r="B9" s="61"/>
      <c r="C9" s="10">
        <v>4</v>
      </c>
      <c r="D9" s="11">
        <v>74</v>
      </c>
      <c r="E9" s="11">
        <v>3</v>
      </c>
      <c r="F9" s="11">
        <v>3</v>
      </c>
      <c r="G9" s="12">
        <v>97</v>
      </c>
      <c r="H9" t="s">
        <v>45</v>
      </c>
      <c r="I9" s="7">
        <f>SUM(F9:F11)/100</f>
        <v>0.06</v>
      </c>
    </row>
    <row r="10" spans="1:9" ht="16" thickBot="1">
      <c r="A10" s="61"/>
      <c r="B10" s="61"/>
      <c r="C10" s="10">
        <v>5</v>
      </c>
      <c r="D10" s="11">
        <v>29</v>
      </c>
      <c r="E10" s="11">
        <v>1.1000000000000001</v>
      </c>
      <c r="F10" s="11">
        <v>1.2</v>
      </c>
      <c r="G10" s="12">
        <v>98.2</v>
      </c>
    </row>
    <row r="11" spans="1:9" ht="16" thickBot="1">
      <c r="A11" s="61"/>
      <c r="B11" s="61"/>
      <c r="C11" s="10" t="s">
        <v>46</v>
      </c>
      <c r="D11" s="11">
        <v>46</v>
      </c>
      <c r="E11" s="11">
        <v>1.8</v>
      </c>
      <c r="F11" s="11">
        <v>1.8</v>
      </c>
      <c r="G11" s="12">
        <v>100</v>
      </c>
    </row>
    <row r="12" spans="1:9" ht="16" thickBot="1">
      <c r="A12" s="61"/>
      <c r="B12" s="56"/>
      <c r="C12" s="14" t="s">
        <v>8</v>
      </c>
      <c r="D12" s="15">
        <v>2492</v>
      </c>
      <c r="E12" s="15">
        <v>99.3</v>
      </c>
      <c r="F12" s="15">
        <v>100</v>
      </c>
      <c r="G12" s="16"/>
    </row>
    <row r="13" spans="1:9" ht="16" thickBot="1">
      <c r="A13" s="61"/>
      <c r="B13" s="17" t="s">
        <v>47</v>
      </c>
      <c r="C13" s="17" t="s">
        <v>48</v>
      </c>
      <c r="D13" s="18">
        <v>17</v>
      </c>
      <c r="E13" s="18">
        <v>0.7</v>
      </c>
      <c r="F13" s="19"/>
      <c r="G13" s="20"/>
    </row>
    <row r="14" spans="1:9" ht="16" thickBot="1">
      <c r="A14" s="56"/>
      <c r="B14" s="57" t="s">
        <v>8</v>
      </c>
      <c r="C14" s="57"/>
      <c r="D14" s="18">
        <v>2509</v>
      </c>
      <c r="E14" s="18">
        <v>100</v>
      </c>
      <c r="F14" s="19"/>
      <c r="G14" s="20"/>
    </row>
    <row r="15" spans="1:9" ht="16" thickBot="1">
      <c r="A15" s="54" t="s">
        <v>49</v>
      </c>
      <c r="B15" s="54" t="s">
        <v>43</v>
      </c>
      <c r="C15" s="21">
        <v>0</v>
      </c>
      <c r="D15" s="22">
        <v>614</v>
      </c>
      <c r="E15" s="22">
        <v>49.7</v>
      </c>
      <c r="F15" s="22">
        <v>50.7</v>
      </c>
      <c r="G15" s="23">
        <v>50.7</v>
      </c>
      <c r="I15" s="7">
        <f>SUM(I16:I19)</f>
        <v>0.49299999999999999</v>
      </c>
    </row>
    <row r="16" spans="1:9" ht="16" thickBot="1">
      <c r="A16" s="55"/>
      <c r="B16" s="55"/>
      <c r="C16" s="10">
        <v>1</v>
      </c>
      <c r="D16" s="11">
        <v>282</v>
      </c>
      <c r="E16" s="11">
        <v>22.8</v>
      </c>
      <c r="F16" s="11">
        <v>23.3</v>
      </c>
      <c r="G16" s="12">
        <v>74</v>
      </c>
      <c r="I16" s="7">
        <f t="shared" ref="I16:I44" si="1">F16/100</f>
        <v>0.23300000000000001</v>
      </c>
    </row>
    <row r="17" spans="1:9" ht="16" thickBot="1">
      <c r="A17" s="55"/>
      <c r="B17" s="55"/>
      <c r="C17" s="10">
        <v>2</v>
      </c>
      <c r="D17" s="11">
        <v>163</v>
      </c>
      <c r="E17" s="11">
        <v>13.2</v>
      </c>
      <c r="F17" s="11">
        <v>13.5</v>
      </c>
      <c r="G17" s="12">
        <v>87.4</v>
      </c>
      <c r="I17" s="7">
        <f t="shared" si="1"/>
        <v>0.13500000000000001</v>
      </c>
    </row>
    <row r="18" spans="1:9" ht="16" thickBot="1">
      <c r="A18" s="55"/>
      <c r="B18" s="55"/>
      <c r="C18" s="10">
        <v>3</v>
      </c>
      <c r="D18" s="11">
        <v>78</v>
      </c>
      <c r="E18" s="11">
        <v>6.3</v>
      </c>
      <c r="F18" s="11">
        <v>6.4</v>
      </c>
      <c r="G18" s="12">
        <v>93.9</v>
      </c>
      <c r="I18" s="7">
        <f t="shared" si="1"/>
        <v>6.4000000000000001E-2</v>
      </c>
    </row>
    <row r="19" spans="1:9" ht="16" thickBot="1">
      <c r="A19" s="55"/>
      <c r="B19" s="55"/>
      <c r="C19" s="10">
        <v>4</v>
      </c>
      <c r="D19" s="11">
        <v>44</v>
      </c>
      <c r="E19" s="11">
        <v>3.5</v>
      </c>
      <c r="F19" s="11">
        <v>3.6</v>
      </c>
      <c r="G19" s="12">
        <v>97.5</v>
      </c>
      <c r="I19" s="7">
        <f t="shared" ref="I19" si="2">SUM(F19:F21)/100</f>
        <v>6.0999999999999999E-2</v>
      </c>
    </row>
    <row r="20" spans="1:9" ht="16" thickBot="1">
      <c r="A20" s="55"/>
      <c r="B20" s="55"/>
      <c r="C20" s="10">
        <v>5</v>
      </c>
      <c r="D20" s="11">
        <v>20</v>
      </c>
      <c r="E20" s="11">
        <v>1.6</v>
      </c>
      <c r="F20" s="11">
        <v>1.7</v>
      </c>
      <c r="G20" s="12">
        <v>99.2</v>
      </c>
    </row>
    <row r="21" spans="1:9" ht="16" thickBot="1">
      <c r="A21" s="55"/>
      <c r="B21" s="55"/>
      <c r="C21" s="10" t="s">
        <v>46</v>
      </c>
      <c r="D21" s="11">
        <v>10</v>
      </c>
      <c r="E21" s="11">
        <v>0.8</v>
      </c>
      <c r="F21" s="11">
        <v>0.8</v>
      </c>
      <c r="G21" s="12">
        <v>100</v>
      </c>
    </row>
    <row r="22" spans="1:9" ht="16" thickBot="1">
      <c r="A22" s="55"/>
      <c r="B22" s="56"/>
      <c r="C22" s="14" t="s">
        <v>8</v>
      </c>
      <c r="D22" s="15">
        <v>1211</v>
      </c>
      <c r="E22" s="15">
        <v>98</v>
      </c>
      <c r="F22" s="15">
        <v>100</v>
      </c>
      <c r="G22" s="16"/>
    </row>
    <row r="23" spans="1:9" ht="16" thickBot="1">
      <c r="A23" s="55"/>
      <c r="B23" s="17" t="s">
        <v>47</v>
      </c>
      <c r="C23" s="17" t="s">
        <v>48</v>
      </c>
      <c r="D23" s="18">
        <v>25</v>
      </c>
      <c r="E23" s="18">
        <v>2</v>
      </c>
      <c r="F23" s="19"/>
      <c r="G23" s="20"/>
    </row>
    <row r="24" spans="1:9" ht="16" thickBot="1">
      <c r="A24" s="56"/>
      <c r="B24" s="57" t="s">
        <v>8</v>
      </c>
      <c r="C24" s="57"/>
      <c r="D24" s="18">
        <v>1236</v>
      </c>
      <c r="E24" s="18">
        <v>100</v>
      </c>
      <c r="F24" s="19"/>
      <c r="G24" s="20"/>
    </row>
    <row r="25" spans="1:9" ht="16" thickBot="1">
      <c r="A25" s="54" t="s">
        <v>50</v>
      </c>
      <c r="B25" s="54" t="s">
        <v>43</v>
      </c>
      <c r="C25" s="21">
        <v>0</v>
      </c>
      <c r="D25" s="22">
        <v>719</v>
      </c>
      <c r="E25" s="22">
        <v>55.4</v>
      </c>
      <c r="F25" s="22">
        <v>55.4</v>
      </c>
      <c r="G25" s="23">
        <v>55.4</v>
      </c>
      <c r="I25" s="7">
        <f>SUM(I26:I29)</f>
        <v>0.44599999999999995</v>
      </c>
    </row>
    <row r="26" spans="1:9" ht="16" thickBot="1">
      <c r="A26" s="55"/>
      <c r="B26" s="55"/>
      <c r="C26" s="10">
        <v>1</v>
      </c>
      <c r="D26" s="11">
        <v>312</v>
      </c>
      <c r="E26" s="11">
        <v>24.1</v>
      </c>
      <c r="F26" s="11">
        <v>24.1</v>
      </c>
      <c r="G26" s="12">
        <v>79.5</v>
      </c>
      <c r="I26" s="7">
        <f t="shared" ref="I26:I42" si="3">F26/100</f>
        <v>0.24100000000000002</v>
      </c>
    </row>
    <row r="27" spans="1:9" ht="16" thickBot="1">
      <c r="A27" s="55"/>
      <c r="B27" s="55"/>
      <c r="C27" s="10">
        <v>2</v>
      </c>
      <c r="D27" s="11">
        <v>152</v>
      </c>
      <c r="E27" s="11">
        <v>11.7</v>
      </c>
      <c r="F27" s="11">
        <v>11.7</v>
      </c>
      <c r="G27" s="12">
        <v>91.2</v>
      </c>
      <c r="I27" s="7">
        <f t="shared" si="1"/>
        <v>0.11699999999999999</v>
      </c>
    </row>
    <row r="28" spans="1:9" ht="16" thickBot="1">
      <c r="A28" s="55"/>
      <c r="B28" s="55"/>
      <c r="C28" s="10">
        <v>3</v>
      </c>
      <c r="D28" s="11">
        <v>62</v>
      </c>
      <c r="E28" s="11">
        <v>4.8</v>
      </c>
      <c r="F28" s="11">
        <v>4.8</v>
      </c>
      <c r="G28" s="12">
        <v>96</v>
      </c>
      <c r="I28" s="7">
        <f t="shared" si="1"/>
        <v>4.8000000000000001E-2</v>
      </c>
    </row>
    <row r="29" spans="1:9" ht="16" thickBot="1">
      <c r="A29" s="55"/>
      <c r="B29" s="55"/>
      <c r="C29" s="10">
        <v>4</v>
      </c>
      <c r="D29" s="11">
        <v>27</v>
      </c>
      <c r="E29" s="11">
        <v>2.1</v>
      </c>
      <c r="F29" s="11">
        <v>2.1</v>
      </c>
      <c r="G29" s="12">
        <v>98.1</v>
      </c>
      <c r="I29" s="7">
        <f t="shared" ref="I29" si="4">SUM(F29:F31)/100</f>
        <v>0.04</v>
      </c>
    </row>
    <row r="30" spans="1:9" ht="16" thickBot="1">
      <c r="A30" s="55"/>
      <c r="B30" s="55"/>
      <c r="C30" s="10">
        <v>5</v>
      </c>
      <c r="D30" s="11">
        <v>15</v>
      </c>
      <c r="E30" s="11">
        <v>1.1000000000000001</v>
      </c>
      <c r="F30" s="11">
        <v>1.1000000000000001</v>
      </c>
      <c r="G30" s="12">
        <v>99.2</v>
      </c>
    </row>
    <row r="31" spans="1:9" ht="16" thickBot="1">
      <c r="A31" s="55"/>
      <c r="B31" s="55"/>
      <c r="C31" s="10" t="s">
        <v>46</v>
      </c>
      <c r="D31" s="11">
        <v>10</v>
      </c>
      <c r="E31" s="11">
        <v>0.8</v>
      </c>
      <c r="F31" s="11">
        <v>0.8</v>
      </c>
      <c r="G31" s="12">
        <v>100</v>
      </c>
    </row>
    <row r="32" spans="1:9" ht="16" thickBot="1">
      <c r="A32" s="56"/>
      <c r="B32" s="56"/>
      <c r="C32" s="14" t="s">
        <v>8</v>
      </c>
      <c r="D32" s="15">
        <v>1298</v>
      </c>
      <c r="E32" s="15">
        <v>100</v>
      </c>
      <c r="F32" s="15">
        <v>100</v>
      </c>
      <c r="G32" s="16"/>
    </row>
    <row r="33" spans="1:9" ht="16" thickBot="1">
      <c r="A33" s="54" t="s">
        <v>51</v>
      </c>
      <c r="B33" s="54" t="s">
        <v>43</v>
      </c>
      <c r="C33" s="21">
        <v>0</v>
      </c>
      <c r="D33" s="22">
        <v>784</v>
      </c>
      <c r="E33" s="22">
        <v>55.6</v>
      </c>
      <c r="F33" s="22">
        <v>55.6</v>
      </c>
      <c r="G33" s="23">
        <v>55.6</v>
      </c>
      <c r="I33" s="7">
        <f>SUM(I34:I37)</f>
        <v>0.44500000000000001</v>
      </c>
    </row>
    <row r="34" spans="1:9" ht="16" thickBot="1">
      <c r="A34" s="55"/>
      <c r="B34" s="55"/>
      <c r="C34" s="10">
        <v>1</v>
      </c>
      <c r="D34" s="11">
        <v>328</v>
      </c>
      <c r="E34" s="11">
        <v>23.3</v>
      </c>
      <c r="F34" s="11">
        <v>23.3</v>
      </c>
      <c r="G34" s="12">
        <v>78.8</v>
      </c>
      <c r="I34" s="7">
        <f t="shared" si="3"/>
        <v>0.23300000000000001</v>
      </c>
    </row>
    <row r="35" spans="1:9" ht="16" thickBot="1">
      <c r="A35" s="55"/>
      <c r="B35" s="55"/>
      <c r="C35" s="10">
        <v>2</v>
      </c>
      <c r="D35" s="11">
        <v>174</v>
      </c>
      <c r="E35" s="11">
        <v>12.3</v>
      </c>
      <c r="F35" s="11">
        <v>12.3</v>
      </c>
      <c r="G35" s="12">
        <v>91.2</v>
      </c>
      <c r="I35" s="7">
        <f t="shared" si="1"/>
        <v>0.12300000000000001</v>
      </c>
    </row>
    <row r="36" spans="1:9" ht="16" thickBot="1">
      <c r="A36" s="55"/>
      <c r="B36" s="55"/>
      <c r="C36" s="10">
        <v>3</v>
      </c>
      <c r="D36" s="11">
        <v>63</v>
      </c>
      <c r="E36" s="11">
        <v>4.4000000000000004</v>
      </c>
      <c r="F36" s="11">
        <v>4.4000000000000004</v>
      </c>
      <c r="G36" s="12">
        <v>95.6</v>
      </c>
      <c r="I36" s="7">
        <f t="shared" si="1"/>
        <v>4.4000000000000004E-2</v>
      </c>
    </row>
    <row r="37" spans="1:9" ht="16" thickBot="1">
      <c r="A37" s="55"/>
      <c r="B37" s="55"/>
      <c r="C37" s="10">
        <v>4</v>
      </c>
      <c r="D37" s="11">
        <v>33</v>
      </c>
      <c r="E37" s="11">
        <v>2.4</v>
      </c>
      <c r="F37" s="11">
        <v>2.4</v>
      </c>
      <c r="G37" s="12">
        <v>98</v>
      </c>
      <c r="I37" s="7">
        <f t="shared" ref="I37:I45" si="5">SUM(F37:F39)/100</f>
        <v>4.4999999999999998E-2</v>
      </c>
    </row>
    <row r="38" spans="1:9" ht="16" thickBot="1">
      <c r="A38" s="55"/>
      <c r="B38" s="55"/>
      <c r="C38" s="10">
        <v>5</v>
      </c>
      <c r="D38" s="11">
        <v>18</v>
      </c>
      <c r="E38" s="11">
        <v>1.3</v>
      </c>
      <c r="F38" s="11">
        <v>1.3</v>
      </c>
      <c r="G38" s="12">
        <v>99.2</v>
      </c>
    </row>
    <row r="39" spans="1:9" ht="16" thickBot="1">
      <c r="A39" s="55"/>
      <c r="B39" s="55"/>
      <c r="C39" s="10" t="s">
        <v>46</v>
      </c>
      <c r="D39" s="11">
        <v>11</v>
      </c>
      <c r="E39" s="11">
        <v>0.8</v>
      </c>
      <c r="F39" s="11">
        <v>0.8</v>
      </c>
      <c r="G39" s="12">
        <v>100</v>
      </c>
    </row>
    <row r="40" spans="1:9" ht="16" thickBot="1">
      <c r="A40" s="56"/>
      <c r="B40" s="56"/>
      <c r="C40" s="14" t="s">
        <v>8</v>
      </c>
      <c r="D40" s="15">
        <v>1410</v>
      </c>
      <c r="E40" s="15">
        <v>100</v>
      </c>
      <c r="F40" s="15">
        <v>100</v>
      </c>
      <c r="G40" s="16"/>
    </row>
    <row r="41" spans="1:9" ht="16" thickBot="1">
      <c r="A41" s="54" t="s">
        <v>52</v>
      </c>
      <c r="B41" s="54" t="s">
        <v>43</v>
      </c>
      <c r="C41" s="21">
        <v>0</v>
      </c>
      <c r="D41" s="22">
        <v>709</v>
      </c>
      <c r="E41" s="22">
        <v>54.4</v>
      </c>
      <c r="F41" s="22">
        <v>54.4</v>
      </c>
      <c r="G41" s="23">
        <v>54.4</v>
      </c>
      <c r="I41" s="7">
        <f>SUM(I42:I45)</f>
        <v>0.45699999999999996</v>
      </c>
    </row>
    <row r="42" spans="1:9" ht="16" thickBot="1">
      <c r="A42" s="55"/>
      <c r="B42" s="55"/>
      <c r="C42" s="10">
        <v>1</v>
      </c>
      <c r="D42" s="11">
        <v>323</v>
      </c>
      <c r="E42" s="11">
        <v>24.8</v>
      </c>
      <c r="F42" s="11">
        <v>24.8</v>
      </c>
      <c r="G42" s="12">
        <v>79.099999999999994</v>
      </c>
      <c r="I42" s="7">
        <f t="shared" si="3"/>
        <v>0.248</v>
      </c>
    </row>
    <row r="43" spans="1:9" ht="16" thickBot="1">
      <c r="A43" s="55"/>
      <c r="B43" s="55"/>
      <c r="C43" s="10">
        <v>2</v>
      </c>
      <c r="D43" s="11">
        <v>161</v>
      </c>
      <c r="E43" s="11">
        <v>12.4</v>
      </c>
      <c r="F43" s="11">
        <v>12.4</v>
      </c>
      <c r="G43" s="12">
        <v>91.5</v>
      </c>
      <c r="I43" s="7">
        <f t="shared" si="1"/>
        <v>0.124</v>
      </c>
    </row>
    <row r="44" spans="1:9" ht="16" thickBot="1">
      <c r="A44" s="55"/>
      <c r="B44" s="55"/>
      <c r="C44" s="10">
        <v>3</v>
      </c>
      <c r="D44" s="11">
        <v>59</v>
      </c>
      <c r="E44" s="11">
        <v>4.5</v>
      </c>
      <c r="F44" s="11">
        <v>4.5</v>
      </c>
      <c r="G44" s="12">
        <v>96</v>
      </c>
      <c r="I44" s="7">
        <f t="shared" si="1"/>
        <v>4.4999999999999998E-2</v>
      </c>
    </row>
    <row r="45" spans="1:9" ht="16" thickBot="1">
      <c r="A45" s="55"/>
      <c r="B45" s="55"/>
      <c r="C45" s="10">
        <v>4</v>
      </c>
      <c r="D45" s="11">
        <v>35</v>
      </c>
      <c r="E45" s="11">
        <v>2.7</v>
      </c>
      <c r="F45" s="11">
        <v>2.7</v>
      </c>
      <c r="G45" s="12">
        <v>98.7</v>
      </c>
      <c r="I45" s="7">
        <f t="shared" si="5"/>
        <v>0.04</v>
      </c>
    </row>
    <row r="46" spans="1:9" ht="16" thickBot="1">
      <c r="A46" s="55"/>
      <c r="B46" s="55"/>
      <c r="C46" s="10">
        <v>5</v>
      </c>
      <c r="D46" s="11">
        <v>12</v>
      </c>
      <c r="E46" s="11">
        <v>0.9</v>
      </c>
      <c r="F46" s="11">
        <v>0.9</v>
      </c>
      <c r="G46" s="12">
        <v>99.6</v>
      </c>
    </row>
    <row r="47" spans="1:9" ht="16" thickBot="1">
      <c r="A47" s="55"/>
      <c r="B47" s="55"/>
      <c r="C47" s="10" t="s">
        <v>46</v>
      </c>
      <c r="D47" s="11">
        <v>6</v>
      </c>
      <c r="E47" s="11">
        <v>0.4</v>
      </c>
      <c r="F47" s="11">
        <v>0.4</v>
      </c>
      <c r="G47" s="12">
        <v>100</v>
      </c>
    </row>
    <row r="48" spans="1:9" ht="16" thickBot="1">
      <c r="A48" s="62"/>
      <c r="B48" s="62"/>
      <c r="C48" s="24" t="s">
        <v>8</v>
      </c>
      <c r="D48" s="25">
        <v>1304</v>
      </c>
      <c r="E48" s="25">
        <v>100</v>
      </c>
      <c r="F48" s="25">
        <v>100</v>
      </c>
      <c r="G48" s="26"/>
    </row>
  </sheetData>
  <mergeCells count="14">
    <mergeCell ref="A25:A32"/>
    <mergeCell ref="B25:B32"/>
    <mergeCell ref="A33:A40"/>
    <mergeCell ref="B33:B40"/>
    <mergeCell ref="A41:A48"/>
    <mergeCell ref="B41:B48"/>
    <mergeCell ref="A15:A24"/>
    <mergeCell ref="B15:B22"/>
    <mergeCell ref="B24:C24"/>
    <mergeCell ref="A3:G3"/>
    <mergeCell ref="A4:C4"/>
    <mergeCell ref="A5:A14"/>
    <mergeCell ref="B5:B12"/>
    <mergeCell ref="B14:C14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G15"/>
  <sheetViews>
    <sheetView topLeftCell="A2" workbookViewId="0">
      <selection activeCell="R31" sqref="R31"/>
    </sheetView>
  </sheetViews>
  <sheetFormatPr baseColWidth="10" defaultRowHeight="15" x14ac:dyDescent="0"/>
  <cols>
    <col min="1" max="1" width="9" customWidth="1"/>
    <col min="2" max="2" width="8.1640625" customWidth="1"/>
    <col min="3" max="3" width="7.83203125" customWidth="1"/>
    <col min="4" max="4" width="9.1640625" customWidth="1"/>
    <col min="5" max="5" width="7.83203125" customWidth="1"/>
    <col min="6" max="6" width="8.6640625" customWidth="1"/>
    <col min="7" max="7" width="9" customWidth="1"/>
    <col min="8" max="8" width="7.5" customWidth="1"/>
    <col min="9" max="9" width="7.1640625" customWidth="1"/>
    <col min="10" max="11" width="8.1640625" customWidth="1"/>
    <col min="12" max="13" width="7.83203125" customWidth="1"/>
    <col min="14" max="14" width="8.6640625" customWidth="1"/>
    <col min="15" max="15" width="8.33203125" customWidth="1"/>
    <col min="16" max="16" width="8" customWidth="1"/>
    <col min="17" max="17" width="8.33203125" customWidth="1"/>
  </cols>
  <sheetData>
    <row r="9" spans="2:7">
      <c r="B9" s="29" t="s">
        <v>58</v>
      </c>
      <c r="C9" s="29"/>
      <c r="D9" s="29"/>
      <c r="E9" s="29"/>
      <c r="F9" s="29"/>
      <c r="G9" s="30"/>
    </row>
    <row r="10" spans="2:7">
      <c r="B10" s="30"/>
      <c r="C10" s="30"/>
      <c r="D10" s="30"/>
      <c r="E10" s="30"/>
      <c r="F10" s="30"/>
      <c r="G10" s="30"/>
    </row>
    <row r="11" spans="2:7">
      <c r="B11" s="30"/>
      <c r="C11" s="30">
        <v>2007</v>
      </c>
      <c r="D11" s="31">
        <v>2012</v>
      </c>
      <c r="E11" s="30">
        <v>2013</v>
      </c>
      <c r="F11" s="30">
        <v>2016</v>
      </c>
      <c r="G11" s="31">
        <v>2018</v>
      </c>
    </row>
    <row r="12" spans="2:7">
      <c r="B12" s="32" t="s">
        <v>54</v>
      </c>
      <c r="C12" s="33">
        <v>0.57999999999999996</v>
      </c>
      <c r="D12" s="34">
        <v>0.6</v>
      </c>
      <c r="E12" s="35">
        <v>0.6</v>
      </c>
      <c r="F12" s="35">
        <v>0.53</v>
      </c>
      <c r="G12" s="34">
        <v>0.56000000000000005</v>
      </c>
    </row>
    <row r="13" spans="2:7">
      <c r="B13" s="31" t="s">
        <v>55</v>
      </c>
      <c r="C13" s="34">
        <v>0.49</v>
      </c>
      <c r="D13" s="36">
        <v>0.55000000000000004</v>
      </c>
      <c r="E13" s="35">
        <v>0.51</v>
      </c>
      <c r="F13" s="35">
        <v>0.48</v>
      </c>
      <c r="G13" s="36">
        <v>0.5</v>
      </c>
    </row>
    <row r="14" spans="2:7">
      <c r="B14" s="32" t="s">
        <v>56</v>
      </c>
      <c r="C14" s="33">
        <v>0.5</v>
      </c>
      <c r="D14" s="34">
        <v>0.55000000000000004</v>
      </c>
      <c r="E14" s="35">
        <v>0.53</v>
      </c>
      <c r="F14" s="35">
        <v>0.48</v>
      </c>
      <c r="G14" s="34">
        <v>0.49</v>
      </c>
    </row>
    <row r="15" spans="2:7">
      <c r="B15" s="31" t="s">
        <v>57</v>
      </c>
      <c r="C15" s="34">
        <v>0.46</v>
      </c>
      <c r="D15" s="36">
        <v>0.49</v>
      </c>
      <c r="E15" s="35">
        <v>0.47</v>
      </c>
      <c r="F15" s="35">
        <v>0.43</v>
      </c>
      <c r="G15" s="36">
        <v>0.44</v>
      </c>
    </row>
  </sheetData>
  <pageMargins left="0.75000000000000011" right="0.75000000000000011" top="1" bottom="1" header="0.5" footer="0.5"/>
  <pageSetup paperSize="9" scale="87" orientation="landscape" horizontalDpi="4294967292" verticalDpi="4294967292"/>
  <colBreaks count="1" manualBreakCount="1">
    <brk id="17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opLeftCell="A8" workbookViewId="0">
      <selection activeCell="A2" sqref="A2:G15"/>
    </sheetView>
  </sheetViews>
  <sheetFormatPr baseColWidth="10" defaultRowHeight="15" x14ac:dyDescent="0"/>
  <cols>
    <col min="1" max="1" width="16.6640625" customWidth="1"/>
    <col min="2" max="2" width="13" bestFit="1" customWidth="1"/>
    <col min="3" max="7" width="12.83203125" customWidth="1"/>
  </cols>
  <sheetData>
    <row r="1" spans="1:19" ht="18">
      <c r="A1" s="37" t="s">
        <v>2</v>
      </c>
      <c r="B1" s="37" t="s">
        <v>1</v>
      </c>
      <c r="C1" s="38" t="s">
        <v>67</v>
      </c>
      <c r="D1" s="38" t="s">
        <v>68</v>
      </c>
      <c r="E1" s="38" t="s">
        <v>69</v>
      </c>
      <c r="F1" s="38" t="s">
        <v>70</v>
      </c>
      <c r="G1" s="38" t="s">
        <v>71</v>
      </c>
      <c r="H1" s="39"/>
      <c r="I1" s="40"/>
    </row>
    <row r="2" spans="1:19" ht="37" customHeight="1">
      <c r="A2" s="41"/>
      <c r="B2" s="41"/>
      <c r="C2" s="42" t="s">
        <v>72</v>
      </c>
      <c r="D2" s="42"/>
      <c r="E2" s="42"/>
      <c r="F2" s="42"/>
      <c r="G2" s="42"/>
      <c r="H2" s="40"/>
      <c r="I2" s="40"/>
    </row>
    <row r="3" spans="1:19" ht="34">
      <c r="A3" s="43" t="s">
        <v>73</v>
      </c>
      <c r="B3" s="43"/>
      <c r="C3" s="41" t="s">
        <v>74</v>
      </c>
      <c r="D3" s="41" t="s">
        <v>75</v>
      </c>
      <c r="E3" s="41" t="s">
        <v>76</v>
      </c>
      <c r="F3" s="41" t="s">
        <v>77</v>
      </c>
      <c r="G3" s="41" t="s">
        <v>78</v>
      </c>
      <c r="H3" s="40"/>
      <c r="I3" s="40"/>
    </row>
    <row r="4" spans="1:19" ht="18">
      <c r="A4" s="44" t="s">
        <v>79</v>
      </c>
      <c r="B4" s="45" t="s">
        <v>53</v>
      </c>
      <c r="C4" s="41">
        <v>60</v>
      </c>
      <c r="D4" s="41">
        <v>68</v>
      </c>
      <c r="E4" s="41">
        <v>75</v>
      </c>
      <c r="F4" s="41">
        <v>68</v>
      </c>
      <c r="G4" s="41">
        <v>66</v>
      </c>
      <c r="H4" s="40"/>
      <c r="I4" s="63"/>
      <c r="J4" s="63"/>
      <c r="K4" s="63"/>
      <c r="L4" s="46"/>
      <c r="M4" s="46"/>
      <c r="N4" s="46"/>
      <c r="O4" s="46"/>
      <c r="P4" s="46"/>
      <c r="Q4" s="46"/>
      <c r="R4" s="46"/>
      <c r="S4" s="47"/>
    </row>
    <row r="5" spans="1:19" ht="18">
      <c r="A5" s="41"/>
      <c r="B5" s="45" t="s">
        <v>80</v>
      </c>
      <c r="C5" s="41">
        <v>40</v>
      </c>
      <c r="D5" s="41">
        <v>32</v>
      </c>
      <c r="E5" s="41">
        <v>25</v>
      </c>
      <c r="F5" s="41">
        <v>32</v>
      </c>
      <c r="G5" s="41">
        <v>34</v>
      </c>
      <c r="H5" s="40"/>
      <c r="I5" s="40"/>
    </row>
    <row r="6" spans="1:19" ht="18">
      <c r="A6" s="41"/>
      <c r="B6" s="45" t="s">
        <v>81</v>
      </c>
      <c r="C6" s="41">
        <v>376</v>
      </c>
      <c r="D6" s="41">
        <v>225</v>
      </c>
      <c r="E6" s="41">
        <v>97</v>
      </c>
      <c r="F6" s="41">
        <v>116</v>
      </c>
      <c r="G6" s="41">
        <v>35</v>
      </c>
      <c r="H6" s="40"/>
      <c r="I6" s="40"/>
    </row>
    <row r="7" spans="1:19" ht="18">
      <c r="A7" s="44" t="s">
        <v>82</v>
      </c>
      <c r="B7" s="45" t="s">
        <v>53</v>
      </c>
      <c r="C7" s="41">
        <v>51</v>
      </c>
      <c r="D7" s="41">
        <v>62</v>
      </c>
      <c r="E7" s="41">
        <v>66</v>
      </c>
      <c r="F7" s="41">
        <v>65</v>
      </c>
      <c r="G7" s="41">
        <v>61</v>
      </c>
      <c r="H7" s="40"/>
      <c r="I7" s="40"/>
    </row>
    <row r="8" spans="1:19" ht="18">
      <c r="A8" s="41"/>
      <c r="B8" s="45" t="s">
        <v>80</v>
      </c>
      <c r="C8" s="41">
        <v>49</v>
      </c>
      <c r="D8" s="41">
        <v>38</v>
      </c>
      <c r="E8" s="41">
        <v>34</v>
      </c>
      <c r="F8" s="41">
        <v>35</v>
      </c>
      <c r="G8" s="41">
        <v>39</v>
      </c>
      <c r="H8" s="40"/>
      <c r="I8" s="40"/>
    </row>
    <row r="9" spans="1:19" ht="18">
      <c r="A9" s="41"/>
      <c r="B9" s="45" t="s">
        <v>81</v>
      </c>
      <c r="C9" s="41">
        <v>376</v>
      </c>
      <c r="D9" s="41">
        <v>224</v>
      </c>
      <c r="E9" s="41">
        <v>97</v>
      </c>
      <c r="F9" s="41">
        <v>116</v>
      </c>
      <c r="G9" s="41">
        <v>36</v>
      </c>
      <c r="H9" s="40"/>
      <c r="I9" s="40"/>
      <c r="L9" t="s">
        <v>83</v>
      </c>
    </row>
    <row r="10" spans="1:19" ht="18">
      <c r="A10" s="44" t="s">
        <v>84</v>
      </c>
      <c r="B10" s="45" t="s">
        <v>53</v>
      </c>
      <c r="C10" s="41">
        <v>48</v>
      </c>
      <c r="D10" s="41">
        <v>62</v>
      </c>
      <c r="E10" s="41">
        <v>66</v>
      </c>
      <c r="F10" s="41">
        <v>65</v>
      </c>
      <c r="G10" s="41">
        <v>61</v>
      </c>
      <c r="H10" s="40"/>
      <c r="I10" s="40"/>
    </row>
    <row r="11" spans="1:19" ht="18">
      <c r="A11" s="41"/>
      <c r="B11" s="45" t="s">
        <v>80</v>
      </c>
      <c r="C11" s="41">
        <v>52</v>
      </c>
      <c r="D11" s="41">
        <v>38</v>
      </c>
      <c r="E11" s="41">
        <v>34</v>
      </c>
      <c r="F11" s="41">
        <v>35</v>
      </c>
      <c r="G11" s="41">
        <v>39</v>
      </c>
      <c r="H11" s="40"/>
      <c r="I11" s="40"/>
    </row>
    <row r="12" spans="1:19" ht="18">
      <c r="A12" s="41"/>
      <c r="B12" s="45" t="s">
        <v>81</v>
      </c>
      <c r="C12" s="41">
        <v>375</v>
      </c>
      <c r="D12" s="41">
        <v>223</v>
      </c>
      <c r="E12" s="41">
        <v>96</v>
      </c>
      <c r="F12" s="41">
        <v>116</v>
      </c>
      <c r="G12" s="41">
        <v>36</v>
      </c>
      <c r="H12" s="40"/>
      <c r="I12" s="40"/>
    </row>
    <row r="13" spans="1:19" ht="18">
      <c r="A13" s="44" t="s">
        <v>85</v>
      </c>
      <c r="B13" s="45" t="s">
        <v>53</v>
      </c>
      <c r="C13" s="41">
        <v>47</v>
      </c>
      <c r="D13" s="41">
        <v>57</v>
      </c>
      <c r="E13" s="41">
        <v>53</v>
      </c>
      <c r="F13" s="41">
        <v>58</v>
      </c>
      <c r="G13" s="41">
        <v>59</v>
      </c>
      <c r="H13" s="40"/>
      <c r="I13" s="40"/>
    </row>
    <row r="14" spans="1:19" ht="18">
      <c r="A14" s="41"/>
      <c r="B14" s="45" t="s">
        <v>80</v>
      </c>
      <c r="C14" s="41">
        <v>53</v>
      </c>
      <c r="D14" s="41">
        <v>43</v>
      </c>
      <c r="E14" s="41">
        <v>47</v>
      </c>
      <c r="F14" s="41">
        <v>42</v>
      </c>
      <c r="G14" s="41">
        <v>41</v>
      </c>
      <c r="H14" s="40"/>
      <c r="I14" s="40"/>
    </row>
    <row r="15" spans="1:19" ht="18">
      <c r="A15" s="41"/>
      <c r="B15" s="45" t="s">
        <v>81</v>
      </c>
      <c r="C15" s="41">
        <v>375</v>
      </c>
      <c r="D15" s="41">
        <v>224</v>
      </c>
      <c r="E15" s="41">
        <v>97</v>
      </c>
      <c r="F15" s="41">
        <v>117</v>
      </c>
      <c r="G15" s="41">
        <v>34</v>
      </c>
      <c r="H15" s="40"/>
      <c r="I15" s="40"/>
    </row>
  </sheetData>
  <mergeCells count="1">
    <mergeCell ref="I4:K4"/>
  </mergeCells>
  <pageMargins left="0.75" right="0.75" top="1" bottom="1" header="0.5" footer="0.5"/>
  <pageSetup paperSize="9"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F27" sqref="F27"/>
    </sheetView>
  </sheetViews>
  <sheetFormatPr baseColWidth="10" defaultRowHeight="15" x14ac:dyDescent="0"/>
  <cols>
    <col min="2" max="2" width="57.5" bestFit="1" customWidth="1"/>
    <col min="3" max="3" width="16.83203125" bestFit="1" customWidth="1"/>
  </cols>
  <sheetData>
    <row r="1" spans="1:5" ht="20">
      <c r="A1" s="50" t="s">
        <v>98</v>
      </c>
      <c r="B1" s="50"/>
      <c r="C1" s="50"/>
      <c r="D1" s="50"/>
      <c r="E1" s="50"/>
    </row>
    <row r="2" spans="1:5" ht="20">
      <c r="A2" s="50"/>
      <c r="B2" s="50"/>
      <c r="C2" s="50"/>
      <c r="D2" s="50"/>
      <c r="E2" s="50"/>
    </row>
    <row r="3" spans="1:5" ht="20">
      <c r="A3" s="50"/>
      <c r="B3" s="50" t="s">
        <v>99</v>
      </c>
      <c r="C3" s="50">
        <v>46</v>
      </c>
      <c r="D3" s="50"/>
      <c r="E3" s="50"/>
    </row>
    <row r="4" spans="1:5" ht="20">
      <c r="A4" s="50"/>
      <c r="B4" s="50" t="s">
        <v>100</v>
      </c>
      <c r="C4" s="50">
        <v>16</v>
      </c>
      <c r="D4" s="50"/>
      <c r="E4" s="50"/>
    </row>
    <row r="5" spans="1:5" ht="20">
      <c r="A5" s="50"/>
      <c r="B5" s="50" t="s">
        <v>101</v>
      </c>
      <c r="C5" s="50">
        <v>13</v>
      </c>
      <c r="D5" s="50"/>
      <c r="E5" s="50"/>
    </row>
    <row r="6" spans="1:5" ht="20">
      <c r="A6" s="50"/>
      <c r="B6" s="50" t="s">
        <v>102</v>
      </c>
      <c r="C6" s="50">
        <v>10</v>
      </c>
      <c r="D6" s="50"/>
      <c r="E6" s="50"/>
    </row>
    <row r="7" spans="1:5" ht="20">
      <c r="A7" s="50"/>
      <c r="B7" s="50" t="s">
        <v>103</v>
      </c>
      <c r="C7" s="50">
        <v>9</v>
      </c>
      <c r="D7" s="50"/>
      <c r="E7" s="50"/>
    </row>
    <row r="8" spans="1:5" ht="20">
      <c r="A8" s="50"/>
      <c r="B8" s="50" t="s">
        <v>104</v>
      </c>
      <c r="C8" s="50">
        <v>6</v>
      </c>
      <c r="D8" s="50"/>
      <c r="E8" s="50"/>
    </row>
    <row r="9" spans="1:5" ht="20">
      <c r="A9" s="50"/>
      <c r="B9" s="50"/>
      <c r="C9" s="50"/>
      <c r="D9" s="50"/>
      <c r="E9" s="50"/>
    </row>
    <row r="10" spans="1:5" ht="20">
      <c r="A10" s="50"/>
      <c r="B10" s="50"/>
      <c r="C10" s="50"/>
      <c r="D10" s="50"/>
      <c r="E10" s="50"/>
    </row>
    <row r="11" spans="1:5" ht="20">
      <c r="A11" s="50"/>
      <c r="B11" s="50"/>
      <c r="C11" s="50"/>
      <c r="D11" s="50"/>
      <c r="E11" s="50"/>
    </row>
    <row r="12" spans="1:5" ht="20">
      <c r="A12" s="50"/>
      <c r="B12" s="50"/>
      <c r="C12" s="50"/>
      <c r="D12" s="50"/>
      <c r="E12" s="50"/>
    </row>
    <row r="13" spans="1:5" ht="20">
      <c r="A13" s="50"/>
      <c r="D13" s="50"/>
      <c r="E13" s="50"/>
    </row>
    <row r="14" spans="1:5" ht="20">
      <c r="A14" s="50"/>
      <c r="D14" s="50"/>
      <c r="E14" s="50"/>
    </row>
  </sheetData>
  <pageMargins left="0.75000000000000011" right="0.75000000000000011" top="1" bottom="1" header="0.5" footer="0.5"/>
  <pageSetup paperSize="9" scale="79" orientation="landscape" horizontalDpi="4294967292" verticalDpi="4294967292"/>
  <rowBreaks count="1" manualBreakCount="1">
    <brk id="33" max="16383" man="1"/>
  </rowBreaks>
  <colBreaks count="1" manualBreakCount="1">
    <brk id="6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Graphique 1</vt:lpstr>
      <vt:lpstr>Graphique 2</vt:lpstr>
      <vt:lpstr>Graphique 3</vt:lpstr>
      <vt:lpstr>Graphique 4</vt:lpstr>
      <vt:lpstr>Graphique 5</vt:lpstr>
      <vt:lpstr>Graphique 6</vt:lpstr>
      <vt:lpstr>Graphique 7</vt:lpstr>
      <vt:lpstr>Tableau participation et parti</vt:lpstr>
      <vt:lpstr>Graphique 8 </vt:lpstr>
      <vt:lpstr>Graphique 9</vt:lpstr>
      <vt:lpstr>Graphique 10</vt:lpstr>
      <vt:lpstr>Graphique 11</vt:lpstr>
    </vt:vector>
  </TitlesOfParts>
  <Company>IWEPS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 Bornand</dc:creator>
  <cp:lastModifiedBy>Iweps</cp:lastModifiedBy>
  <dcterms:created xsi:type="dcterms:W3CDTF">2019-01-30T15:30:55Z</dcterms:created>
  <dcterms:modified xsi:type="dcterms:W3CDTF">2019-02-05T10:13:18Z</dcterms:modified>
</cp:coreProperties>
</file>