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12000-Relais_sociaux\4_Publication_Annuaires\Stat_RSU_2018\dhe-Profil_2018\TAB_211_à_2110_DUS_An2018_OCO\"/>
    </mc:Choice>
  </mc:AlternateContent>
  <bookViews>
    <workbookView xWindow="0" yWindow="0" windowWidth="20490" windowHeight="8145"/>
  </bookViews>
  <sheets>
    <sheet name="TAB-2.1.1_2018_Web" sheetId="21" r:id="rId1"/>
    <sheet name="TAB-2.1.2_2018_Web" sheetId="22" r:id="rId2"/>
    <sheet name="TAB-2.1.3_2018_Web" sheetId="23" r:id="rId3"/>
    <sheet name="TAB-2.1.4_2018_Web" sheetId="24" r:id="rId4"/>
    <sheet name="TAB-2.1.5_2018_Web" sheetId="25" r:id="rId5"/>
    <sheet name="TAB-2.1.6_2018_Web" sheetId="26" r:id="rId6"/>
    <sheet name="TAB-2.1.7_2018_Web" sheetId="27" r:id="rId7"/>
    <sheet name="TAB-2.1.8_2018_Web" sheetId="28" r:id="rId8"/>
    <sheet name="TAB-2.1.9_2018_Web" sheetId="29" r:id="rId9"/>
    <sheet name="TAB-2.1.10_2018_Web" sheetId="30"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Profil_2017_qly" localSheetId="0">#REF!</definedName>
    <definedName name="Profil_2017_qly" localSheetId="9">#REF!</definedName>
    <definedName name="Profil_2017_qly" localSheetId="1">#REF!</definedName>
    <definedName name="Profil_2017_qly" localSheetId="2">#REF!</definedName>
    <definedName name="Profil_2017_qly" localSheetId="3">#REF!</definedName>
    <definedName name="Profil_2017_qly" localSheetId="4">#REF!</definedName>
    <definedName name="Profil_2017_qly" localSheetId="5">#REF!</definedName>
    <definedName name="Profil_2017_qly" localSheetId="6">#REF!</definedName>
    <definedName name="Profil_2017_qly" localSheetId="7">#REF!</definedName>
    <definedName name="Profil_2017_qly" localSheetId="8">#REF!</definedName>
    <definedName name="Profil_2017_qly">#REF!</definedName>
    <definedName name="Profil_2017_qty" localSheetId="0">#REF!</definedName>
    <definedName name="Profil_2017_qty" localSheetId="9">#REF!</definedName>
    <definedName name="Profil_2017_qty" localSheetId="1">#REF!</definedName>
    <definedName name="Profil_2017_qty" localSheetId="2">#REF!</definedName>
    <definedName name="Profil_2017_qty" localSheetId="3">#REF!</definedName>
    <definedName name="Profil_2017_qty" localSheetId="4">#REF!</definedName>
    <definedName name="Profil_2017_qty" localSheetId="5">#REF!</definedName>
    <definedName name="Profil_2017_qty" localSheetId="6">#REF!</definedName>
    <definedName name="Profil_2017_qty" localSheetId="7">#REF!</definedName>
    <definedName name="Profil_2017_qty" localSheetId="8">#REF!</definedName>
    <definedName name="Profil_2017_qty">#REF!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9" i="30" l="1"/>
  <c r="J48" i="30"/>
  <c r="J45" i="30"/>
  <c r="J44" i="30"/>
  <c r="I44" i="30"/>
  <c r="F44" i="30"/>
  <c r="D44" i="30"/>
  <c r="C44" i="30"/>
  <c r="J42" i="30"/>
  <c r="J40" i="30"/>
  <c r="I40" i="30"/>
  <c r="D40" i="30"/>
  <c r="J39" i="30"/>
  <c r="J38" i="30"/>
  <c r="I38" i="30"/>
  <c r="D38" i="30"/>
  <c r="J37" i="30"/>
  <c r="J36" i="30"/>
  <c r="I36" i="30"/>
  <c r="D36" i="30"/>
  <c r="J35" i="30"/>
  <c r="J34" i="30"/>
  <c r="I34" i="30"/>
  <c r="D34" i="30"/>
  <c r="J33" i="30"/>
  <c r="J32" i="30"/>
  <c r="I32" i="30"/>
  <c r="D32" i="30"/>
  <c r="J31" i="30"/>
  <c r="J30" i="30"/>
  <c r="I30" i="30"/>
  <c r="D30" i="30"/>
  <c r="J29" i="30"/>
  <c r="J28" i="30"/>
  <c r="I28" i="30"/>
  <c r="D28" i="30"/>
  <c r="J27" i="30"/>
  <c r="J26" i="30"/>
  <c r="I26" i="30"/>
  <c r="D26" i="30"/>
  <c r="J25" i="30"/>
  <c r="J24" i="30"/>
  <c r="I24" i="30"/>
  <c r="D24" i="30"/>
  <c r="J23" i="30"/>
  <c r="J22" i="30"/>
  <c r="I22" i="30"/>
  <c r="D22" i="30"/>
  <c r="J21" i="30"/>
  <c r="J20" i="30"/>
  <c r="I20" i="30"/>
  <c r="D20" i="30"/>
  <c r="J19" i="30"/>
  <c r="J18" i="30"/>
  <c r="I18" i="30"/>
  <c r="D18" i="30"/>
  <c r="J17" i="30"/>
  <c r="J16" i="30"/>
  <c r="I16" i="30"/>
  <c r="D16" i="30"/>
  <c r="J15" i="30"/>
  <c r="J14" i="30"/>
  <c r="I14" i="30"/>
  <c r="D14" i="30"/>
  <c r="J13" i="30"/>
  <c r="J12" i="30"/>
  <c r="I12" i="30"/>
  <c r="D12" i="30"/>
  <c r="J11" i="30"/>
  <c r="J10" i="30"/>
  <c r="I10" i="30"/>
  <c r="D10" i="30"/>
  <c r="J9" i="30"/>
  <c r="J8" i="30"/>
  <c r="I8" i="30"/>
  <c r="D8" i="30"/>
  <c r="J7" i="30"/>
  <c r="J6" i="30"/>
  <c r="I6" i="30"/>
  <c r="D6" i="30"/>
  <c r="J5" i="30"/>
  <c r="J38" i="29"/>
  <c r="J37" i="29"/>
  <c r="J34" i="29"/>
  <c r="J32" i="29"/>
  <c r="F30" i="29"/>
  <c r="I29" i="29"/>
  <c r="I33" i="29" s="1"/>
  <c r="G29" i="29"/>
  <c r="G33" i="29" s="1"/>
  <c r="F29" i="29"/>
  <c r="D29" i="29"/>
  <c r="D30" i="29" s="1"/>
  <c r="C29" i="29"/>
  <c r="C26" i="29" s="1"/>
  <c r="G28" i="29"/>
  <c r="F28" i="29"/>
  <c r="D28" i="29"/>
  <c r="J27" i="29"/>
  <c r="G26" i="29"/>
  <c r="F26" i="29"/>
  <c r="D26" i="29"/>
  <c r="J25" i="29"/>
  <c r="I24" i="29"/>
  <c r="G24" i="29"/>
  <c r="F24" i="29"/>
  <c r="D24" i="29"/>
  <c r="C24" i="29"/>
  <c r="J23" i="29"/>
  <c r="G22" i="29"/>
  <c r="F22" i="29"/>
  <c r="D22" i="29"/>
  <c r="J21" i="29"/>
  <c r="J22" i="29" s="1"/>
  <c r="G20" i="29"/>
  <c r="F20" i="29"/>
  <c r="D20" i="29"/>
  <c r="J19" i="29"/>
  <c r="J20" i="29" s="1"/>
  <c r="G18" i="29"/>
  <c r="F18" i="29"/>
  <c r="D18" i="29"/>
  <c r="J17" i="29"/>
  <c r="I16" i="29"/>
  <c r="G16" i="29"/>
  <c r="F16" i="29"/>
  <c r="D16" i="29"/>
  <c r="C16" i="29"/>
  <c r="J15" i="29"/>
  <c r="G14" i="29"/>
  <c r="F14" i="29"/>
  <c r="D14" i="29"/>
  <c r="J13" i="29"/>
  <c r="G12" i="29"/>
  <c r="F12" i="29"/>
  <c r="D12" i="29"/>
  <c r="J11" i="29"/>
  <c r="G10" i="29"/>
  <c r="F10" i="29"/>
  <c r="D10" i="29"/>
  <c r="J9" i="29"/>
  <c r="I8" i="29"/>
  <c r="G8" i="29"/>
  <c r="F8" i="29"/>
  <c r="D8" i="29"/>
  <c r="C8" i="29"/>
  <c r="J7" i="29"/>
  <c r="J8" i="29" s="1"/>
  <c r="G6" i="29"/>
  <c r="F6" i="29"/>
  <c r="J5" i="29"/>
  <c r="J29" i="29" s="1"/>
  <c r="J32" i="28"/>
  <c r="J31" i="28"/>
  <c r="J28" i="28"/>
  <c r="C27" i="28"/>
  <c r="J26" i="28"/>
  <c r="G24" i="28"/>
  <c r="I23" i="28"/>
  <c r="I27" i="28" s="1"/>
  <c r="G23" i="28"/>
  <c r="G27" i="28" s="1"/>
  <c r="D23" i="28"/>
  <c r="D24" i="28" s="1"/>
  <c r="C23" i="28"/>
  <c r="C24" i="28" s="1"/>
  <c r="G22" i="28"/>
  <c r="D22" i="28"/>
  <c r="C22" i="28"/>
  <c r="J21" i="28"/>
  <c r="G20" i="28"/>
  <c r="D20" i="28"/>
  <c r="C20" i="28"/>
  <c r="J19" i="28"/>
  <c r="G18" i="28"/>
  <c r="D18" i="28"/>
  <c r="C18" i="28"/>
  <c r="J17" i="28"/>
  <c r="G16" i="28"/>
  <c r="D16" i="28"/>
  <c r="C16" i="28"/>
  <c r="J15" i="28"/>
  <c r="G14" i="28"/>
  <c r="D14" i="28"/>
  <c r="C14" i="28"/>
  <c r="J13" i="28"/>
  <c r="G12" i="28"/>
  <c r="D12" i="28"/>
  <c r="C12" i="28"/>
  <c r="J11" i="28"/>
  <c r="G10" i="28"/>
  <c r="D10" i="28"/>
  <c r="C10" i="28"/>
  <c r="J9" i="28"/>
  <c r="G8" i="28"/>
  <c r="D8" i="28"/>
  <c r="C8" i="28"/>
  <c r="J7" i="28"/>
  <c r="G6" i="28"/>
  <c r="D6" i="28"/>
  <c r="C6" i="28"/>
  <c r="J5" i="28"/>
  <c r="J23" i="28" s="1"/>
  <c r="J30" i="27"/>
  <c r="J29" i="27"/>
  <c r="J26" i="27"/>
  <c r="F25" i="27"/>
  <c r="D25" i="27"/>
  <c r="J24" i="27"/>
  <c r="I22" i="27"/>
  <c r="I21" i="27"/>
  <c r="I25" i="27" s="1"/>
  <c r="G21" i="27"/>
  <c r="G22" i="27" s="1"/>
  <c r="D21" i="27"/>
  <c r="D22" i="27" s="1"/>
  <c r="C21" i="27"/>
  <c r="C25" i="27" s="1"/>
  <c r="G20" i="27"/>
  <c r="D20" i="27"/>
  <c r="J19" i="27"/>
  <c r="I18" i="27"/>
  <c r="G18" i="27"/>
  <c r="D18" i="27"/>
  <c r="J17" i="27"/>
  <c r="I16" i="27"/>
  <c r="G16" i="27"/>
  <c r="D16" i="27"/>
  <c r="J15" i="27"/>
  <c r="I14" i="27"/>
  <c r="G14" i="27"/>
  <c r="D14" i="27"/>
  <c r="J13" i="27"/>
  <c r="I12" i="27"/>
  <c r="G12" i="27"/>
  <c r="D12" i="27"/>
  <c r="J11" i="27"/>
  <c r="I10" i="27"/>
  <c r="G10" i="27"/>
  <c r="D10" i="27"/>
  <c r="J9" i="27"/>
  <c r="I8" i="27"/>
  <c r="G8" i="27"/>
  <c r="D8" i="27"/>
  <c r="J7" i="27"/>
  <c r="I6" i="27"/>
  <c r="G6" i="27"/>
  <c r="D6" i="27"/>
  <c r="J5" i="27"/>
  <c r="J20" i="26"/>
  <c r="J19" i="26"/>
  <c r="J16" i="26"/>
  <c r="F15" i="26"/>
  <c r="D15" i="26"/>
  <c r="J14" i="26"/>
  <c r="I12" i="26"/>
  <c r="I11" i="26"/>
  <c r="I15" i="26" s="1"/>
  <c r="G11" i="26"/>
  <c r="G12" i="26" s="1"/>
  <c r="D11" i="26"/>
  <c r="D12" i="26" s="1"/>
  <c r="C11" i="26"/>
  <c r="C15" i="26" s="1"/>
  <c r="I10" i="26"/>
  <c r="D10" i="26"/>
  <c r="J9" i="26"/>
  <c r="I8" i="26"/>
  <c r="G8" i="26"/>
  <c r="D8" i="26"/>
  <c r="J7" i="26"/>
  <c r="I6" i="26"/>
  <c r="G6" i="26"/>
  <c r="D6" i="26"/>
  <c r="J5" i="26"/>
  <c r="J5" i="25"/>
  <c r="F6" i="25"/>
  <c r="J7" i="25"/>
  <c r="J15" i="25" s="1"/>
  <c r="G8" i="25"/>
  <c r="J9" i="25"/>
  <c r="J11" i="25"/>
  <c r="D12" i="25"/>
  <c r="J13" i="25"/>
  <c r="F14" i="25"/>
  <c r="C15" i="25"/>
  <c r="C8" i="25" s="1"/>
  <c r="D15" i="25"/>
  <c r="D10" i="25" s="1"/>
  <c r="F15" i="25"/>
  <c r="F12" i="25" s="1"/>
  <c r="G15" i="25"/>
  <c r="G6" i="25" s="1"/>
  <c r="I15" i="25"/>
  <c r="I8" i="25" s="1"/>
  <c r="D16" i="25"/>
  <c r="F16" i="25"/>
  <c r="J18" i="25"/>
  <c r="D19" i="25"/>
  <c r="F19" i="25"/>
  <c r="G19" i="25"/>
  <c r="J20" i="25"/>
  <c r="J23" i="25"/>
  <c r="J24" i="25"/>
  <c r="J30" i="29" l="1"/>
  <c r="J6" i="29"/>
  <c r="J26" i="29"/>
  <c r="J33" i="29"/>
  <c r="J18" i="29"/>
  <c r="J10" i="29"/>
  <c r="J12" i="29"/>
  <c r="J16" i="29"/>
  <c r="J24" i="29"/>
  <c r="J14" i="29"/>
  <c r="J28" i="29"/>
  <c r="I6" i="29"/>
  <c r="C14" i="29"/>
  <c r="I14" i="29"/>
  <c r="C22" i="29"/>
  <c r="I22" i="29"/>
  <c r="G30" i="29"/>
  <c r="D33" i="29"/>
  <c r="C6" i="29"/>
  <c r="C12" i="29"/>
  <c r="I12" i="29"/>
  <c r="C20" i="29"/>
  <c r="I20" i="29"/>
  <c r="C28" i="29"/>
  <c r="I28" i="29"/>
  <c r="C30" i="29"/>
  <c r="I30" i="29"/>
  <c r="C10" i="29"/>
  <c r="I10" i="29"/>
  <c r="C18" i="29"/>
  <c r="I18" i="29"/>
  <c r="I26" i="29"/>
  <c r="J6" i="28"/>
  <c r="J24" i="28"/>
  <c r="J22" i="28"/>
  <c r="J18" i="28"/>
  <c r="J14" i="28"/>
  <c r="J10" i="28"/>
  <c r="J27" i="28"/>
  <c r="J12" i="28"/>
  <c r="J20" i="28"/>
  <c r="J8" i="28"/>
  <c r="J16" i="28"/>
  <c r="I8" i="28"/>
  <c r="I12" i="28"/>
  <c r="I16" i="28"/>
  <c r="I20" i="28"/>
  <c r="I24" i="28"/>
  <c r="D27" i="28"/>
  <c r="I6" i="28"/>
  <c r="I10" i="28"/>
  <c r="I14" i="28"/>
  <c r="I18" i="28"/>
  <c r="I22" i="28"/>
  <c r="J8" i="27"/>
  <c r="J10" i="27"/>
  <c r="J12" i="27"/>
  <c r="J16" i="27"/>
  <c r="J18" i="27"/>
  <c r="J20" i="27"/>
  <c r="J21" i="27"/>
  <c r="C6" i="27"/>
  <c r="C10" i="27"/>
  <c r="C14" i="27"/>
  <c r="C18" i="27"/>
  <c r="C22" i="27"/>
  <c r="I20" i="27"/>
  <c r="G25" i="27"/>
  <c r="C8" i="27"/>
  <c r="C12" i="27"/>
  <c r="C16" i="27"/>
  <c r="C20" i="27"/>
  <c r="J11" i="26"/>
  <c r="C8" i="26"/>
  <c r="G10" i="26"/>
  <c r="C12" i="26"/>
  <c r="G15" i="26"/>
  <c r="C6" i="26"/>
  <c r="C10" i="26"/>
  <c r="J12" i="25"/>
  <c r="J6" i="25"/>
  <c r="J14" i="25"/>
  <c r="J16" i="25"/>
  <c r="J19" i="25"/>
  <c r="J10" i="25"/>
  <c r="D14" i="25"/>
  <c r="I12" i="25"/>
  <c r="C12" i="25"/>
  <c r="G10" i="25"/>
  <c r="F8" i="25"/>
  <c r="D6" i="25"/>
  <c r="I10" i="25"/>
  <c r="I16" i="25"/>
  <c r="C16" i="25"/>
  <c r="I14" i="25"/>
  <c r="C14" i="25"/>
  <c r="G12" i="25"/>
  <c r="F10" i="25"/>
  <c r="J8" i="25"/>
  <c r="D8" i="25"/>
  <c r="I6" i="25"/>
  <c r="C6" i="25"/>
  <c r="C10" i="25"/>
  <c r="I19" i="25"/>
  <c r="C19" i="25"/>
  <c r="G16" i="25"/>
  <c r="G14" i="25"/>
  <c r="Z37" i="24"/>
  <c r="Y37" i="24"/>
  <c r="X37" i="24"/>
  <c r="Z36" i="24"/>
  <c r="Y36" i="24"/>
  <c r="X36" i="24"/>
  <c r="Z33" i="24"/>
  <c r="Y33" i="24"/>
  <c r="X33" i="24"/>
  <c r="U32" i="24"/>
  <c r="O32" i="24"/>
  <c r="F32" i="24"/>
  <c r="C32" i="24"/>
  <c r="X32" i="24" s="1"/>
  <c r="Z31" i="24"/>
  <c r="Y31" i="24"/>
  <c r="X31" i="24"/>
  <c r="X29" i="24"/>
  <c r="W29" i="24"/>
  <c r="V29" i="24"/>
  <c r="U29" i="24"/>
  <c r="Q29" i="24"/>
  <c r="P29" i="24"/>
  <c r="O29" i="24"/>
  <c r="H29" i="24"/>
  <c r="G29" i="24"/>
  <c r="F29" i="24"/>
  <c r="E29" i="24"/>
  <c r="D29" i="24"/>
  <c r="C29" i="24"/>
  <c r="Z28" i="24"/>
  <c r="Z29" i="24" s="1"/>
  <c r="Y28" i="24"/>
  <c r="Y29" i="24" s="1"/>
  <c r="X28" i="24"/>
  <c r="Z27" i="24"/>
  <c r="W27" i="24"/>
  <c r="V27" i="24"/>
  <c r="U27" i="24"/>
  <c r="Q27" i="24"/>
  <c r="P27" i="24"/>
  <c r="O27" i="24"/>
  <c r="H27" i="24"/>
  <c r="G27" i="24"/>
  <c r="F27" i="24"/>
  <c r="E27" i="24"/>
  <c r="D27" i="24"/>
  <c r="C27" i="24"/>
  <c r="Z26" i="24"/>
  <c r="Y26" i="24"/>
  <c r="Y27" i="24" s="1"/>
  <c r="X26" i="24"/>
  <c r="X27" i="24" s="1"/>
  <c r="Y25" i="24"/>
  <c r="X25" i="24"/>
  <c r="W25" i="24"/>
  <c r="V25" i="24"/>
  <c r="U25" i="24"/>
  <c r="Q25" i="24"/>
  <c r="P25" i="24"/>
  <c r="O25" i="24"/>
  <c r="H25" i="24"/>
  <c r="G25" i="24"/>
  <c r="F25" i="24"/>
  <c r="E25" i="24"/>
  <c r="D25" i="24"/>
  <c r="C25" i="24"/>
  <c r="Z24" i="24"/>
  <c r="Z25" i="24" s="1"/>
  <c r="Y24" i="24"/>
  <c r="X24" i="24"/>
  <c r="Z23" i="24"/>
  <c r="W23" i="24"/>
  <c r="V23" i="24"/>
  <c r="U23" i="24"/>
  <c r="Q23" i="24"/>
  <c r="P23" i="24"/>
  <c r="O23" i="24"/>
  <c r="H23" i="24"/>
  <c r="G23" i="24"/>
  <c r="F23" i="24"/>
  <c r="E23" i="24"/>
  <c r="D23" i="24"/>
  <c r="C23" i="24"/>
  <c r="Z22" i="24"/>
  <c r="Y22" i="24"/>
  <c r="Y23" i="24" s="1"/>
  <c r="X22" i="24"/>
  <c r="X23" i="24" s="1"/>
  <c r="Y21" i="24"/>
  <c r="X21" i="24"/>
  <c r="W21" i="24"/>
  <c r="V21" i="24"/>
  <c r="U21" i="24"/>
  <c r="Q21" i="24"/>
  <c r="P21" i="24"/>
  <c r="O21" i="24"/>
  <c r="H21" i="24"/>
  <c r="G21" i="24"/>
  <c r="F21" i="24"/>
  <c r="E21" i="24"/>
  <c r="D21" i="24"/>
  <c r="C21" i="24"/>
  <c r="Z20" i="24"/>
  <c r="Z21" i="24" s="1"/>
  <c r="Y20" i="24"/>
  <c r="X20" i="24"/>
  <c r="Z19" i="24"/>
  <c r="W19" i="24"/>
  <c r="V19" i="24"/>
  <c r="U19" i="24"/>
  <c r="Q19" i="24"/>
  <c r="P19" i="24"/>
  <c r="O19" i="24"/>
  <c r="H19" i="24"/>
  <c r="G19" i="24"/>
  <c r="F19" i="24"/>
  <c r="E19" i="24"/>
  <c r="D19" i="24"/>
  <c r="C19" i="24"/>
  <c r="Z18" i="24"/>
  <c r="Y18" i="24"/>
  <c r="Y19" i="24" s="1"/>
  <c r="X18" i="24"/>
  <c r="X19" i="24" s="1"/>
  <c r="Y17" i="24"/>
  <c r="X17" i="24"/>
  <c r="W17" i="24"/>
  <c r="V17" i="24"/>
  <c r="U17" i="24"/>
  <c r="Q17" i="24"/>
  <c r="P17" i="24"/>
  <c r="O17" i="24"/>
  <c r="H17" i="24"/>
  <c r="G17" i="24"/>
  <c r="F17" i="24"/>
  <c r="E17" i="24"/>
  <c r="D17" i="24"/>
  <c r="C17" i="24"/>
  <c r="Z16" i="24"/>
  <c r="Z17" i="24" s="1"/>
  <c r="Y16" i="24"/>
  <c r="X16" i="24"/>
  <c r="Z15" i="24"/>
  <c r="W15" i="24"/>
  <c r="V15" i="24"/>
  <c r="U15" i="24"/>
  <c r="Q15" i="24"/>
  <c r="P15" i="24"/>
  <c r="O15" i="24"/>
  <c r="H15" i="24"/>
  <c r="G15" i="24"/>
  <c r="F15" i="24"/>
  <c r="E15" i="24"/>
  <c r="D15" i="24"/>
  <c r="C15" i="24"/>
  <c r="Z14" i="24"/>
  <c r="Y14" i="24"/>
  <c r="Y15" i="24" s="1"/>
  <c r="X14" i="24"/>
  <c r="X15" i="24" s="1"/>
  <c r="Y13" i="24"/>
  <c r="X13" i="24"/>
  <c r="W13" i="24"/>
  <c r="V13" i="24"/>
  <c r="U13" i="24"/>
  <c r="Q13" i="24"/>
  <c r="P13" i="24"/>
  <c r="O13" i="24"/>
  <c r="H13" i="24"/>
  <c r="G13" i="24"/>
  <c r="F13" i="24"/>
  <c r="E13" i="24"/>
  <c r="D13" i="24"/>
  <c r="C13" i="24"/>
  <c r="Z12" i="24"/>
  <c r="Z13" i="24" s="1"/>
  <c r="Y12" i="24"/>
  <c r="X12" i="24"/>
  <c r="Z11" i="24"/>
  <c r="W11" i="24"/>
  <c r="V11" i="24"/>
  <c r="U11" i="24"/>
  <c r="Q11" i="24"/>
  <c r="P11" i="24"/>
  <c r="O11" i="24"/>
  <c r="H11" i="24"/>
  <c r="G11" i="24"/>
  <c r="F11" i="24"/>
  <c r="E11" i="24"/>
  <c r="D11" i="24"/>
  <c r="C11" i="24"/>
  <c r="Z10" i="24"/>
  <c r="Y10" i="24"/>
  <c r="Y11" i="24" s="1"/>
  <c r="X10" i="24"/>
  <c r="X11" i="24" s="1"/>
  <c r="Y9" i="24"/>
  <c r="X9" i="24"/>
  <c r="W9" i="24"/>
  <c r="V9" i="24"/>
  <c r="U9" i="24"/>
  <c r="Q9" i="24"/>
  <c r="P9" i="24"/>
  <c r="O9" i="24"/>
  <c r="H9" i="24"/>
  <c r="G9" i="24"/>
  <c r="F9" i="24"/>
  <c r="E9" i="24"/>
  <c r="D9" i="24"/>
  <c r="C9" i="24"/>
  <c r="Z8" i="24"/>
  <c r="Z9" i="24" s="1"/>
  <c r="Y8" i="24"/>
  <c r="X8" i="24"/>
  <c r="Z7" i="24"/>
  <c r="W7" i="24"/>
  <c r="V7" i="24"/>
  <c r="U7" i="24"/>
  <c r="Q7" i="24"/>
  <c r="P7" i="24"/>
  <c r="O7" i="24"/>
  <c r="H7" i="24"/>
  <c r="G7" i="24"/>
  <c r="F7" i="24"/>
  <c r="E7" i="24"/>
  <c r="D7" i="24"/>
  <c r="C7" i="24"/>
  <c r="Z6" i="24"/>
  <c r="Y6" i="24"/>
  <c r="Y7" i="24" s="1"/>
  <c r="X6" i="24"/>
  <c r="X7" i="24" s="1"/>
  <c r="J22" i="27" l="1"/>
  <c r="J25" i="27"/>
  <c r="J14" i="27"/>
  <c r="J6" i="27"/>
  <c r="J12" i="26"/>
  <c r="J15" i="26"/>
  <c r="J10" i="26"/>
  <c r="J6" i="26"/>
  <c r="J8" i="26"/>
  <c r="J23" i="23"/>
  <c r="J22" i="23"/>
  <c r="J19" i="23"/>
  <c r="I17" i="23"/>
  <c r="G17" i="23"/>
  <c r="I15" i="23"/>
  <c r="F15" i="23"/>
  <c r="F17" i="23" s="1"/>
  <c r="D15" i="23"/>
  <c r="D17" i="23" s="1"/>
  <c r="C15" i="23"/>
  <c r="C17" i="23" s="1"/>
  <c r="J14" i="23"/>
  <c r="F12" i="23"/>
  <c r="J11" i="23"/>
  <c r="J12" i="23" s="1"/>
  <c r="I11" i="23"/>
  <c r="I10" i="23" s="1"/>
  <c r="F11" i="23"/>
  <c r="D11" i="23"/>
  <c r="D12" i="23" s="1"/>
  <c r="C11" i="23"/>
  <c r="C12" i="23" s="1"/>
  <c r="J10" i="23"/>
  <c r="F10" i="23"/>
  <c r="D10" i="23"/>
  <c r="C10" i="23"/>
  <c r="F8" i="23"/>
  <c r="D8" i="23"/>
  <c r="J7" i="23"/>
  <c r="J8" i="23" s="1"/>
  <c r="I6" i="23"/>
  <c r="F6" i="23"/>
  <c r="J5" i="23"/>
  <c r="J6" i="23" s="1"/>
  <c r="J14" i="22"/>
  <c r="J13" i="22"/>
  <c r="C10" i="22"/>
  <c r="I9" i="22"/>
  <c r="I10" i="22" s="1"/>
  <c r="F9" i="22"/>
  <c r="D9" i="22"/>
  <c r="D10" i="22" s="1"/>
  <c r="C9" i="22"/>
  <c r="J9" i="22" s="1"/>
  <c r="J10" i="22" s="1"/>
  <c r="I8" i="22"/>
  <c r="D8" i="22"/>
  <c r="C8" i="22"/>
  <c r="J7" i="22"/>
  <c r="I6" i="22"/>
  <c r="C6" i="22"/>
  <c r="J5" i="22"/>
  <c r="J19" i="21"/>
  <c r="J18" i="21"/>
  <c r="I15" i="21"/>
  <c r="G15" i="21"/>
  <c r="F15" i="21"/>
  <c r="D15" i="21"/>
  <c r="C15" i="21"/>
  <c r="J15" i="21" s="1"/>
  <c r="J14" i="21"/>
  <c r="G12" i="21"/>
  <c r="J11" i="21"/>
  <c r="J12" i="21" s="1"/>
  <c r="I11" i="21"/>
  <c r="I12" i="21" s="1"/>
  <c r="G11" i="21"/>
  <c r="F11" i="21"/>
  <c r="F12" i="21" s="1"/>
  <c r="D11" i="21"/>
  <c r="D10" i="21" s="1"/>
  <c r="C11" i="21"/>
  <c r="C12" i="21" s="1"/>
  <c r="I10" i="21"/>
  <c r="F10" i="21"/>
  <c r="C10" i="21"/>
  <c r="J9" i="21"/>
  <c r="J10" i="21" s="1"/>
  <c r="J8" i="21"/>
  <c r="I8" i="21"/>
  <c r="G8" i="21"/>
  <c r="F8" i="21"/>
  <c r="D8" i="21"/>
  <c r="C8" i="21"/>
  <c r="J7" i="21"/>
  <c r="I6" i="21"/>
  <c r="G6" i="21"/>
  <c r="F6" i="21"/>
  <c r="C6" i="21"/>
  <c r="J5" i="21"/>
  <c r="J6" i="21" s="1"/>
  <c r="I12" i="23" l="1"/>
  <c r="I8" i="23"/>
  <c r="D6" i="23"/>
  <c r="J15" i="23"/>
  <c r="J17" i="23" s="1"/>
  <c r="J8" i="22"/>
  <c r="J6" i="22"/>
  <c r="D6" i="22"/>
  <c r="D6" i="21"/>
  <c r="D12" i="21"/>
</calcChain>
</file>

<file path=xl/sharedStrings.xml><?xml version="1.0" encoding="utf-8"?>
<sst xmlns="http://schemas.openxmlformats.org/spreadsheetml/2006/main" count="1165" uniqueCount="159">
  <si>
    <t>Sexe</t>
  </si>
  <si>
    <t>Relais social urbain (RSU)</t>
  </si>
  <si>
    <t>Charleroi (RSC)</t>
  </si>
  <si>
    <t>Liège (RSPL)</t>
  </si>
  <si>
    <t>La Louvière (RSULL)</t>
  </si>
  <si>
    <t>Mons (RSUMB)</t>
  </si>
  <si>
    <t>Namur (RSUN)</t>
  </si>
  <si>
    <t>Tournai (RSUT)</t>
  </si>
  <si>
    <t>Verviers (RSUV)</t>
  </si>
  <si>
    <t>Total des RSU wallons</t>
  </si>
  <si>
    <t>CA</t>
  </si>
  <si>
    <t>%</t>
  </si>
  <si>
    <t>Transsexuel</t>
  </si>
  <si>
    <t>nd</t>
  </si>
  <si>
    <t>-</t>
  </si>
  <si>
    <t>Total 
Sexe connu</t>
  </si>
  <si>
    <t>Sexe inconnu</t>
  </si>
  <si>
    <t xml:space="preserve"> CA</t>
  </si>
  <si>
    <t>Total global</t>
  </si>
  <si>
    <t>Services partenaires sources</t>
  </si>
  <si>
    <t>Nombre de services ayant répondu à cette variable</t>
  </si>
  <si>
    <t>Sources : IWEPS, Relais sociaux urbains &amp; services partenaires des Relais sociaux urbains de Wallonie; Calculs : IWEPS</t>
  </si>
  <si>
    <t>Type de prise en charge du mineur</t>
  </si>
  <si>
    <t xml:space="preserve"> %</t>
  </si>
  <si>
    <t xml:space="preserve">Total des mineurs
</t>
  </si>
  <si>
    <t>Remarques : 
(1) Un "mineur pris en charge seul" est un "mineur non accompagné par un membre majeur de sa famille (ou un autre adulte responsable)". Les autres données de profil sont relevées pour cette catégorie.
(2) Un  "mineur pris en charge en famille" est un mineur accompagné d'un adulte responsable. Les autres données de profil ne sont pas relevées pour cette catégorie. Ces mineurs ne sont donc pas comptabilisés dans les autres tableaux.</t>
  </si>
  <si>
    <t>Primo-utilisateurs
par Sexe</t>
  </si>
  <si>
    <t>Total
Sexe connu</t>
  </si>
  <si>
    <t>Total global des primo-utilisateurs</t>
  </si>
  <si>
    <t xml:space="preserve">nd </t>
  </si>
  <si>
    <t>% des primos dans le total des utilisateurs</t>
  </si>
  <si>
    <t>Total global de tous les utilisateurs</t>
  </si>
  <si>
    <t>Remarque :
Un "primo-utilisateur" est un bénéficiaire qui utilise le service pour la première fois de sa vie.</t>
  </si>
  <si>
    <t>Catégorie d'âges</t>
  </si>
  <si>
    <t>H</t>
  </si>
  <si>
    <t>F</t>
  </si>
  <si>
    <t>Total</t>
  </si>
  <si>
    <t>0-17 ans</t>
  </si>
  <si>
    <t>18 à 24 ans</t>
  </si>
  <si>
    <t>25 à 29 ans</t>
  </si>
  <si>
    <t>30 à 34 ans</t>
  </si>
  <si>
    <t>35 à 39 ans</t>
  </si>
  <si>
    <t>40 à 44 ans</t>
  </si>
  <si>
    <t>45 à 49 ans</t>
  </si>
  <si>
    <t>50 à 54 ans</t>
  </si>
  <si>
    <t>55 à 59 ans</t>
  </si>
  <si>
    <t>Total
Catégories d'âges connues</t>
  </si>
  <si>
    <t>Catégorie d'âges inconnue</t>
  </si>
  <si>
    <t xml:space="preserve">Non-réponses ou 
réponses non-exploitables </t>
  </si>
  <si>
    <t xml:space="preserve">Type de ménage
(Situation de ménage / familiale) </t>
  </si>
  <si>
    <t>Isolés vivant sans enfant</t>
  </si>
  <si>
    <t>Isolés vivant avec enfant(s)</t>
  </si>
  <si>
    <t>En couple vivant sans enfant</t>
  </si>
  <si>
    <t>En couple vivant avec enfant(s)</t>
  </si>
  <si>
    <t>En situation familiale autre</t>
  </si>
  <si>
    <t xml:space="preserve">Total
(Type de ménage connu) </t>
  </si>
  <si>
    <t>Type de ménage inconnu</t>
  </si>
  <si>
    <t>Non- réponses
ou réponses non-exploitables</t>
  </si>
  <si>
    <t>Nationalité</t>
  </si>
  <si>
    <t xml:space="preserve">Belge </t>
  </si>
  <si>
    <t>Etrangère UE</t>
  </si>
  <si>
    <t>Etrangère hors UE</t>
  </si>
  <si>
    <t xml:space="preserve">Total
(Nationalité connue) </t>
  </si>
  <si>
    <t>Nationalité inconnue</t>
  </si>
  <si>
    <t>Type de revenu principal</t>
  </si>
  <si>
    <t>Allocations aux personnes handicapées</t>
  </si>
  <si>
    <t>Indemnités de mutuelle (ou maladie-invalidité)</t>
  </si>
  <si>
    <t>Revenu d'intégration sociale (RIS) ou une autre aide sociale</t>
  </si>
  <si>
    <t>Allocations de chômage</t>
  </si>
  <si>
    <t>Pension</t>
  </si>
  <si>
    <t>Revenus professionnels</t>
  </si>
  <si>
    <t>Aucune ressource financière</t>
  </si>
  <si>
    <t xml:space="preserve">Total
(Type de revenu principal connu) </t>
  </si>
  <si>
    <t>Type de revenu inconnu</t>
  </si>
  <si>
    <r>
      <t>Remarque :
L'information relévée porte sur le type de</t>
    </r>
    <r>
      <rPr>
        <b/>
        <sz val="12"/>
        <rFont val="Calibri"/>
        <family val="2"/>
        <scheme val="minor"/>
      </rPr>
      <t xml:space="preserve"> </t>
    </r>
    <r>
      <rPr>
        <sz val="12"/>
        <rFont val="Calibri"/>
        <family val="2"/>
        <scheme val="minor"/>
      </rPr>
      <t>revenu</t>
    </r>
    <r>
      <rPr>
        <b/>
        <sz val="12"/>
        <rFont val="Calibri"/>
        <family val="2"/>
        <scheme val="minor"/>
      </rPr>
      <t xml:space="preserve"> principal </t>
    </r>
    <r>
      <rPr>
        <sz val="12"/>
        <rFont val="Calibri"/>
        <family val="2"/>
        <scheme val="minor"/>
      </rPr>
      <t xml:space="preserve">de l'utilisateur lors de son entrée dans le service
</t>
    </r>
  </si>
  <si>
    <t>Type de logement / hébergement</t>
  </si>
  <si>
    <t>Chez un tiers "proche" (famille élargie, amis, connaissances…)</t>
  </si>
  <si>
    <t>En hébergement d'urgence (abri de nuit, lits DUS, hôtel)</t>
  </si>
  <si>
    <t>En institution - Autres
(prison, hôpital psychiatrique…)</t>
  </si>
  <si>
    <t>En logement privé</t>
  </si>
  <si>
    <t>En Maison d'accueil</t>
  </si>
  <si>
    <t>En logement social/public et assimilé (AIS)</t>
  </si>
  <si>
    <t>En logements d'urgence, de transit, d'insertion…</t>
  </si>
  <si>
    <t>Dans d'autres endroits hors institution</t>
  </si>
  <si>
    <t xml:space="preserve">Total
(Type de logement / hébergement connu) </t>
  </si>
  <si>
    <t>Type de logement / hébergement 
inconnu</t>
  </si>
  <si>
    <t>Lieu de résidence</t>
  </si>
  <si>
    <t>Arrondissement de Charleroi</t>
  </si>
  <si>
    <t>Arrondissement de Soignies
(La Louvière)</t>
  </si>
  <si>
    <t>Arrondissement de Liège</t>
  </si>
  <si>
    <t>Arrondissement de Mons</t>
  </si>
  <si>
    <t>Arrondissement de Namur</t>
  </si>
  <si>
    <t>Arrondissement de Tournai</t>
  </si>
  <si>
    <t>Arrondissement de Verviers</t>
  </si>
  <si>
    <t>Autre arrondissement wallon</t>
  </si>
  <si>
    <t>Région de Bruxelles</t>
  </si>
  <si>
    <t>Région flamande</t>
  </si>
  <si>
    <t>Pays frontalier</t>
  </si>
  <si>
    <t xml:space="preserve">Autre pays étranger </t>
  </si>
  <si>
    <t xml:space="preserve">Total
(Lieu de résidence connu) </t>
  </si>
  <si>
    <t>Lieu de résidence inconnu</t>
  </si>
  <si>
    <t>Type de difficulté</t>
  </si>
  <si>
    <t>Avec des difficultés - Assuétude</t>
  </si>
  <si>
    <t xml:space="preserve"> % du total
des utilisateurs différents</t>
  </si>
  <si>
    <t>Avec des difficultés - Emploi/Formation</t>
  </si>
  <si>
    <t>Avec des difficultés - Santé mentale/ difficultés psychologiques</t>
  </si>
  <si>
    <t>Avec des difficultés - Santé physique (hors handicap reconnu)</t>
  </si>
  <si>
    <t>Avec des difficultés administratives</t>
  </si>
  <si>
    <t>Avec des difficultés de logement - problèmes de chauffage, électricité…</t>
  </si>
  <si>
    <t>Avec des difficultés de logement - problèmes de rupture familiale</t>
  </si>
  <si>
    <t>Avec des difficultés de logement - problèmes de surpopulation</t>
  </si>
  <si>
    <t>Avec des difficultés de logement - problèmes d'expulsion ou menace d'expulsion</t>
  </si>
  <si>
    <t>Avec des difficultés de logement - problèmes d'insalubrité (pas de commodités)</t>
  </si>
  <si>
    <t>Avec des difficultés financières</t>
  </si>
  <si>
    <t>Avec des difficultés liées à l'isolement social</t>
  </si>
  <si>
    <t>Avec des difficultés relationnelles (conflits extrafamiliaux)</t>
  </si>
  <si>
    <t>Avec un handicap reconnu</t>
  </si>
  <si>
    <t>Victimes de violence conjugale</t>
  </si>
  <si>
    <t>Victimes de violence intrafamiliale</t>
  </si>
  <si>
    <t>Avec des difficultés - autres</t>
  </si>
  <si>
    <t>Remarques :
(1)  Les pourcentages calculés dans ce tableau représentent le nombre d'utilisateurs soumis à certaines difficultés par rapport à l'ensemble des utilisateurs différents qui ont répondu à cette question.
Un utilisateur peut renseigner plusieurs difficultés. Les pourcentages ne peuvent pas être additionnés.
(2)  Les données - par type de difficulté -  provenant de services n'ayant pas fourni l'information relative au "nombre d'utilisateurs différents ayant répondu à la question" ne sont pas reprises dans ce tableau.</t>
  </si>
  <si>
    <t>Tableau 2.1.10 : Difficultés déclarées par les utilisateurs du dispositif d'urgence sociale (DUS) organisé par les services partenaires des Relais sociaux urbains (RSU).</t>
  </si>
  <si>
    <t>Nombre de services ayant participé à la collecte relative au DUS</t>
  </si>
  <si>
    <t>Tableau 2.1.1 : Utilisateurs du dispositif d'urgence sociale (DUS) organisé par les services partenaires des Relais sociaux urbains (RSU)</t>
  </si>
  <si>
    <t>Tableau 2.1.2 : Mineurs pris en charge par le dispositif d'urgence sociale (DUS) organisé par les services partenaires des Relais sociaux urbains (RSU)</t>
  </si>
  <si>
    <t>Prise en charge seul
(Utilisateur)</t>
  </si>
  <si>
    <t>Prise en charge "en famille"</t>
  </si>
  <si>
    <t>Tableau 2.1.3 : Primo-utilisateurs du dispositif d'urgence sociale (DUS) organisé par les services partenaires des Relais sociaux urbains (RSU)</t>
  </si>
  <si>
    <t>Tableau 2.1.4 : Utilisateurs du dispositif d'urgence sociale (DUS) organisé par les services partenaires des Relais sociaux urbains (RSU).</t>
  </si>
  <si>
    <t xml:space="preserve">Tournai (RSUT)
</t>
  </si>
  <si>
    <t>60 à 64 ans
(1)</t>
  </si>
  <si>
    <t>65 ans et plus
(1)</t>
  </si>
  <si>
    <t>Tableau 2.1.5 : Utilisateurs du dispositif d'urgence sociale (DUS) organisé par les services partenaires des Relais sociaux urbains (RSU)</t>
  </si>
  <si>
    <t>Tableau 2.1.6 : Utilisateurs du dispositif d'urgence sociale (DUS) organisé par les services partenaires des Relais sociaux urbains (RSU)</t>
  </si>
  <si>
    <t>Tableau 2.1.7 : Utilisateurs du dispositif d'urgence sociale (DUS) organisé par les services partenaires des Relais sociaux urbains (RSU)</t>
  </si>
  <si>
    <t>Tableau 2.1.8 : Utilisateurs du dispositif d'urgence sociale (DUS) organisé par les services partenaires des Relais sociaux urbains (RSU).</t>
  </si>
  <si>
    <t>En rue ou en abris de fortune  (squat, voiture, tente, caravane…) (1)</t>
  </si>
  <si>
    <t>Tableau 2.1.9 : Utilisateurs du dispositif d'urgence sociale (DUS) organisé par les services partenaires des Relais sociaux urbains (RSU)</t>
  </si>
  <si>
    <t>Répartition par sexe et par RSU - Année 2018  -</t>
  </si>
  <si>
    <t>Répartition par type de prise en charge et par RSU - Année 2018  -</t>
  </si>
  <si>
    <t>Répartition par âge, sexe et RSU - Année 2018</t>
  </si>
  <si>
    <t>Liège (RSPL)
(1) voir remarque ci-dessous</t>
  </si>
  <si>
    <t>(1) Remarque pour le RSPL : Nous ne disposons des données par tranche d'âge et par genre que pour l'un des deux services partenaires. 
L'autre service fournit les données par tranche d'âge tous genres confondus. Elles sont les suivantes :
0-17ans: 9 ; 18-24 ans: 174 ; 25-29 ans: 164 ; 30-34 ans: 199 ; 35-39 ans: 174 ; 40-44 ans: 188 ; 45-49 ans: 241 ; 50-54 ans: 133 ; 55-59 ans: 98 ; 60-64 ans: 46 ; 65 ans et +: 66. Total (H+F) : 1492</t>
  </si>
  <si>
    <t>Répartition par type de ménage et par RSU - Année 2018</t>
  </si>
  <si>
    <t xml:space="preserve">Répartition par nationalité et par RSU - Année 2018 </t>
  </si>
  <si>
    <t>Répartition par type de revenu principal et par RSU - Année 2018  -</t>
  </si>
  <si>
    <t>Verviers (RSUV)
(1)</t>
  </si>
  <si>
    <t>Autres types de revenus (1)</t>
  </si>
  <si>
    <t xml:space="preserve">(1) Le RSUV précise que les "Autres types de revenus" sont des revenus de "l'apprentissage ou de la  prostitution". 
</t>
  </si>
  <si>
    <t>Répartition par type de logement/hébergement (occupé la semaine précédent l'entrée)
Par RSU  - Année 2018 -</t>
  </si>
  <si>
    <t>Répartition par « lieu de résidence » (Situation de l'utilisateur, la semaine précédant son arrivée au DUS)
Par RSU - Année 2018  -</t>
  </si>
  <si>
    <t>Répartition par difficulté rencontrée connue (1),(2) et par RSU - Année 2018 -</t>
  </si>
  <si>
    <t>Liège (RSPL)
(3)</t>
  </si>
  <si>
    <t>Verviers (RSUV)
(4)</t>
  </si>
  <si>
    <t>Avec des difficultés de logement - autres problèmes</t>
  </si>
  <si>
    <r>
      <t>Nombre total d'</t>
    </r>
    <r>
      <rPr>
        <b/>
        <i/>
        <sz val="14"/>
        <rFont val="Calibri"/>
        <family val="2"/>
        <scheme val="minor"/>
      </rPr>
      <t>utilisateurs différents</t>
    </r>
    <r>
      <rPr>
        <b/>
        <sz val="14"/>
        <rFont val="Calibri"/>
        <family val="2"/>
        <scheme val="minor"/>
      </rPr>
      <t xml:space="preserve"> pour lesquels l'information "difficulté" a été récoltée</t>
    </r>
  </si>
  <si>
    <t>Nombre de services ayant répondu à cette variable (3)</t>
  </si>
  <si>
    <t>(3) Le RSPL  précise :
      - pour le service  RAS : "difficulté logement avec autres problèmes: dedans sont reprises 227 personnes pour lesquelles la difficulté de logement n'est pas précisée.";
      - pour le service  DUS : "Les difficultés sont cumulatives: une même personne peut avoir plusieurs fois le même type de difficultés (exemple: si elle revient 3 fois avec une demande en lien avec une difficulté de logement, elle sera cochée trois fois dans la difficulté logement) 
                              difficulté de logement autre: la difficulté de logement n'est pas précisée 
                              difficultés administratives: dont 54 pour des problèmes de séjour santé c'est la santé de manière générale (mentale, physique, handicap, hygiène) 
                              victime de violence intrafamiliale: c'est de manière globale des victimes de maltraitance qui peuvent aussi être de la violence conjugale 
                              Difficultés autres: 2 pour la prostitution, 512 problèmes liés au fait d'être SDF; 158 sorties de prison; 27 enfants en danger; 49 liés aux personnes âgées; 333 problèmes alimentaires matériels; 8 exclusions d'une institution, 1.871 hébergement et 12 "autres" "</t>
  </si>
  <si>
    <t xml:space="preserve">(4) Le RSUV précise pour le DUS : "problématique liée au logement - &gt; Avec des difficultés - autres = solution très précaire sur le point de capoter "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</si>
</sst>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1"/>
      <color theme="1"/>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0"/>
      <name val="Calibri"/>
      <family val="2"/>
      <scheme val="minor"/>
    </font>
    <font>
      <sz val="12"/>
      <name val="Calibri"/>
      <family val="2"/>
      <scheme val="minor"/>
    </font>
    <font>
      <b/>
      <sz val="10"/>
      <name val="Calibri"/>
      <family val="2"/>
      <scheme val="minor"/>
    </font>
    <font>
      <b/>
      <sz val="12"/>
      <name val="Calibri"/>
      <family val="2"/>
      <scheme val="minor"/>
    </font>
    <font>
      <sz val="10"/>
      <color theme="1"/>
      <name val="Calibri"/>
      <family val="2"/>
      <scheme val="minor"/>
    </font>
    <font>
      <sz val="11"/>
      <name val="Calibri"/>
      <family val="2"/>
      <scheme val="minor"/>
    </font>
    <font>
      <b/>
      <sz val="14"/>
      <name val="Calibri"/>
      <family val="2"/>
      <scheme val="minor"/>
    </font>
    <font>
      <b/>
      <sz val="24"/>
      <name val="Calibri"/>
      <family val="2"/>
      <scheme val="minor"/>
    </font>
    <font>
      <b/>
      <sz val="16"/>
      <name val="Calibri"/>
      <family val="2"/>
      <scheme val="minor"/>
    </font>
    <font>
      <sz val="14"/>
      <name val="Calibri"/>
      <family val="2"/>
      <scheme val="minor"/>
    </font>
    <font>
      <b/>
      <sz val="18"/>
      <name val="Calibri"/>
      <family val="2"/>
      <scheme val="minor"/>
    </font>
    <font>
      <sz val="18"/>
      <name val="Calibri"/>
      <family val="2"/>
      <scheme val="minor"/>
    </font>
    <font>
      <b/>
      <sz val="16"/>
      <color theme="1"/>
      <name val="Calibri"/>
      <family val="2"/>
      <scheme val="minor"/>
    </font>
    <font>
      <sz val="14"/>
      <color theme="1"/>
      <name val="Calibri"/>
      <family val="2"/>
      <scheme val="minor"/>
    </font>
    <font>
      <b/>
      <i/>
      <sz val="14"/>
      <name val="Calibri"/>
      <family val="2"/>
      <scheme val="minor"/>
    </font>
  </fonts>
  <fills count="3">
    <fill>
      <patternFill patternType="none"/>
    </fill>
    <fill>
      <patternFill patternType="gray125"/>
    </fill>
    <fill>
      <patternFill patternType="solid">
        <fgColor theme="0"/>
        <bgColor indexed="64"/>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05">
    <xf numFmtId="0" fontId="0" fillId="0" borderId="0" xfId="0"/>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3" xfId="0" applyFont="1" applyFill="1" applyBorder="1" applyAlignment="1">
      <alignment horizontal="center" vertical="center" wrapText="1"/>
    </xf>
    <xf numFmtId="3" fontId="6" fillId="0" borderId="13" xfId="0" applyNumberFormat="1" applyFont="1" applyFill="1" applyBorder="1" applyAlignment="1">
      <alignment horizontal="right" vertical="center"/>
    </xf>
    <xf numFmtId="3" fontId="6" fillId="0" borderId="14" xfId="0" applyNumberFormat="1" applyFont="1" applyFill="1" applyBorder="1" applyAlignment="1">
      <alignment horizontal="right" vertical="center"/>
    </xf>
    <xf numFmtId="164" fontId="4" fillId="0" borderId="17" xfId="1" applyNumberFormat="1" applyFont="1" applyFill="1" applyBorder="1" applyAlignment="1">
      <alignment horizontal="right" vertical="center"/>
    </xf>
    <xf numFmtId="164" fontId="4" fillId="0" borderId="18" xfId="1" applyNumberFormat="1" applyFont="1" applyFill="1" applyBorder="1" applyAlignment="1">
      <alignment horizontal="right" vertical="center"/>
    </xf>
    <xf numFmtId="164" fontId="4" fillId="0" borderId="19" xfId="1" applyNumberFormat="1" applyFont="1" applyFill="1" applyBorder="1" applyAlignment="1">
      <alignment horizontal="right" vertical="center"/>
    </xf>
    <xf numFmtId="164" fontId="4" fillId="0" borderId="18" xfId="1" quotePrefix="1" applyNumberFormat="1" applyFont="1" applyFill="1" applyBorder="1" applyAlignment="1">
      <alignment horizontal="right" vertical="center"/>
    </xf>
    <xf numFmtId="164" fontId="3" fillId="0" borderId="26" xfId="1" applyNumberFormat="1" applyFont="1" applyFill="1" applyBorder="1" applyAlignment="1">
      <alignment horizontal="right" vertical="center"/>
    </xf>
    <xf numFmtId="164" fontId="3" fillId="0" borderId="27" xfId="1" applyNumberFormat="1" applyFont="1" applyFill="1" applyBorder="1" applyAlignment="1">
      <alignment horizontal="right" vertical="center"/>
    </xf>
    <xf numFmtId="164" fontId="3" fillId="0" borderId="28" xfId="1" applyNumberFormat="1" applyFont="1" applyFill="1" applyBorder="1" applyAlignment="1">
      <alignment horizontal="right" vertical="center"/>
    </xf>
    <xf numFmtId="0" fontId="2"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3" fontId="6" fillId="0" borderId="0"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3" fontId="6" fillId="0" borderId="36" xfId="0" applyNumberFormat="1" applyFont="1" applyFill="1" applyBorder="1" applyAlignment="1">
      <alignment horizontal="center" vertical="center"/>
    </xf>
    <xf numFmtId="3" fontId="3" fillId="0" borderId="3" xfId="0" applyNumberFormat="1" applyFont="1" applyFill="1" applyBorder="1" applyAlignment="1">
      <alignment horizontal="center" vertical="center"/>
    </xf>
    <xf numFmtId="0" fontId="10" fillId="2" borderId="0" xfId="0" applyFont="1" applyFill="1"/>
    <xf numFmtId="0" fontId="0" fillId="0" borderId="0" xfId="0" applyFont="1" applyBorder="1" applyAlignment="1">
      <alignment horizontal="center" vertical="center" wrapText="1"/>
    </xf>
    <xf numFmtId="164" fontId="4" fillId="0" borderId="0" xfId="1" applyNumberFormat="1" applyFont="1" applyBorder="1" applyAlignment="1">
      <alignment horizontal="center" vertical="top"/>
    </xf>
    <xf numFmtId="0" fontId="0" fillId="0" borderId="0" xfId="0" applyFont="1"/>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wrapText="1"/>
    </xf>
    <xf numFmtId="164" fontId="6" fillId="2" borderId="22" xfId="1" applyNumberFormat="1" applyFont="1" applyFill="1" applyBorder="1" applyAlignment="1">
      <alignment horizontal="right" vertical="center"/>
    </xf>
    <xf numFmtId="164" fontId="6" fillId="2" borderId="22" xfId="1" quotePrefix="1" applyNumberFormat="1" applyFont="1" applyFill="1" applyBorder="1" applyAlignment="1">
      <alignment horizontal="right" vertical="center"/>
    </xf>
    <xf numFmtId="164" fontId="6" fillId="2" borderId="49" xfId="1" applyNumberFormat="1" applyFont="1" applyFill="1" applyBorder="1" applyAlignment="1">
      <alignment horizontal="right" vertical="center"/>
    </xf>
    <xf numFmtId="164" fontId="6" fillId="2" borderId="50" xfId="1" applyNumberFormat="1" applyFont="1" applyFill="1" applyBorder="1" applyAlignment="1">
      <alignment horizontal="right" vertical="center"/>
    </xf>
    <xf numFmtId="164" fontId="6" fillId="2" borderId="17" xfId="1" applyNumberFormat="1" applyFont="1" applyFill="1" applyBorder="1" applyAlignment="1">
      <alignment horizontal="right" vertical="center"/>
    </xf>
    <xf numFmtId="164" fontId="6" fillId="2" borderId="18" xfId="1" applyNumberFormat="1" applyFont="1" applyFill="1" applyBorder="1" applyAlignment="1">
      <alignment horizontal="right" vertical="center"/>
    </xf>
    <xf numFmtId="164" fontId="6" fillId="2" borderId="18" xfId="1" quotePrefix="1" applyNumberFormat="1" applyFont="1" applyFill="1" applyBorder="1" applyAlignment="1">
      <alignment horizontal="right" vertical="center"/>
    </xf>
    <xf numFmtId="164" fontId="6" fillId="2" borderId="16" xfId="1" applyNumberFormat="1" applyFont="1" applyFill="1" applyBorder="1" applyAlignment="1">
      <alignment horizontal="right" vertical="center"/>
    </xf>
    <xf numFmtId="164" fontId="6" fillId="2" borderId="52" xfId="1" applyNumberFormat="1" applyFont="1" applyFill="1" applyBorder="1" applyAlignment="1">
      <alignment horizontal="right" vertical="center"/>
    </xf>
    <xf numFmtId="164" fontId="8" fillId="2" borderId="26" xfId="1" applyNumberFormat="1" applyFont="1" applyFill="1" applyBorder="1" applyAlignment="1">
      <alignment horizontal="right" vertical="center"/>
    </xf>
    <xf numFmtId="164" fontId="8" fillId="2" borderId="27" xfId="1" applyNumberFormat="1" applyFont="1" applyFill="1" applyBorder="1" applyAlignment="1">
      <alignment horizontal="right" vertical="center"/>
    </xf>
    <xf numFmtId="164" fontId="8" fillId="2" borderId="27" xfId="1" quotePrefix="1" applyNumberFormat="1" applyFont="1" applyFill="1" applyBorder="1" applyAlignment="1">
      <alignment horizontal="right" vertical="center"/>
    </xf>
    <xf numFmtId="164" fontId="8" fillId="2" borderId="25" xfId="1" applyNumberFormat="1" applyFont="1" applyFill="1" applyBorder="1" applyAlignment="1">
      <alignment horizontal="right" vertical="center"/>
    </xf>
    <xf numFmtId="164" fontId="8" fillId="2" borderId="7" xfId="1" applyNumberFormat="1" applyFont="1" applyFill="1" applyBorder="1" applyAlignment="1">
      <alignment horizontal="right" vertical="center"/>
    </xf>
    <xf numFmtId="0" fontId="4" fillId="0"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164" fontId="6" fillId="2" borderId="0" xfId="1" applyNumberFormat="1" applyFont="1" applyFill="1" applyBorder="1" applyAlignment="1">
      <alignment horizontal="right" vertical="center"/>
    </xf>
    <xf numFmtId="164" fontId="6" fillId="2" borderId="0" xfId="1" quotePrefix="1" applyNumberFormat="1" applyFont="1" applyFill="1" applyBorder="1" applyAlignment="1">
      <alignment horizontal="right" vertical="center"/>
    </xf>
    <xf numFmtId="3" fontId="6" fillId="0" borderId="36" xfId="0" applyNumberFormat="1" applyFont="1" applyBorder="1" applyAlignment="1">
      <alignment horizontal="center" vertical="center"/>
    </xf>
    <xf numFmtId="3" fontId="3" fillId="0" borderId="3" xfId="0" applyNumberFormat="1" applyFont="1" applyBorder="1" applyAlignment="1">
      <alignment horizontal="center" vertical="center"/>
    </xf>
    <xf numFmtId="164" fontId="4" fillId="0" borderId="0" xfId="1" applyNumberFormat="1" applyFont="1" applyBorder="1" applyAlignment="1">
      <alignment horizontal="center"/>
    </xf>
    <xf numFmtId="0" fontId="0" fillId="0" borderId="0" xfId="0" applyAlignment="1">
      <alignment horizontal="left" vertical="top"/>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3" xfId="0" applyFont="1" applyFill="1" applyBorder="1" applyAlignment="1">
      <alignment horizontal="center" vertical="center" wrapText="1"/>
    </xf>
    <xf numFmtId="164" fontId="6" fillId="2" borderId="19" xfId="1" applyNumberFormat="1" applyFont="1" applyFill="1" applyBorder="1" applyAlignment="1">
      <alignment horizontal="right" vertical="center"/>
    </xf>
    <xf numFmtId="164" fontId="6" fillId="2" borderId="26" xfId="1" applyNumberFormat="1" applyFont="1" applyFill="1" applyBorder="1" applyAlignment="1">
      <alignment horizontal="right" vertical="center"/>
    </xf>
    <xf numFmtId="164" fontId="6" fillId="2" borderId="27" xfId="1" applyNumberFormat="1" applyFont="1" applyFill="1" applyBorder="1" applyAlignment="1">
      <alignment horizontal="right" vertical="center"/>
    </xf>
    <xf numFmtId="164" fontId="6" fillId="2" borderId="25" xfId="1" applyNumberFormat="1" applyFont="1" applyFill="1" applyBorder="1" applyAlignment="1">
      <alignment horizontal="right" vertical="center"/>
    </xf>
    <xf numFmtId="164" fontId="8" fillId="2" borderId="28" xfId="1" applyNumberFormat="1" applyFont="1" applyFill="1" applyBorder="1" applyAlignment="1">
      <alignment horizontal="right" vertical="center"/>
    </xf>
    <xf numFmtId="0" fontId="6" fillId="2" borderId="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0" fillId="0" borderId="0" xfId="0" applyFont="1" applyFill="1"/>
    <xf numFmtId="0" fontId="0" fillId="0" borderId="0" xfId="0" applyBorder="1"/>
    <xf numFmtId="0" fontId="0" fillId="0" borderId="0" xfId="0" applyFont="1" applyFill="1"/>
    <xf numFmtId="0" fontId="0" fillId="0" borderId="0" xfId="0" applyFill="1"/>
    <xf numFmtId="0" fontId="8" fillId="0" borderId="9" xfId="0" applyFont="1" applyFill="1" applyBorder="1" applyAlignment="1">
      <alignment horizontal="center" vertical="center" wrapText="1"/>
    </xf>
    <xf numFmtId="164" fontId="6" fillId="2" borderId="23" xfId="1" applyNumberFormat="1" applyFont="1" applyFill="1" applyBorder="1" applyAlignment="1">
      <alignment horizontal="right" vertical="center"/>
    </xf>
    <xf numFmtId="164" fontId="6" fillId="2" borderId="24" xfId="1" applyNumberFormat="1" applyFont="1" applyFill="1" applyBorder="1" applyAlignment="1">
      <alignment horizontal="right" vertical="center"/>
    </xf>
    <xf numFmtId="3" fontId="6"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0" fontId="0" fillId="0" borderId="0" xfId="0" applyFont="1" applyAlignment="1">
      <alignment horizontal="center"/>
    </xf>
    <xf numFmtId="164" fontId="6" fillId="2" borderId="28" xfId="1" applyNumberFormat="1" applyFont="1" applyFill="1" applyBorder="1" applyAlignment="1">
      <alignment horizontal="right"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2" borderId="3" xfId="0" applyFont="1" applyFill="1" applyBorder="1" applyAlignment="1">
      <alignment horizontal="center" vertical="center" wrapText="1"/>
    </xf>
    <xf numFmtId="164" fontId="14" fillId="2" borderId="17" xfId="1" applyNumberFormat="1" applyFont="1" applyFill="1" applyBorder="1" applyAlignment="1">
      <alignment horizontal="right" vertical="center"/>
    </xf>
    <xf numFmtId="164" fontId="14" fillId="2" borderId="18" xfId="1" applyNumberFormat="1" applyFont="1" applyFill="1" applyBorder="1" applyAlignment="1">
      <alignment horizontal="right" vertical="center"/>
    </xf>
    <xf numFmtId="164" fontId="14" fillId="2" borderId="16" xfId="1" applyNumberFormat="1" applyFont="1" applyFill="1" applyBorder="1" applyAlignment="1">
      <alignment horizontal="right" vertical="center"/>
    </xf>
    <xf numFmtId="164" fontId="14" fillId="2" borderId="19" xfId="1" applyNumberFormat="1" applyFont="1" applyFill="1" applyBorder="1" applyAlignment="1">
      <alignment horizontal="right" vertical="center"/>
    </xf>
    <xf numFmtId="164" fontId="14" fillId="2" borderId="22" xfId="1" applyNumberFormat="1" applyFont="1" applyFill="1" applyBorder="1" applyAlignment="1">
      <alignment horizontal="right" vertical="center"/>
    </xf>
    <xf numFmtId="164" fontId="14" fillId="2" borderId="23" xfId="1" applyNumberFormat="1" applyFont="1" applyFill="1" applyBorder="1" applyAlignment="1">
      <alignment horizontal="right" vertical="center"/>
    </xf>
    <xf numFmtId="164" fontId="14" fillId="2" borderId="49" xfId="1" applyNumberFormat="1" applyFont="1" applyFill="1" applyBorder="1" applyAlignment="1">
      <alignment horizontal="right" vertical="center"/>
    </xf>
    <xf numFmtId="164" fontId="14" fillId="2" borderId="24" xfId="1" applyNumberFormat="1" applyFont="1" applyFill="1" applyBorder="1" applyAlignment="1">
      <alignment horizontal="right" vertical="center"/>
    </xf>
    <xf numFmtId="0" fontId="6" fillId="2" borderId="0" xfId="0" applyFont="1" applyFill="1"/>
    <xf numFmtId="0" fontId="4" fillId="0" borderId="0" xfId="0" applyFont="1" applyBorder="1" applyAlignment="1">
      <alignment horizontal="center" vertical="center" wrapText="1"/>
    </xf>
    <xf numFmtId="3" fontId="6" fillId="0" borderId="48" xfId="0" applyNumberFormat="1" applyFont="1" applyFill="1" applyBorder="1" applyAlignment="1">
      <alignment horizontal="right" vertical="center"/>
    </xf>
    <xf numFmtId="164" fontId="6" fillId="0" borderId="18" xfId="1" applyNumberFormat="1" applyFont="1" applyFill="1" applyBorder="1" applyAlignment="1">
      <alignment horizontal="right" vertical="center"/>
    </xf>
    <xf numFmtId="164" fontId="8" fillId="0" borderId="27" xfId="1" applyNumberFormat="1" applyFont="1" applyFill="1" applyBorder="1" applyAlignment="1">
      <alignment horizontal="right" vertical="center"/>
    </xf>
    <xf numFmtId="0" fontId="8" fillId="2" borderId="39" xfId="0" applyFont="1" applyFill="1" applyBorder="1" applyAlignment="1">
      <alignment horizontal="center" vertical="center" wrapText="1"/>
    </xf>
    <xf numFmtId="0" fontId="8" fillId="2" borderId="40" xfId="0" applyFont="1" applyFill="1" applyBorder="1" applyAlignment="1">
      <alignment horizontal="center" vertical="center"/>
    </xf>
    <xf numFmtId="0" fontId="8" fillId="2" borderId="40" xfId="0" applyFont="1" applyFill="1" applyBorder="1" applyAlignment="1">
      <alignment horizontal="center" vertical="center" wrapText="1"/>
    </xf>
    <xf numFmtId="0" fontId="8" fillId="2" borderId="60" xfId="0" applyFont="1" applyFill="1" applyBorder="1" applyAlignment="1">
      <alignment horizontal="center" vertical="center" wrapText="1"/>
    </xf>
    <xf numFmtId="0" fontId="5" fillId="0" borderId="11" xfId="0" applyFont="1" applyFill="1" applyBorder="1" applyAlignment="1">
      <alignment horizontal="right" vertical="center" wrapText="1"/>
    </xf>
    <xf numFmtId="3" fontId="6" fillId="0" borderId="11" xfId="0" applyNumberFormat="1" applyFont="1" applyFill="1" applyBorder="1" applyAlignment="1">
      <alignment horizontal="right" vertical="center"/>
    </xf>
    <xf numFmtId="3" fontId="6" fillId="0" borderId="54" xfId="0" applyNumberFormat="1" applyFont="1" applyFill="1" applyBorder="1" applyAlignment="1">
      <alignment horizontal="right" vertical="center"/>
    </xf>
    <xf numFmtId="0" fontId="5" fillId="0" borderId="21" xfId="0" applyFont="1" applyFill="1" applyBorder="1" applyAlignment="1">
      <alignment horizontal="right" vertical="center" wrapText="1"/>
    </xf>
    <xf numFmtId="0" fontId="6" fillId="0" borderId="13" xfId="0" applyNumberFormat="1" applyFont="1" applyFill="1" applyBorder="1" applyAlignment="1">
      <alignment horizontal="right" vertical="center"/>
    </xf>
    <xf numFmtId="0" fontId="6" fillId="0" borderId="21" xfId="0" applyNumberFormat="1" applyFont="1" applyFill="1" applyBorder="1" applyAlignment="1">
      <alignment horizontal="right" vertical="center"/>
    </xf>
    <xf numFmtId="0" fontId="6" fillId="0" borderId="14" xfId="0" applyNumberFormat="1" applyFont="1" applyFill="1" applyBorder="1" applyAlignment="1">
      <alignment horizontal="right" vertical="center"/>
    </xf>
    <xf numFmtId="3" fontId="6" fillId="0" borderId="21" xfId="0" applyNumberFormat="1" applyFont="1" applyFill="1" applyBorder="1" applyAlignment="1">
      <alignment horizontal="right" vertical="center"/>
    </xf>
    <xf numFmtId="164" fontId="6" fillId="0" borderId="27" xfId="1" applyNumberFormat="1" applyFont="1" applyFill="1" applyBorder="1" applyAlignment="1">
      <alignment horizontal="right" vertical="center"/>
    </xf>
    <xf numFmtId="164" fontId="8" fillId="0" borderId="25" xfId="1" applyNumberFormat="1" applyFont="1" applyFill="1" applyBorder="1" applyAlignment="1">
      <alignment horizontal="right" vertical="center"/>
    </xf>
    <xf numFmtId="3" fontId="6" fillId="2" borderId="47" xfId="0" applyNumberFormat="1" applyFont="1" applyFill="1" applyBorder="1" applyAlignment="1">
      <alignment horizontal="center" vertical="center"/>
    </xf>
    <xf numFmtId="3" fontId="6" fillId="2" borderId="48" xfId="0" applyNumberFormat="1" applyFont="1" applyFill="1" applyBorder="1" applyAlignment="1">
      <alignment horizontal="center" vertical="center"/>
    </xf>
    <xf numFmtId="3" fontId="6" fillId="2" borderId="11" xfId="0" applyNumberFormat="1" applyFont="1" applyFill="1" applyBorder="1" applyAlignment="1">
      <alignment horizontal="center" vertical="center"/>
    </xf>
    <xf numFmtId="3" fontId="6" fillId="2" borderId="22" xfId="0" applyNumberFormat="1" applyFont="1" applyFill="1" applyBorder="1" applyAlignment="1">
      <alignment horizontal="center" vertical="center"/>
    </xf>
    <xf numFmtId="3" fontId="6" fillId="2" borderId="23" xfId="0" applyNumberFormat="1" applyFont="1" applyFill="1" applyBorder="1" applyAlignment="1">
      <alignment horizontal="center" vertical="center"/>
    </xf>
    <xf numFmtId="3" fontId="6" fillId="2" borderId="49" xfId="0" applyNumberFormat="1" applyFont="1" applyFill="1" applyBorder="1" applyAlignment="1">
      <alignment horizontal="center" vertical="center"/>
    </xf>
    <xf numFmtId="3" fontId="8" fillId="2" borderId="47" xfId="0" applyNumberFormat="1" applyFont="1" applyFill="1" applyBorder="1" applyAlignment="1">
      <alignment horizontal="center" vertical="center"/>
    </xf>
    <xf numFmtId="3" fontId="8" fillId="2" borderId="48"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xf>
    <xf numFmtId="0" fontId="3" fillId="0" borderId="9" xfId="0" applyFont="1" applyFill="1" applyBorder="1" applyAlignment="1">
      <alignment horizontal="center" vertical="center" wrapText="1"/>
    </xf>
    <xf numFmtId="0" fontId="2" fillId="0" borderId="35" xfId="0" applyFont="1" applyFill="1" applyBorder="1" applyAlignment="1">
      <alignment vertical="center" wrapText="1"/>
    </xf>
    <xf numFmtId="0" fontId="11" fillId="2" borderId="9" xfId="0" applyFont="1" applyFill="1" applyBorder="1" applyAlignment="1">
      <alignment horizontal="center" vertical="center"/>
    </xf>
    <xf numFmtId="0" fontId="2" fillId="0" borderId="29"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0" fillId="0" borderId="0" xfId="0" applyAlignment="1">
      <alignment horizontal="left" vertical="top" wrapText="1"/>
    </xf>
    <xf numFmtId="0" fontId="10" fillId="0" borderId="0" xfId="0" applyFont="1" applyFill="1" applyAlignment="1">
      <alignment horizontal="left" vertical="top" wrapText="1"/>
    </xf>
    <xf numFmtId="0" fontId="6" fillId="0" borderId="65" xfId="0" applyFont="1" applyFill="1" applyBorder="1" applyAlignment="1">
      <alignment horizontal="right" vertical="center"/>
    </xf>
    <xf numFmtId="0" fontId="6" fillId="0" borderId="45" xfId="0" applyFont="1" applyFill="1" applyBorder="1" applyAlignment="1">
      <alignment horizontal="right" vertical="center"/>
    </xf>
    <xf numFmtId="0" fontId="6" fillId="0" borderId="46" xfId="0" applyFont="1" applyFill="1" applyBorder="1" applyAlignment="1">
      <alignment horizontal="right" vertical="center"/>
    </xf>
    <xf numFmtId="0" fontId="4" fillId="0" borderId="0" xfId="0" applyFont="1" applyFill="1" applyBorder="1" applyAlignment="1">
      <alignment horizontal="left" vertical="top" wrapText="1"/>
    </xf>
    <xf numFmtId="0" fontId="6" fillId="0" borderId="37" xfId="0" applyFont="1" applyFill="1" applyBorder="1" applyAlignment="1">
      <alignment horizontal="right" vertical="center"/>
    </xf>
    <xf numFmtId="0" fontId="6" fillId="0" borderId="69" xfId="0" applyFont="1" applyFill="1" applyBorder="1" applyAlignment="1">
      <alignment horizontal="right" vertical="center"/>
    </xf>
    <xf numFmtId="0" fontId="6" fillId="0" borderId="38" xfId="0" applyFont="1" applyFill="1" applyBorder="1" applyAlignment="1">
      <alignment horizontal="right" vertical="center"/>
    </xf>
    <xf numFmtId="0" fontId="6" fillId="0" borderId="44" xfId="0" applyFont="1" applyFill="1" applyBorder="1" applyAlignment="1">
      <alignment horizontal="right" vertical="center"/>
    </xf>
    <xf numFmtId="0" fontId="6" fillId="0" borderId="70" xfId="0" applyFont="1" applyFill="1" applyBorder="1" applyAlignment="1">
      <alignment horizontal="right" vertical="center"/>
    </xf>
    <xf numFmtId="0" fontId="11" fillId="0" borderId="58" xfId="0" applyFont="1" applyFill="1" applyBorder="1" applyAlignment="1">
      <alignment horizontal="center" vertical="center" wrapText="1"/>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7" fillId="0" borderId="29" xfId="0" applyFont="1" applyFill="1" applyBorder="1" applyAlignment="1">
      <alignment horizontal="left" vertical="center" wrapText="1"/>
    </xf>
    <xf numFmtId="0" fontId="17" fillId="0" borderId="35" xfId="0" applyFont="1" applyFill="1" applyBorder="1" applyAlignment="1">
      <alignment horizontal="left" vertical="center" wrapText="1"/>
    </xf>
    <xf numFmtId="0" fontId="6" fillId="0" borderId="0" xfId="0" applyFont="1" applyFill="1" applyAlignment="1">
      <alignment horizontal="left" vertical="top" wrapText="1"/>
    </xf>
    <xf numFmtId="0" fontId="10" fillId="2" borderId="0" xfId="0" applyFont="1" applyFill="1" applyAlignment="1">
      <alignment horizontal="left" vertical="top" wrapText="1"/>
    </xf>
    <xf numFmtId="0" fontId="11" fillId="0" borderId="29" xfId="0" applyFont="1" applyFill="1" applyBorder="1" applyAlignment="1">
      <alignment horizontal="left" vertical="center" wrapText="1"/>
    </xf>
    <xf numFmtId="0" fontId="11" fillId="0" borderId="35" xfId="0" applyFont="1" applyFill="1" applyBorder="1" applyAlignment="1">
      <alignment horizontal="left"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11" xfId="0" applyFont="1" applyFill="1" applyBorder="1" applyAlignment="1">
      <alignment horizontal="center" vertical="center" wrapText="1"/>
    </xf>
    <xf numFmtId="3" fontId="6" fillId="0" borderId="12" xfId="0" applyNumberFormat="1" applyFont="1" applyFill="1" applyBorder="1" applyAlignment="1">
      <alignment horizontal="center" vertical="center"/>
    </xf>
    <xf numFmtId="3" fontId="6" fillId="0" borderId="13" xfId="0" applyNumberFormat="1" applyFont="1" applyFill="1" applyBorder="1" applyAlignment="1">
      <alignment horizontal="center" vertical="center"/>
    </xf>
    <xf numFmtId="3" fontId="6" fillId="0" borderId="14" xfId="0" applyNumberFormat="1" applyFont="1" applyFill="1" applyBorder="1" applyAlignment="1">
      <alignment horizontal="center" vertical="center"/>
    </xf>
    <xf numFmtId="0" fontId="4" fillId="0" borderId="15" xfId="0" applyFont="1" applyFill="1" applyBorder="1" applyAlignment="1">
      <alignment horizontal="center" vertical="center"/>
    </xf>
    <xf numFmtId="0" fontId="7" fillId="0" borderId="16" xfId="0" applyFont="1" applyFill="1" applyBorder="1" applyAlignment="1">
      <alignment horizontal="center" vertical="center" wrapText="1"/>
    </xf>
    <xf numFmtId="0" fontId="4" fillId="0" borderId="20" xfId="0" applyFont="1" applyFill="1" applyBorder="1" applyAlignment="1">
      <alignment horizontal="center" vertical="center"/>
    </xf>
    <xf numFmtId="0" fontId="5" fillId="0" borderId="21" xfId="0" applyFont="1" applyFill="1" applyBorder="1" applyAlignment="1">
      <alignment horizontal="center" vertical="center" wrapText="1"/>
    </xf>
    <xf numFmtId="3" fontId="6" fillId="0" borderId="22" xfId="0" applyNumberFormat="1" applyFont="1" applyFill="1" applyBorder="1" applyAlignment="1">
      <alignment horizontal="center" vertical="center"/>
    </xf>
    <xf numFmtId="3" fontId="6" fillId="0" borderId="23" xfId="0" applyNumberFormat="1" applyFont="1" applyFill="1" applyBorder="1" applyAlignment="1">
      <alignment horizontal="center" vertical="center"/>
    </xf>
    <xf numFmtId="3" fontId="6" fillId="0" borderId="24" xfId="0" applyNumberFormat="1" applyFont="1" applyFill="1" applyBorder="1" applyAlignment="1">
      <alignment horizontal="center" vertical="center"/>
    </xf>
    <xf numFmtId="0" fontId="3" fillId="0" borderId="20" xfId="0" applyFont="1" applyFill="1" applyBorder="1" applyAlignment="1">
      <alignment horizontal="center" vertical="center" wrapText="1"/>
    </xf>
    <xf numFmtId="3" fontId="8" fillId="0" borderId="22" xfId="0" applyNumberFormat="1" applyFont="1" applyFill="1" applyBorder="1" applyAlignment="1">
      <alignment horizontal="center" vertical="center"/>
    </xf>
    <xf numFmtId="3" fontId="8" fillId="0" borderId="23" xfId="0" applyNumberFormat="1" applyFont="1" applyFill="1" applyBorder="1" applyAlignment="1">
      <alignment horizontal="center" vertical="center"/>
    </xf>
    <xf numFmtId="3" fontId="8" fillId="0" borderId="24" xfId="0" applyNumberFormat="1" applyFont="1" applyFill="1" applyBorder="1" applyAlignment="1">
      <alignment horizontal="center" vertical="center"/>
    </xf>
    <xf numFmtId="0" fontId="3" fillId="0" borderId="6" xfId="0" applyFont="1" applyFill="1" applyBorder="1" applyAlignment="1">
      <alignment horizontal="center" vertical="center"/>
    </xf>
    <xf numFmtId="0" fontId="7" fillId="0" borderId="25" xfId="0" applyFont="1" applyFill="1" applyBorder="1" applyAlignment="1">
      <alignment horizontal="center" vertical="center" wrapText="1"/>
    </xf>
    <xf numFmtId="164" fontId="4" fillId="0" borderId="0" xfId="1" applyNumberFormat="1" applyFont="1" applyFill="1" applyBorder="1" applyAlignment="1">
      <alignment horizontal="right" vertical="center"/>
    </xf>
    <xf numFmtId="0" fontId="4" fillId="0" borderId="2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6" fillId="0" borderId="8" xfId="0" applyNumberFormat="1" applyFont="1" applyFill="1" applyBorder="1" applyAlignment="1">
      <alignment horizontal="center" vertical="center"/>
    </xf>
    <xf numFmtId="0" fontId="6" fillId="0" borderId="9" xfId="0" applyNumberFormat="1" applyFont="1" applyFill="1" applyBorder="1" applyAlignment="1">
      <alignment horizontal="center" vertical="center"/>
    </xf>
    <xf numFmtId="0" fontId="6" fillId="0" borderId="10" xfId="0" applyNumberFormat="1" applyFont="1" applyFill="1" applyBorder="1" applyAlignment="1">
      <alignment horizontal="center" vertical="center"/>
    </xf>
    <xf numFmtId="0" fontId="3" fillId="0" borderId="30" xfId="0" applyNumberFormat="1" applyFont="1" applyFill="1" applyBorder="1" applyAlignment="1">
      <alignment horizontal="center" vertical="center"/>
    </xf>
    <xf numFmtId="0" fontId="2"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3" fontId="6" fillId="0" borderId="33" xfId="0" applyNumberFormat="1" applyFont="1" applyFill="1" applyBorder="1" applyAlignment="1">
      <alignment horizontal="center" vertical="center"/>
    </xf>
    <xf numFmtId="3" fontId="6" fillId="0" borderId="32" xfId="0" applyNumberFormat="1" applyFont="1" applyFill="1" applyBorder="1" applyAlignment="1">
      <alignment horizontal="center" vertical="center"/>
    </xf>
    <xf numFmtId="3" fontId="3" fillId="0" borderId="34" xfId="0" applyNumberFormat="1" applyFont="1" applyFill="1" applyBorder="1" applyAlignment="1">
      <alignment horizontal="center" vertical="center"/>
    </xf>
    <xf numFmtId="0" fontId="4" fillId="0" borderId="37"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3" xfId="0" applyFont="1" applyFill="1" applyBorder="1" applyAlignment="1">
      <alignment horizontal="center" vertical="center"/>
    </xf>
    <xf numFmtId="2" fontId="2" fillId="0" borderId="0"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2" borderId="47" xfId="0" applyNumberFormat="1" applyFont="1" applyFill="1" applyBorder="1" applyAlignment="1">
      <alignment horizontal="center" vertical="center"/>
    </xf>
    <xf numFmtId="0" fontId="6" fillId="2" borderId="48" xfId="0" applyNumberFormat="1" applyFont="1" applyFill="1" applyBorder="1" applyAlignment="1">
      <alignment horizontal="center" vertical="center"/>
    </xf>
    <xf numFmtId="0" fontId="6" fillId="2" borderId="11" xfId="0" applyNumberFormat="1" applyFont="1" applyFill="1" applyBorder="1" applyAlignment="1">
      <alignment horizontal="center" vertical="center"/>
    </xf>
    <xf numFmtId="0" fontId="8" fillId="2" borderId="3" xfId="0" applyNumberFormat="1" applyFont="1" applyFill="1" applyBorder="1" applyAlignment="1">
      <alignment horizontal="center" vertical="center"/>
    </xf>
    <xf numFmtId="0" fontId="6" fillId="2" borderId="37"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6" fillId="2" borderId="12" xfId="0" applyNumberFormat="1" applyFont="1" applyFill="1" applyBorder="1" applyAlignment="1">
      <alignment horizontal="center" vertical="center"/>
    </xf>
    <xf numFmtId="0" fontId="6" fillId="2" borderId="21" xfId="0" applyNumberFormat="1" applyFont="1" applyFill="1" applyBorder="1" applyAlignment="1">
      <alignment horizontal="center" vertical="center"/>
    </xf>
    <xf numFmtId="0" fontId="8" fillId="2" borderId="51" xfId="0" applyNumberFormat="1" applyFont="1" applyFill="1" applyBorder="1" applyAlignment="1">
      <alignment horizontal="center" vertical="center"/>
    </xf>
    <xf numFmtId="0" fontId="8" fillId="2" borderId="37" xfId="0" applyFont="1" applyFill="1" applyBorder="1" applyAlignment="1">
      <alignment horizontal="center" vertical="center" wrapText="1"/>
    </xf>
    <xf numFmtId="0" fontId="8" fillId="2" borderId="22" xfId="0" applyNumberFormat="1" applyFont="1" applyFill="1" applyBorder="1" applyAlignment="1">
      <alignment horizontal="center" vertical="center"/>
    </xf>
    <xf numFmtId="0" fontId="8" fillId="2" borderId="23" xfId="0" applyNumberFormat="1" applyFont="1" applyFill="1" applyBorder="1" applyAlignment="1">
      <alignment horizontal="center" vertical="center"/>
    </xf>
    <xf numFmtId="0" fontId="8" fillId="2" borderId="49" xfId="0" applyNumberFormat="1" applyFont="1" applyFill="1" applyBorder="1" applyAlignment="1">
      <alignment horizontal="center" vertical="center"/>
    </xf>
    <xf numFmtId="0" fontId="8" fillId="2" borderId="50" xfId="0" applyNumberFormat="1" applyFont="1" applyFill="1" applyBorder="1" applyAlignment="1">
      <alignment horizontal="center" vertical="center"/>
    </xf>
    <xf numFmtId="0" fontId="8" fillId="2" borderId="42"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3" xfId="0" applyFont="1" applyFill="1" applyBorder="1" applyAlignment="1">
      <alignment horizontal="center" vertical="center"/>
    </xf>
    <xf numFmtId="0" fontId="11" fillId="2" borderId="0"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6" fillId="2" borderId="2" xfId="0" applyFont="1" applyFill="1" applyBorder="1" applyAlignment="1">
      <alignment horizontal="center" vertical="center"/>
    </xf>
    <xf numFmtId="3" fontId="6" fillId="2" borderId="54" xfId="0" applyNumberFormat="1" applyFont="1" applyFill="1" applyBorder="1" applyAlignment="1">
      <alignment horizontal="center" vertical="center"/>
    </xf>
    <xf numFmtId="0" fontId="6" fillId="2" borderId="15" xfId="0" applyFont="1" applyFill="1" applyBorder="1" applyAlignment="1">
      <alignment horizontal="center" vertical="center"/>
    </xf>
    <xf numFmtId="164" fontId="6" fillId="2" borderId="17" xfId="1" quotePrefix="1" applyNumberFormat="1" applyFont="1" applyFill="1" applyBorder="1" applyAlignment="1">
      <alignment horizontal="right" vertical="center"/>
    </xf>
    <xf numFmtId="0" fontId="6" fillId="2" borderId="20" xfId="0" applyFont="1" applyFill="1" applyBorder="1" applyAlignment="1">
      <alignment horizontal="center" vertical="center"/>
    </xf>
    <xf numFmtId="0" fontId="5" fillId="2" borderId="21" xfId="0" applyFont="1" applyFill="1" applyBorder="1" applyAlignment="1">
      <alignment horizontal="center" vertical="center" wrapText="1"/>
    </xf>
    <xf numFmtId="3" fontId="6" fillId="2" borderId="12" xfId="0" applyNumberFormat="1" applyFont="1" applyFill="1" applyBorder="1" applyAlignment="1">
      <alignment horizontal="center" vertical="center"/>
    </xf>
    <xf numFmtId="3" fontId="6" fillId="2" borderId="13" xfId="0" applyNumberFormat="1" applyFont="1" applyFill="1" applyBorder="1" applyAlignment="1">
      <alignment horizontal="center" vertical="center"/>
    </xf>
    <xf numFmtId="3" fontId="6" fillId="2" borderId="21" xfId="0" applyNumberFormat="1" applyFont="1" applyFill="1" applyBorder="1" applyAlignment="1">
      <alignment horizontal="center" vertical="center"/>
    </xf>
    <xf numFmtId="3" fontId="6" fillId="2" borderId="14" xfId="0" applyNumberFormat="1" applyFont="1" applyFill="1" applyBorder="1" applyAlignment="1">
      <alignment horizontal="center" vertical="center"/>
    </xf>
    <xf numFmtId="0" fontId="6" fillId="2" borderId="55" xfId="0" applyFont="1" applyFill="1" applyBorder="1" applyAlignment="1">
      <alignment horizontal="center" vertical="center"/>
    </xf>
    <xf numFmtId="3" fontId="6" fillId="2" borderId="24" xfId="0" applyNumberFormat="1" applyFont="1" applyFill="1" applyBorder="1" applyAlignment="1">
      <alignment horizontal="center" vertical="center"/>
    </xf>
    <xf numFmtId="0" fontId="6" fillId="2" borderId="6" xfId="0" applyFont="1" applyFill="1" applyBorder="1" applyAlignment="1">
      <alignment horizontal="center" vertical="center"/>
    </xf>
    <xf numFmtId="3" fontId="8" fillId="2" borderId="24" xfId="0" applyNumberFormat="1" applyFont="1" applyFill="1" applyBorder="1" applyAlignment="1">
      <alignment horizontal="center" vertical="center"/>
    </xf>
    <xf numFmtId="0" fontId="11" fillId="2" borderId="6" xfId="0" applyFont="1" applyFill="1" applyBorder="1" applyAlignment="1">
      <alignment horizontal="center" vertical="center"/>
    </xf>
    <xf numFmtId="0" fontId="6"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1" fontId="6" fillId="2" borderId="56" xfId="0" applyNumberFormat="1" applyFont="1" applyFill="1" applyBorder="1" applyAlignment="1">
      <alignment horizontal="center" vertical="center"/>
    </xf>
    <xf numFmtId="3" fontId="6" fillId="2" borderId="33" xfId="0" applyNumberFormat="1" applyFont="1" applyFill="1" applyBorder="1" applyAlignment="1">
      <alignment horizontal="center" vertical="center"/>
    </xf>
    <xf numFmtId="1" fontId="6" fillId="2" borderId="33" xfId="0" applyNumberFormat="1" applyFont="1" applyFill="1" applyBorder="1" applyAlignment="1">
      <alignment horizontal="center" vertical="center"/>
    </xf>
    <xf numFmtId="3" fontId="6" fillId="2" borderId="32" xfId="0" applyNumberFormat="1" applyFont="1" applyFill="1" applyBorder="1" applyAlignment="1">
      <alignment horizontal="center" vertical="center"/>
    </xf>
    <xf numFmtId="3" fontId="8" fillId="2" borderId="5" xfId="0" applyNumberFormat="1" applyFont="1" applyFill="1" applyBorder="1" applyAlignment="1">
      <alignment horizontal="center" vertical="center"/>
    </xf>
    <xf numFmtId="0" fontId="11" fillId="2" borderId="31" xfId="0" applyFont="1" applyFill="1" applyBorder="1" applyAlignment="1">
      <alignment horizontal="center" vertical="center" wrapText="1"/>
    </xf>
    <xf numFmtId="3" fontId="8" fillId="2" borderId="34" xfId="0" applyNumberFormat="1" applyFont="1" applyFill="1" applyBorder="1" applyAlignment="1">
      <alignment horizontal="center" vertical="center"/>
    </xf>
    <xf numFmtId="3" fontId="6" fillId="2" borderId="0" xfId="0" quotePrefix="1" applyNumberFormat="1" applyFont="1" applyFill="1" applyBorder="1" applyAlignment="1">
      <alignment horizontal="center" vertical="center"/>
    </xf>
    <xf numFmtId="0" fontId="6" fillId="2" borderId="32" xfId="0" applyFont="1" applyFill="1" applyBorder="1" applyAlignment="1">
      <alignment horizontal="center" vertical="center" wrapText="1"/>
    </xf>
    <xf numFmtId="164" fontId="8" fillId="2" borderId="56" xfId="1" applyNumberFormat="1" applyFont="1" applyFill="1" applyBorder="1" applyAlignment="1">
      <alignment horizontal="center" vertical="center"/>
    </xf>
    <xf numFmtId="164" fontId="8" fillId="2" borderId="33" xfId="1" applyNumberFormat="1" applyFont="1" applyFill="1" applyBorder="1" applyAlignment="1">
      <alignment horizontal="center" vertical="center"/>
    </xf>
    <xf numFmtId="164" fontId="8" fillId="2" borderId="33" xfId="1" quotePrefix="1" applyNumberFormat="1" applyFont="1" applyFill="1" applyBorder="1" applyAlignment="1">
      <alignment horizontal="center" vertical="center"/>
    </xf>
    <xf numFmtId="164" fontId="8" fillId="2" borderId="57" xfId="1" applyNumberFormat="1" applyFont="1" applyFill="1" applyBorder="1" applyAlignment="1">
      <alignment horizontal="center" vertical="center"/>
    </xf>
    <xf numFmtId="164" fontId="8" fillId="2" borderId="34" xfId="1" applyNumberFormat="1" applyFont="1" applyFill="1" applyBorder="1" applyAlignment="1">
      <alignment horizontal="center" vertical="center"/>
    </xf>
    <xf numFmtId="0" fontId="12"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6" xfId="0" applyFont="1" applyFill="1" applyBorder="1" applyAlignment="1">
      <alignment horizontal="center" vertical="center" wrapText="1"/>
    </xf>
    <xf numFmtId="0" fontId="11" fillId="0" borderId="5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1" fillId="0" borderId="58" xfId="0" applyFont="1" applyFill="1" applyBorder="1" applyAlignment="1">
      <alignment horizontal="center" vertical="center"/>
    </xf>
    <xf numFmtId="0" fontId="13" fillId="0" borderId="6"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59"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60" xfId="0" applyFont="1" applyFill="1" applyBorder="1" applyAlignment="1">
      <alignment horizontal="center" vertical="center"/>
    </xf>
    <xf numFmtId="0" fontId="14" fillId="0" borderId="5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61" xfId="0" applyFont="1" applyFill="1" applyBorder="1" applyAlignment="1">
      <alignment horizontal="right" vertical="center" wrapText="1"/>
    </xf>
    <xf numFmtId="0" fontId="6" fillId="0" borderId="47" xfId="0" applyFont="1" applyFill="1" applyBorder="1" applyAlignment="1">
      <alignment horizontal="right" vertical="center" wrapText="1"/>
    </xf>
    <xf numFmtId="0" fontId="6" fillId="0" borderId="11" xfId="0" applyFont="1" applyFill="1" applyBorder="1" applyAlignment="1">
      <alignment horizontal="right" vertical="center" wrapText="1"/>
    </xf>
    <xf numFmtId="0" fontId="14" fillId="0" borderId="59" xfId="0" applyFont="1" applyFill="1" applyBorder="1" applyAlignment="1">
      <alignment horizontal="center" vertical="center" wrapText="1"/>
    </xf>
    <xf numFmtId="0" fontId="8" fillId="0" borderId="52" xfId="0" applyFont="1" applyFill="1" applyBorder="1" applyAlignment="1">
      <alignment horizontal="center" vertical="center" wrapText="1"/>
    </xf>
    <xf numFmtId="164" fontId="11" fillId="0" borderId="62" xfId="1" applyNumberFormat="1" applyFont="1" applyFill="1" applyBorder="1" applyAlignment="1">
      <alignment horizontal="center" vertical="center" wrapText="1"/>
    </xf>
    <xf numFmtId="164" fontId="11" fillId="0" borderId="17" xfId="1" applyNumberFormat="1" applyFont="1" applyFill="1" applyBorder="1" applyAlignment="1">
      <alignment horizontal="center" vertical="center" wrapText="1"/>
    </xf>
    <xf numFmtId="164" fontId="11" fillId="0" borderId="16" xfId="1" applyNumberFormat="1" applyFont="1" applyFill="1" applyBorder="1" applyAlignment="1">
      <alignment horizontal="center" vertical="center" wrapText="1"/>
    </xf>
    <xf numFmtId="0" fontId="14" fillId="0" borderId="59" xfId="0" quotePrefix="1"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63" xfId="0" applyFont="1" applyFill="1" applyBorder="1" applyAlignment="1">
      <alignment horizontal="right" vertical="center" wrapText="1"/>
    </xf>
    <xf numFmtId="0" fontId="6" fillId="0" borderId="12" xfId="0" applyFont="1" applyFill="1" applyBorder="1" applyAlignment="1">
      <alignment horizontal="right" vertical="center" wrapText="1"/>
    </xf>
    <xf numFmtId="0" fontId="6" fillId="0" borderId="21" xfId="0" applyFont="1" applyFill="1" applyBorder="1" applyAlignment="1">
      <alignment horizontal="right" vertical="center" wrapText="1"/>
    </xf>
    <xf numFmtId="0" fontId="14" fillId="0" borderId="63" xfId="0" applyFont="1" applyFill="1" applyBorder="1" applyAlignment="1">
      <alignment horizontal="center" vertical="center" wrapText="1"/>
    </xf>
    <xf numFmtId="0" fontId="8" fillId="0" borderId="50" xfId="0" applyFont="1" applyFill="1" applyBorder="1" applyAlignment="1">
      <alignment horizontal="center" vertical="center" wrapText="1"/>
    </xf>
    <xf numFmtId="164" fontId="11" fillId="0" borderId="64" xfId="1" applyNumberFormat="1" applyFont="1" applyFill="1" applyBorder="1" applyAlignment="1">
      <alignment horizontal="center" vertical="center" wrapText="1"/>
    </xf>
    <xf numFmtId="164" fontId="11" fillId="0" borderId="22" xfId="1" applyNumberFormat="1" applyFont="1" applyFill="1" applyBorder="1" applyAlignment="1">
      <alignment horizontal="center" vertical="center" wrapText="1"/>
    </xf>
    <xf numFmtId="164" fontId="11" fillId="0" borderId="49" xfId="1" applyNumberFormat="1" applyFont="1" applyFill="1" applyBorder="1" applyAlignment="1">
      <alignment horizontal="center" vertical="center" wrapText="1"/>
    </xf>
    <xf numFmtId="3" fontId="8" fillId="0" borderId="61" xfId="0" applyNumberFormat="1" applyFont="1" applyFill="1" applyBorder="1" applyAlignment="1">
      <alignment horizontal="right" vertical="center" wrapText="1"/>
    </xf>
    <xf numFmtId="3" fontId="8" fillId="0" borderId="47" xfId="0" applyNumberFormat="1" applyFont="1" applyFill="1" applyBorder="1" applyAlignment="1">
      <alignment horizontal="right" vertical="center" wrapText="1"/>
    </xf>
    <xf numFmtId="3" fontId="8" fillId="0" borderId="11" xfId="0" applyNumberFormat="1" applyFont="1" applyFill="1" applyBorder="1" applyAlignment="1">
      <alignment horizontal="right" vertical="center" wrapText="1"/>
    </xf>
    <xf numFmtId="0" fontId="11" fillId="0" borderId="65" xfId="0" applyFont="1" applyFill="1" applyBorder="1" applyAlignment="1">
      <alignment horizontal="center" vertical="center" wrapText="1"/>
    </xf>
    <xf numFmtId="0" fontId="8" fillId="0" borderId="7" xfId="0" applyFont="1" applyFill="1" applyBorder="1" applyAlignment="1">
      <alignment horizontal="center" vertical="center" wrapText="1"/>
    </xf>
    <xf numFmtId="164" fontId="11" fillId="0" borderId="66" xfId="1" applyNumberFormat="1" applyFont="1" applyFill="1" applyBorder="1" applyAlignment="1">
      <alignment horizontal="center" vertical="center" wrapText="1"/>
    </xf>
    <xf numFmtId="164" fontId="11" fillId="0" borderId="26" xfId="1" applyNumberFormat="1" applyFont="1" applyFill="1" applyBorder="1" applyAlignment="1">
      <alignment horizontal="center" vertical="center" wrapText="1"/>
    </xf>
    <xf numFmtId="164" fontId="11" fillId="0" borderId="25" xfId="1"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164" fontId="11" fillId="0" borderId="0" xfId="1"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4" fillId="0" borderId="65" xfId="0" applyFont="1" applyFill="1" applyBorder="1" applyAlignment="1">
      <alignment horizontal="center" vertical="center" wrapText="1"/>
    </xf>
    <xf numFmtId="0" fontId="6" fillId="0" borderId="46" xfId="0" applyFont="1" applyFill="1" applyBorder="1" applyAlignment="1">
      <alignment horizontal="center" vertical="center" wrapText="1"/>
    </xf>
    <xf numFmtId="3" fontId="6" fillId="0" borderId="67" xfId="0" applyNumberFormat="1" applyFont="1" applyFill="1" applyBorder="1" applyAlignment="1">
      <alignment horizontal="right" vertical="center"/>
    </xf>
    <xf numFmtId="0" fontId="6" fillId="0" borderId="67" xfId="0" applyFont="1" applyFill="1" applyBorder="1" applyAlignment="1">
      <alignment horizontal="right" vertical="center"/>
    </xf>
    <xf numFmtId="0" fontId="11" fillId="0" borderId="2" xfId="0" applyFont="1" applyFill="1" applyBorder="1" applyAlignment="1">
      <alignment horizontal="center" vertical="center"/>
    </xf>
    <xf numFmtId="0" fontId="6" fillId="0" borderId="32" xfId="0" applyFont="1" applyFill="1" applyBorder="1" applyAlignment="1">
      <alignment horizontal="center" vertical="center" wrapText="1"/>
    </xf>
    <xf numFmtId="3" fontId="6" fillId="0" borderId="53" xfId="0" applyNumberFormat="1" applyFont="1" applyFill="1" applyBorder="1" applyAlignment="1">
      <alignment horizontal="right" vertical="center"/>
    </xf>
    <xf numFmtId="3" fontId="6" fillId="0" borderId="4" xfId="0" applyNumberFormat="1" applyFont="1" applyFill="1" applyBorder="1" applyAlignment="1">
      <alignment horizontal="right" vertical="center"/>
    </xf>
    <xf numFmtId="3" fontId="6" fillId="0" borderId="5" xfId="0" applyNumberFormat="1" applyFont="1" applyFill="1" applyBorder="1" applyAlignment="1">
      <alignment horizontal="right" vertical="center"/>
    </xf>
    <xf numFmtId="3" fontId="6" fillId="0" borderId="34" xfId="0" applyNumberFormat="1" applyFont="1" applyFill="1" applyBorder="1" applyAlignment="1">
      <alignment horizontal="right" vertical="center"/>
    </xf>
    <xf numFmtId="3" fontId="8" fillId="0" borderId="53" xfId="0" applyNumberFormat="1" applyFont="1" applyFill="1" applyBorder="1" applyAlignment="1">
      <alignment horizontal="right" vertical="center"/>
    </xf>
    <xf numFmtId="3" fontId="8" fillId="0" borderId="4" xfId="0" applyNumberFormat="1" applyFont="1" applyFill="1" applyBorder="1" applyAlignment="1">
      <alignment horizontal="right" vertical="center"/>
    </xf>
    <xf numFmtId="3" fontId="8" fillId="0" borderId="5" xfId="0" applyNumberFormat="1" applyFont="1" applyFill="1" applyBorder="1" applyAlignment="1">
      <alignment horizontal="right" vertical="center"/>
    </xf>
    <xf numFmtId="0" fontId="15" fillId="0" borderId="36" xfId="0" applyFont="1" applyFill="1" applyBorder="1" applyAlignment="1">
      <alignment horizontal="center" vertical="center"/>
    </xf>
    <xf numFmtId="0" fontId="6" fillId="0" borderId="36" xfId="0" applyFont="1" applyFill="1" applyBorder="1" applyAlignment="1">
      <alignment horizontal="center" vertical="center" wrapText="1"/>
    </xf>
    <xf numFmtId="3" fontId="16" fillId="0" borderId="36" xfId="0" applyNumberFormat="1" applyFont="1" applyFill="1" applyBorder="1" applyAlignment="1">
      <alignment horizontal="center" vertical="center"/>
    </xf>
    <xf numFmtId="0" fontId="10" fillId="0" borderId="35" xfId="0" applyFont="1" applyFill="1" applyBorder="1" applyAlignment="1">
      <alignment horizontal="center"/>
    </xf>
    <xf numFmtId="0" fontId="10" fillId="0" borderId="68" xfId="0" applyFont="1" applyFill="1" applyBorder="1" applyAlignment="1">
      <alignment horizontal="center"/>
    </xf>
    <xf numFmtId="0" fontId="6" fillId="0" borderId="37"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4" fillId="0" borderId="0" xfId="0" applyFont="1" applyFill="1" applyAlignment="1">
      <alignment vertical="top"/>
    </xf>
    <xf numFmtId="0" fontId="4" fillId="0" borderId="0" xfId="0" applyFont="1" applyFill="1" applyBorder="1" applyAlignment="1">
      <alignment vertical="top"/>
    </xf>
    <xf numFmtId="0" fontId="6" fillId="0" borderId="39" xfId="0" applyFont="1" applyFill="1" applyBorder="1" applyAlignment="1">
      <alignment horizontal="center" vertical="center"/>
    </xf>
    <xf numFmtId="3" fontId="8" fillId="2" borderId="28" xfId="0" applyNumberFormat="1" applyFont="1" applyFill="1" applyBorder="1" applyAlignment="1">
      <alignment horizontal="center" vertical="center"/>
    </xf>
    <xf numFmtId="3" fontId="6" fillId="2" borderId="25" xfId="0" applyNumberFormat="1" applyFont="1" applyFill="1" applyBorder="1" applyAlignment="1">
      <alignment horizontal="center" vertical="center"/>
    </xf>
    <xf numFmtId="3" fontId="6" fillId="2" borderId="27" xfId="0" applyNumberFormat="1" applyFont="1" applyFill="1" applyBorder="1" applyAlignment="1">
      <alignment horizontal="center" vertical="center"/>
    </xf>
    <xf numFmtId="3" fontId="6" fillId="2" borderId="26" xfId="0" applyNumberFormat="1" applyFont="1" applyFill="1" applyBorder="1" applyAlignment="1">
      <alignment horizontal="center" vertical="center"/>
    </xf>
    <xf numFmtId="0" fontId="11" fillId="2" borderId="53"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8" fillId="2" borderId="30" xfId="0" applyNumberFormat="1" applyFont="1" applyFill="1" applyBorder="1" applyAlignment="1">
      <alignment horizontal="center" vertical="center"/>
    </xf>
    <xf numFmtId="0" fontId="6" fillId="2" borderId="10" xfId="0" applyNumberFormat="1" applyFont="1" applyFill="1" applyBorder="1" applyAlignment="1">
      <alignment horizontal="center" vertical="center"/>
    </xf>
    <xf numFmtId="0" fontId="6" fillId="2" borderId="9" xfId="0" applyNumberFormat="1" applyFont="1" applyFill="1" applyBorder="1" applyAlignment="1">
      <alignment horizontal="center" vertical="center"/>
    </xf>
    <xf numFmtId="0" fontId="6" fillId="2" borderId="8" xfId="0" applyNumberFormat="1" applyFont="1" applyFill="1" applyBorder="1" applyAlignment="1">
      <alignment horizontal="center" vertical="center"/>
    </xf>
    <xf numFmtId="0" fontId="5" fillId="2" borderId="10"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1" fillId="2" borderId="66" xfId="0" applyFont="1" applyFill="1" applyBorder="1" applyAlignment="1">
      <alignment horizontal="center" vertical="center" wrapText="1"/>
    </xf>
    <xf numFmtId="3" fontId="8" fillId="2" borderId="54" xfId="0" applyNumberFormat="1" applyFont="1" applyFill="1" applyBorder="1" applyAlignment="1">
      <alignment horizontal="center" vertical="center"/>
    </xf>
    <xf numFmtId="0" fontId="11" fillId="2" borderId="61" xfId="0" applyFont="1" applyFill="1" applyBorder="1" applyAlignment="1">
      <alignment horizontal="center" vertical="center" wrapText="1"/>
    </xf>
    <xf numFmtId="0" fontId="6" fillId="2" borderId="66" xfId="0" applyFont="1" applyFill="1" applyBorder="1" applyAlignment="1">
      <alignment horizontal="center" vertical="center" wrapText="1"/>
    </xf>
    <xf numFmtId="0" fontId="6" fillId="2" borderId="63" xfId="0" applyFont="1" applyFill="1" applyBorder="1" applyAlignment="1">
      <alignment horizontal="center" vertical="center" wrapText="1"/>
    </xf>
    <xf numFmtId="0" fontId="6" fillId="2" borderId="62" xfId="0" applyFont="1" applyFill="1" applyBorder="1" applyAlignment="1">
      <alignment horizontal="center" vertical="center" wrapText="1"/>
    </xf>
    <xf numFmtId="0" fontId="6" fillId="2" borderId="6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1" fillId="2" borderId="55" xfId="0" applyFont="1" applyFill="1" applyBorder="1" applyAlignment="1">
      <alignment horizontal="center" vertical="center" wrapText="1"/>
    </xf>
    <xf numFmtId="3" fontId="8" fillId="2" borderId="22" xfId="0" applyNumberFormat="1" applyFont="1" applyFill="1" applyBorder="1" applyAlignment="1">
      <alignment horizontal="center" vertical="center"/>
    </xf>
    <xf numFmtId="3" fontId="8" fillId="2" borderId="23" xfId="0" applyNumberFormat="1" applyFont="1" applyFill="1" applyBorder="1" applyAlignment="1">
      <alignment horizontal="center" vertical="center"/>
    </xf>
    <xf numFmtId="3" fontId="8" fillId="2" borderId="49" xfId="0" applyNumberFormat="1" applyFont="1" applyFill="1" applyBorder="1" applyAlignment="1">
      <alignment horizontal="center" vertical="center"/>
    </xf>
    <xf numFmtId="0" fontId="6" fillId="2" borderId="10" xfId="0" applyFont="1" applyFill="1" applyBorder="1" applyAlignment="1">
      <alignment horizontal="center" vertical="center" wrapText="1"/>
    </xf>
    <xf numFmtId="3" fontId="6" fillId="2" borderId="8" xfId="0" applyNumberFormat="1" applyFont="1" applyFill="1" applyBorder="1" applyAlignment="1">
      <alignment horizontal="center" vertical="center"/>
    </xf>
    <xf numFmtId="3" fontId="6" fillId="2" borderId="9" xfId="0" applyNumberFormat="1" applyFont="1" applyFill="1" applyBorder="1" applyAlignment="1">
      <alignment horizontal="center" vertical="center"/>
    </xf>
    <xf numFmtId="3" fontId="6" fillId="2" borderId="10" xfId="0" applyNumberFormat="1" applyFont="1" applyFill="1" applyBorder="1" applyAlignment="1">
      <alignment horizontal="center" vertical="center"/>
    </xf>
    <xf numFmtId="3" fontId="8" fillId="2" borderId="30" xfId="0" applyNumberFormat="1" applyFont="1" applyFill="1" applyBorder="1" applyAlignment="1">
      <alignment horizontal="center" vertical="center"/>
    </xf>
    <xf numFmtId="0" fontId="14" fillId="2" borderId="6"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11" fillId="2" borderId="66" xfId="0" applyFont="1" applyFill="1" applyBorder="1" applyAlignment="1">
      <alignment horizontal="center" vertical="center" wrapText="1"/>
    </xf>
    <xf numFmtId="0" fontId="6" fillId="2" borderId="39" xfId="0" applyFont="1" applyFill="1" applyBorder="1" applyAlignment="1">
      <alignment horizontal="center" vertical="center"/>
    </xf>
    <xf numFmtId="0" fontId="15" fillId="2"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4" fillId="2" borderId="61" xfId="0" applyFont="1" applyFill="1" applyBorder="1" applyAlignment="1">
      <alignment horizontal="center" vertical="center" wrapText="1"/>
    </xf>
    <xf numFmtId="0" fontId="14" fillId="2" borderId="3" xfId="0" applyFont="1" applyFill="1" applyBorder="1" applyAlignment="1">
      <alignment horizontal="center" vertical="center" wrapText="1"/>
    </xf>
    <xf numFmtId="3" fontId="14" fillId="2" borderId="47" xfId="0" applyNumberFormat="1" applyFont="1" applyFill="1" applyBorder="1" applyAlignment="1">
      <alignment horizontal="center" vertical="center"/>
    </xf>
    <xf numFmtId="3" fontId="14" fillId="2" borderId="48" xfId="0" applyNumberFormat="1" applyFont="1" applyFill="1" applyBorder="1" applyAlignment="1">
      <alignment horizontal="center" vertical="center"/>
    </xf>
    <xf numFmtId="3" fontId="14" fillId="2" borderId="11" xfId="0" applyNumberFormat="1" applyFont="1" applyFill="1" applyBorder="1" applyAlignment="1">
      <alignment horizontal="center" vertical="center"/>
    </xf>
    <xf numFmtId="3" fontId="14" fillId="2" borderId="54" xfId="0" applyNumberFormat="1" applyFont="1" applyFill="1" applyBorder="1" applyAlignment="1">
      <alignment horizontal="center" vertical="center"/>
    </xf>
    <xf numFmtId="0" fontId="14" fillId="2" borderId="62"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14" fillId="2" borderId="63" xfId="0" applyFont="1" applyFill="1" applyBorder="1" applyAlignment="1">
      <alignment horizontal="center" vertical="center" wrapText="1"/>
    </xf>
    <xf numFmtId="0" fontId="14" fillId="2" borderId="50" xfId="0" applyFont="1" applyFill="1" applyBorder="1" applyAlignment="1">
      <alignment horizontal="center" vertical="center" wrapText="1"/>
    </xf>
    <xf numFmtId="3" fontId="14" fillId="2" borderId="22" xfId="0" applyNumberFormat="1" applyFont="1" applyFill="1" applyBorder="1" applyAlignment="1">
      <alignment horizontal="center" vertical="center"/>
    </xf>
    <xf numFmtId="3" fontId="14" fillId="2" borderId="23" xfId="0" applyNumberFormat="1" applyFont="1" applyFill="1" applyBorder="1" applyAlignment="1">
      <alignment horizontal="center" vertical="center"/>
    </xf>
    <xf numFmtId="3" fontId="14" fillId="2" borderId="49" xfId="0" applyNumberFormat="1" applyFont="1" applyFill="1" applyBorder="1" applyAlignment="1">
      <alignment horizontal="center" vertical="center"/>
    </xf>
    <xf numFmtId="3" fontId="14" fillId="2" borderId="24" xfId="0" applyNumberFormat="1" applyFont="1" applyFill="1" applyBorder="1" applyAlignment="1">
      <alignment horizontal="center" vertical="center"/>
    </xf>
    <xf numFmtId="0" fontId="14" fillId="2" borderId="64" xfId="0" applyFont="1" applyFill="1" applyBorder="1" applyAlignment="1">
      <alignment horizontal="center" vertical="center" wrapText="1"/>
    </xf>
    <xf numFmtId="0" fontId="11" fillId="0" borderId="6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1" fillId="0" borderId="6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4" fillId="2" borderId="10" xfId="0" applyFont="1" applyFill="1" applyBorder="1" applyAlignment="1">
      <alignment horizontal="center" vertical="center" wrapText="1"/>
    </xf>
    <xf numFmtId="3" fontId="14" fillId="2" borderId="8" xfId="0" applyNumberFormat="1" applyFont="1" applyFill="1" applyBorder="1" applyAlignment="1">
      <alignment horizontal="center" vertical="center"/>
    </xf>
    <xf numFmtId="3" fontId="14" fillId="2" borderId="9" xfId="0" applyNumberFormat="1" applyFont="1" applyFill="1" applyBorder="1" applyAlignment="1">
      <alignment horizontal="center" vertical="center"/>
    </xf>
    <xf numFmtId="3" fontId="14" fillId="2" borderId="10" xfId="0" applyNumberFormat="1" applyFont="1" applyFill="1" applyBorder="1" applyAlignment="1">
      <alignment horizontal="center" vertical="center"/>
    </xf>
    <xf numFmtId="3" fontId="11" fillId="2" borderId="30" xfId="0" applyNumberFormat="1" applyFont="1" applyFill="1" applyBorder="1" applyAlignment="1">
      <alignment horizontal="center" vertical="center"/>
    </xf>
    <xf numFmtId="0" fontId="14" fillId="2" borderId="46" xfId="0" applyFont="1" applyFill="1" applyBorder="1" applyAlignment="1">
      <alignment horizontal="center" vertical="center" wrapText="1"/>
    </xf>
    <xf numFmtId="3" fontId="14" fillId="2" borderId="26" xfId="0" applyNumberFormat="1" applyFont="1" applyFill="1" applyBorder="1" applyAlignment="1">
      <alignment horizontal="center" vertical="center"/>
    </xf>
    <xf numFmtId="3" fontId="14" fillId="2" borderId="27" xfId="0" applyNumberFormat="1" applyFont="1" applyFill="1" applyBorder="1" applyAlignment="1">
      <alignment horizontal="center" vertical="center"/>
    </xf>
    <xf numFmtId="3" fontId="14" fillId="2" borderId="25" xfId="0" applyNumberFormat="1" applyFont="1" applyFill="1" applyBorder="1" applyAlignment="1">
      <alignment horizontal="center" vertical="center"/>
    </xf>
    <xf numFmtId="3" fontId="11" fillId="2" borderId="28" xfId="0" applyNumberFormat="1" applyFont="1" applyFill="1" applyBorder="1" applyAlignment="1">
      <alignment horizontal="center" vertical="center"/>
    </xf>
    <xf numFmtId="0" fontId="14" fillId="2" borderId="7"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4" fillId="2" borderId="39" xfId="0" applyFont="1" applyFill="1" applyBorder="1" applyAlignment="1">
      <alignment horizontal="center" vertical="center"/>
    </xf>
    <xf numFmtId="0" fontId="18" fillId="2" borderId="40"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42" xfId="0" applyFont="1" applyFill="1" applyBorder="1" applyAlignment="1">
      <alignment horizontal="center" vertical="center" wrapText="1"/>
    </xf>
    <xf numFmtId="0" fontId="18" fillId="2" borderId="43" xfId="0" applyFont="1" applyFill="1" applyBorder="1" applyAlignment="1">
      <alignment horizontal="center" vertical="center" wrapText="1"/>
    </xf>
    <xf numFmtId="0" fontId="18" fillId="2" borderId="44" xfId="0" applyFont="1" applyFill="1" applyBorder="1" applyAlignment="1">
      <alignment horizontal="center" vertical="center"/>
    </xf>
    <xf numFmtId="0" fontId="18" fillId="2" borderId="45" xfId="0" applyFont="1" applyFill="1" applyBorder="1" applyAlignment="1">
      <alignment horizontal="center" vertical="center"/>
    </xf>
    <xf numFmtId="0" fontId="18" fillId="2" borderId="46" xfId="0" applyFont="1" applyFill="1" applyBorder="1" applyAlignment="1">
      <alignment horizontal="center" vertical="center"/>
    </xf>
    <xf numFmtId="0" fontId="18" fillId="2" borderId="43" xfId="0"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3" xfId="0" applyFont="1" applyFill="1" applyBorder="1" applyAlignment="1">
      <alignment horizontal="center" vertical="center" wrapText="1"/>
    </xf>
    <xf numFmtId="0" fontId="6" fillId="0" borderId="55" xfId="0" applyFont="1" applyFill="1" applyBorder="1" applyAlignment="1">
      <alignment horizontal="center" vertical="center" wrapText="1"/>
    </xf>
    <xf numFmtId="3" fontId="6" fillId="0" borderId="47" xfId="0" applyNumberFormat="1" applyFont="1" applyFill="1" applyBorder="1" applyAlignment="1">
      <alignment horizontal="center" vertical="center"/>
    </xf>
    <xf numFmtId="3" fontId="6" fillId="0" borderId="48" xfId="0" applyNumberFormat="1" applyFont="1" applyFill="1" applyBorder="1" applyAlignment="1">
      <alignment horizontal="center" vertical="center"/>
    </xf>
    <xf numFmtId="3" fontId="6" fillId="0" borderId="11" xfId="0" applyNumberFormat="1" applyFont="1" applyFill="1" applyBorder="1" applyAlignment="1">
      <alignment horizontal="center" vertical="center"/>
    </xf>
    <xf numFmtId="3" fontId="6" fillId="0" borderId="3" xfId="0" applyNumberFormat="1" applyFont="1" applyFill="1" applyBorder="1" applyAlignment="1">
      <alignment horizontal="center" vertical="center"/>
    </xf>
    <xf numFmtId="0" fontId="6"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164" fontId="6" fillId="0" borderId="17" xfId="1" applyNumberFormat="1" applyFont="1" applyFill="1" applyBorder="1" applyAlignment="1">
      <alignment horizontal="right" vertical="center"/>
    </xf>
    <xf numFmtId="164" fontId="6" fillId="0" borderId="16" xfId="1" applyNumberFormat="1" applyFont="1" applyFill="1" applyBorder="1" applyAlignment="1">
      <alignment horizontal="right" vertical="center"/>
    </xf>
    <xf numFmtId="164" fontId="6" fillId="0" borderId="52" xfId="1" applyNumberFormat="1" applyFont="1" applyFill="1" applyBorder="1" applyAlignment="1">
      <alignment horizontal="right" vertical="center"/>
    </xf>
    <xf numFmtId="0" fontId="6" fillId="0" borderId="20" xfId="0" applyFont="1" applyFill="1" applyBorder="1" applyAlignment="1">
      <alignment horizontal="center" vertical="center" wrapText="1"/>
    </xf>
    <xf numFmtId="0" fontId="5" fillId="0" borderId="49" xfId="0" applyFont="1" applyFill="1" applyBorder="1" applyAlignment="1">
      <alignment horizontal="center" vertical="center" wrapText="1"/>
    </xf>
    <xf numFmtId="3" fontId="6" fillId="0" borderId="49" xfId="0" applyNumberFormat="1" applyFont="1" applyFill="1" applyBorder="1" applyAlignment="1">
      <alignment horizontal="center" vertical="center"/>
    </xf>
    <xf numFmtId="3" fontId="6" fillId="0" borderId="50" xfId="0" applyNumberFormat="1" applyFont="1" applyFill="1" applyBorder="1" applyAlignment="1">
      <alignment horizontal="center" vertical="center"/>
    </xf>
    <xf numFmtId="164" fontId="6" fillId="0" borderId="22" xfId="1" applyNumberFormat="1" applyFont="1" applyFill="1" applyBorder="1" applyAlignment="1">
      <alignment horizontal="right" vertical="center"/>
    </xf>
    <xf numFmtId="164" fontId="6" fillId="0" borderId="23" xfId="1" applyNumberFormat="1" applyFont="1" applyFill="1" applyBorder="1" applyAlignment="1">
      <alignment horizontal="right" vertical="center"/>
    </xf>
    <xf numFmtId="164" fontId="6" fillId="0" borderId="49" xfId="1" applyNumberFormat="1" applyFont="1" applyFill="1" applyBorder="1" applyAlignment="1">
      <alignment horizontal="right" vertical="center"/>
    </xf>
    <xf numFmtId="164" fontId="6" fillId="0" borderId="50" xfId="1" applyNumberFormat="1" applyFont="1" applyFill="1" applyBorder="1" applyAlignment="1">
      <alignment horizontal="right" vertical="center"/>
    </xf>
    <xf numFmtId="3" fontId="8" fillId="0" borderId="47" xfId="0" applyNumberFormat="1" applyFont="1" applyFill="1" applyBorder="1" applyAlignment="1">
      <alignment horizontal="center" vertical="center"/>
    </xf>
    <xf numFmtId="3" fontId="8" fillId="0" borderId="48" xfId="0" applyNumberFormat="1" applyFont="1" applyFill="1" applyBorder="1" applyAlignment="1">
      <alignment horizontal="center" vertical="center"/>
    </xf>
    <xf numFmtId="3" fontId="8" fillId="0" borderId="11" xfId="0" applyNumberFormat="1" applyFont="1" applyFill="1" applyBorder="1" applyAlignment="1">
      <alignment horizontal="center" vertical="center"/>
    </xf>
    <xf numFmtId="3" fontId="8" fillId="0" borderId="3" xfId="0" applyNumberFormat="1" applyFont="1" applyFill="1" applyBorder="1" applyAlignment="1">
      <alignment horizontal="center" vertical="center"/>
    </xf>
    <xf numFmtId="0" fontId="5" fillId="0" borderId="25" xfId="0" applyFont="1" applyFill="1" applyBorder="1" applyAlignment="1">
      <alignment horizontal="center" vertical="center" wrapText="1"/>
    </xf>
    <xf numFmtId="164" fontId="8" fillId="0" borderId="26" xfId="1" applyNumberFormat="1" applyFont="1" applyFill="1" applyBorder="1" applyAlignment="1">
      <alignment horizontal="right" vertical="center"/>
    </xf>
    <xf numFmtId="164" fontId="8" fillId="0" borderId="7" xfId="1" applyNumberFormat="1" applyFont="1" applyFill="1" applyBorder="1" applyAlignment="1">
      <alignment horizontal="right" vertical="center"/>
    </xf>
    <xf numFmtId="0" fontId="5" fillId="0" borderId="0" xfId="0" applyFont="1" applyFill="1" applyBorder="1" applyAlignment="1">
      <alignment horizontal="center" vertical="center" wrapText="1"/>
    </xf>
    <xf numFmtId="164" fontId="6" fillId="0" borderId="0" xfId="1" applyNumberFormat="1" applyFont="1" applyFill="1" applyBorder="1" applyAlignment="1">
      <alignment horizontal="right" vertical="center"/>
    </xf>
    <xf numFmtId="0" fontId="14" fillId="0" borderId="29" xfId="0" applyFont="1" applyFill="1" applyBorder="1" applyAlignment="1">
      <alignment horizontal="center" vertical="center" wrapText="1"/>
    </xf>
    <xf numFmtId="0" fontId="5" fillId="0" borderId="10" xfId="0" applyFont="1" applyFill="1" applyBorder="1" applyAlignment="1">
      <alignment horizontal="center" vertical="center" wrapText="1"/>
    </xf>
    <xf numFmtId="3" fontId="6" fillId="0" borderId="9" xfId="0" applyNumberFormat="1" applyFont="1" applyFill="1" applyBorder="1" applyAlignment="1">
      <alignment horizontal="center" vertical="center"/>
    </xf>
    <xf numFmtId="0" fontId="8" fillId="0" borderId="30" xfId="0" applyNumberFormat="1" applyFont="1" applyFill="1" applyBorder="1" applyAlignment="1">
      <alignment horizontal="center" vertical="center"/>
    </xf>
    <xf numFmtId="0" fontId="14" fillId="0" borderId="6" xfId="0" applyFont="1" applyFill="1" applyBorder="1" applyAlignment="1">
      <alignment horizontal="center" vertical="center" wrapText="1"/>
    </xf>
    <xf numFmtId="0" fontId="6" fillId="0" borderId="26" xfId="0" applyNumberFormat="1" applyFont="1" applyFill="1" applyBorder="1" applyAlignment="1">
      <alignment horizontal="center" vertical="center"/>
    </xf>
    <xf numFmtId="0" fontId="6" fillId="0" borderId="27" xfId="0" applyNumberFormat="1" applyFont="1" applyFill="1" applyBorder="1" applyAlignment="1">
      <alignment horizontal="center" vertical="center"/>
    </xf>
    <xf numFmtId="3" fontId="6" fillId="0" borderId="27"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0" fontId="8" fillId="0" borderId="28" xfId="0" applyNumberFormat="1" applyFont="1" applyFill="1" applyBorder="1" applyAlignment="1">
      <alignment horizontal="center" vertical="center"/>
    </xf>
    <xf numFmtId="3" fontId="0" fillId="0" borderId="0" xfId="0" applyNumberFormat="1"/>
    <xf numFmtId="0" fontId="11" fillId="0" borderId="66" xfId="0" applyFont="1" applyFill="1" applyBorder="1" applyAlignment="1">
      <alignment horizontal="center" vertical="center" wrapText="1"/>
    </xf>
    <xf numFmtId="3" fontId="6" fillId="0" borderId="26" xfId="0" applyNumberFormat="1" applyFont="1" applyFill="1" applyBorder="1" applyAlignment="1">
      <alignment horizontal="center" vertical="center"/>
    </xf>
    <xf numFmtId="3" fontId="6" fillId="0" borderId="25" xfId="0" applyNumberFormat="1" applyFont="1" applyFill="1" applyBorder="1" applyAlignment="1">
      <alignment horizontal="center" vertical="center"/>
    </xf>
    <xf numFmtId="3" fontId="8" fillId="0" borderId="28" xfId="0" applyNumberFormat="1" applyFont="1" applyFill="1" applyBorder="1" applyAlignment="1">
      <alignment horizontal="center" vertical="center"/>
    </xf>
    <xf numFmtId="0" fontId="10" fillId="2" borderId="0" xfId="0" applyFont="1" applyFill="1" applyAlignment="1">
      <alignment vertical="top"/>
    </xf>
    <xf numFmtId="0" fontId="0" fillId="0" borderId="0" xfId="0" applyFont="1" applyBorder="1" applyAlignment="1">
      <alignment horizontal="center" vertical="top" wrapText="1"/>
    </xf>
    <xf numFmtId="0" fontId="7" fillId="2" borderId="11"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11" fillId="2" borderId="0" xfId="0" applyFont="1" applyFill="1" applyBorder="1" applyAlignment="1">
      <alignment horizontal="center" wrapText="1"/>
    </xf>
    <xf numFmtId="0" fontId="11" fillId="2" borderId="1" xfId="0" applyFont="1" applyFill="1" applyBorder="1" applyAlignment="1">
      <alignment horizontal="center" wrapText="1"/>
    </xf>
    <xf numFmtId="0" fontId="11" fillId="2" borderId="35"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5" fillId="0" borderId="16" xfId="0" applyFont="1" applyFill="1" applyBorder="1" applyAlignment="1">
      <alignment vertical="center" wrapText="1"/>
    </xf>
    <xf numFmtId="164" fontId="8" fillId="0" borderId="18" xfId="1" applyNumberFormat="1" applyFont="1" applyFill="1" applyBorder="1" applyAlignment="1">
      <alignment horizontal="center" vertical="center"/>
    </xf>
    <xf numFmtId="164" fontId="8" fillId="0" borderId="16" xfId="1" applyNumberFormat="1" applyFont="1" applyFill="1" applyBorder="1" applyAlignment="1">
      <alignment horizontal="center" vertical="center"/>
    </xf>
    <xf numFmtId="164" fontId="8" fillId="0" borderId="19" xfId="1" applyNumberFormat="1" applyFont="1" applyFill="1" applyBorder="1" applyAlignment="1">
      <alignment horizontal="center" vertical="center"/>
    </xf>
    <xf numFmtId="0" fontId="5" fillId="0" borderId="25" xfId="0" applyFont="1" applyFill="1" applyBorder="1" applyAlignment="1">
      <alignment vertical="center" wrapText="1"/>
    </xf>
    <xf numFmtId="164" fontId="8" fillId="0" borderId="27" xfId="1" applyNumberFormat="1" applyFont="1" applyFill="1" applyBorder="1" applyAlignment="1">
      <alignment horizontal="center" vertical="center"/>
    </xf>
    <xf numFmtId="164" fontId="8" fillId="0" borderId="25" xfId="1" applyNumberFormat="1" applyFont="1" applyFill="1" applyBorder="1" applyAlignment="1">
      <alignment horizontal="center" vertical="center"/>
    </xf>
    <xf numFmtId="164" fontId="8" fillId="0" borderId="28" xfId="1" applyNumberFormat="1" applyFont="1" applyFill="1" applyBorder="1" applyAlignment="1">
      <alignment horizontal="center" vertical="center"/>
    </xf>
    <xf numFmtId="0" fontId="10" fillId="0" borderId="0" xfId="0" applyFont="1" applyFill="1" applyBorder="1" applyAlignment="1">
      <alignment horizontal="center" vertical="center" wrapText="1"/>
    </xf>
    <xf numFmtId="164" fontId="6" fillId="0" borderId="0" xfId="1" applyNumberFormat="1" applyFont="1" applyFill="1" applyBorder="1" applyAlignment="1">
      <alignment horizontal="center" vertical="top"/>
    </xf>
    <xf numFmtId="0" fontId="11" fillId="0" borderId="53" xfId="0" applyFont="1" applyFill="1" applyBorder="1" applyAlignment="1">
      <alignment horizontal="center" vertical="center" wrapText="1"/>
    </xf>
    <xf numFmtId="0" fontId="5" fillId="0" borderId="32" xfId="0" applyFont="1" applyFill="1" applyBorder="1" applyAlignment="1">
      <alignment horizontal="center" vertical="center" wrapText="1"/>
    </xf>
    <xf numFmtId="3" fontId="6" fillId="0" borderId="57" xfId="0" applyNumberFormat="1" applyFont="1" applyFill="1" applyBorder="1" applyAlignment="1">
      <alignment horizontal="center" vertical="center"/>
    </xf>
    <xf numFmtId="3" fontId="8" fillId="0" borderId="34" xfId="0" applyNumberFormat="1" applyFont="1" applyFill="1" applyBorder="1" applyAlignment="1">
      <alignment horizontal="center" vertical="center"/>
    </xf>
    <xf numFmtId="0" fontId="11" fillId="2" borderId="0" xfId="0" applyFont="1" applyFill="1" applyBorder="1" applyAlignment="1">
      <alignment horizontal="center" vertical="center"/>
    </xf>
    <xf numFmtId="0" fontId="10" fillId="2" borderId="49" xfId="0" applyFont="1" applyFill="1" applyBorder="1" applyAlignment="1">
      <alignment horizontal="center" vertical="center" wrapText="1"/>
    </xf>
    <xf numFmtId="164" fontId="6" fillId="2" borderId="0" xfId="1" applyNumberFormat="1" applyFont="1" applyFill="1" applyBorder="1" applyAlignment="1">
      <alignment horizontal="center"/>
    </xf>
    <xf numFmtId="0" fontId="14" fillId="2" borderId="2" xfId="0" applyFont="1" applyFill="1" applyBorder="1" applyAlignment="1">
      <alignment horizontal="center" vertical="center" wrapText="1"/>
    </xf>
    <xf numFmtId="3" fontId="6" fillId="2" borderId="71" xfId="0" applyNumberFormat="1" applyFont="1" applyFill="1" applyBorder="1" applyAlignment="1">
      <alignment horizontal="center" vertical="center"/>
    </xf>
    <xf numFmtId="3" fontId="8" fillId="2" borderId="56" xfId="0" applyNumberFormat="1" applyFont="1" applyFill="1" applyBorder="1" applyAlignment="1">
      <alignment horizontal="center" vertical="center"/>
    </xf>
    <xf numFmtId="3" fontId="8" fillId="2" borderId="33" xfId="0" applyNumberFormat="1" applyFont="1" applyFill="1" applyBorder="1" applyAlignment="1">
      <alignment horizontal="center" vertical="center"/>
    </xf>
    <xf numFmtId="3" fontId="8" fillId="2" borderId="57" xfId="0" applyNumberFormat="1" applyFont="1" applyFill="1" applyBorder="1" applyAlignment="1">
      <alignment horizontal="center" vertical="center"/>
    </xf>
    <xf numFmtId="0" fontId="8" fillId="2" borderId="0"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6" fillId="2" borderId="59" xfId="0" applyFont="1" applyFill="1" applyBorder="1" applyAlignment="1">
      <alignment horizontal="center" vertical="center"/>
    </xf>
    <xf numFmtId="0" fontId="6" fillId="2" borderId="40" xfId="0" applyFont="1" applyFill="1" applyBorder="1" applyAlignment="1">
      <alignment horizontal="center" vertical="center"/>
    </xf>
    <xf numFmtId="0" fontId="4" fillId="2" borderId="72" xfId="0" applyFont="1" applyFill="1" applyBorder="1" applyAlignment="1">
      <alignment horizontal="center" vertical="center" wrapText="1"/>
    </xf>
    <xf numFmtId="0" fontId="4" fillId="2" borderId="65" xfId="0" applyFont="1" applyFill="1" applyBorder="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colors>
    <mruColors>
      <color rgb="FF53E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b2.1.1_2018_oco_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tab2.1.10_2018_oco_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b2.1.2_2018_oco_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ab2.1.3_2018_oco_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ab2.1.4_2018_oco_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b2.1.5_2018_oco_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ab2.1.6_2018_oco_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ab2.1.7_2018_oco_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ab2.1.8_2018_oco_0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ab2.1.9_2018_oco_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1.1_2018_Web"/>
      <sheetName val="TAB-2.1.1_2018"/>
      <sheetName val="Rques_TabX.1.1_SEXE_2018"/>
      <sheetName val="Copie_Tab2.1.1_Sexe_DUS_2018"/>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1.10_2018_Web"/>
      <sheetName val="TAB-2.1.10_2018"/>
      <sheetName val="Rques_Tab2.1.10_2018"/>
      <sheetName val="Prépa_Tab2.1.10_2018"/>
      <sheetName val="Copie_Tab2.1.10_2018"/>
      <sheetName val="Copie_Tab2.1.10_Serv_2018"/>
      <sheetName val="Rques_TabX.1.10_Difficult"/>
      <sheetName val="Copie_Tab2.1.10_Dif_DUS_OK"/>
      <sheetName val="Copie_Tab2.1.10_Dif_DUS"/>
      <sheetName val="Copie_Tab2.1.10_Dif_ Serv_DU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1.2_2018_Web"/>
      <sheetName val="TAB-2.1.2_2018"/>
      <sheetName val="Rques_TabX.1.2_Mineurs_2018"/>
      <sheetName val="Copie-Tab2.1.2_DUS_2018"/>
      <sheetName val="Copie-Tab2.1.2_Serv_DUS_2018"/>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1.3_2018_Web"/>
      <sheetName val="TAB-2.1.3_2018"/>
      <sheetName val="Rques_TabX.1.3_Primos_2018"/>
      <sheetName val="Copie_Tab2.1.3_2018"/>
      <sheetName val="Copie_Tab2.1.3_Serv_2018"/>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1.4_2018_Web"/>
      <sheetName val="TAB-2.1.4_2018"/>
      <sheetName val="Rques_Tab2.1.4_2018"/>
      <sheetName val="Prépa tab214"/>
      <sheetName val="Copie_Tab2.1.4_Sexe_Age"/>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1.5_2018"/>
      <sheetName val="Copie_Rques_Tab2.1.5_2018"/>
      <sheetName val="Prépa_Tab2.1.5_2018"/>
      <sheetName val="Copie_Tab2.1.5_Typ_Ména_2018"/>
      <sheetName val="CopTab2.1.5_Typ_Ména_Serv_2018"/>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1.6_2018_Web"/>
      <sheetName val="TAB-2.1.6_2018"/>
      <sheetName val="Copie_Rques_Tab2.1.6_2018"/>
      <sheetName val="Prépa_Tab2.1.6_2018"/>
      <sheetName val="Copie_Tab2.1.6_2018"/>
      <sheetName val="CopieTab2.1.6_Serv_2018"/>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1.7_2018_Web"/>
      <sheetName val="TAB-2.1.7_2018"/>
      <sheetName val="Copie_Rques_Tab2.1.7_Type_2018"/>
      <sheetName val="Prépa_Tab2.1.7_2018"/>
      <sheetName val="Copie_Tab2.1.7_Revenu_2018"/>
      <sheetName val="Copie_Tab2.1.7_Serv_2018"/>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1.8_2018_Web"/>
      <sheetName val="TAB-2.1.8_2018"/>
      <sheetName val="Copie_Rques_Tab2.1.8_2018"/>
      <sheetName val="Prépa_Tab2.1.8_2018"/>
      <sheetName val="Copie_Tab2.1.8_2018"/>
      <sheetName val="Copie_Tab2.1.8_Serv_2018"/>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1.9_2018_Web"/>
      <sheetName val="TAB-2.1.9_2018"/>
      <sheetName val="Prépa_Tab2.1.9_2018"/>
      <sheetName val="Copie_Tab2.1.9_2018"/>
      <sheetName val="Copie_Tab2.1.9_Serv"/>
      <sheetName val="Rques_Tab2.1.9_2018"/>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0"/>
  <sheetViews>
    <sheetView tabSelected="1" zoomScale="68" zoomScaleNormal="68" workbookViewId="0">
      <selection sqref="A1:J1"/>
    </sheetView>
  </sheetViews>
  <sheetFormatPr baseColWidth="10" defaultRowHeight="15" x14ac:dyDescent="0.25"/>
  <cols>
    <col min="1" max="1" width="24" customWidth="1"/>
    <col min="2" max="2" width="11.85546875" style="23" customWidth="1"/>
    <col min="3" max="3" width="33" customWidth="1"/>
    <col min="4" max="4" width="22.5703125" customWidth="1"/>
    <col min="5" max="5" width="28.5703125" customWidth="1"/>
    <col min="6" max="9" width="22.5703125" customWidth="1"/>
    <col min="10" max="10" width="23.7109375" customWidth="1"/>
  </cols>
  <sheetData>
    <row r="1" spans="1:10" ht="34.5" customHeight="1" x14ac:dyDescent="0.25">
      <c r="A1" s="138" t="s">
        <v>123</v>
      </c>
      <c r="B1" s="138"/>
      <c r="C1" s="138"/>
      <c r="D1" s="138"/>
      <c r="E1" s="138"/>
      <c r="F1" s="138"/>
      <c r="G1" s="138"/>
      <c r="H1" s="138"/>
      <c r="I1" s="138"/>
      <c r="J1" s="138"/>
    </row>
    <row r="2" spans="1:10" ht="34.5" customHeight="1" thickBot="1" x14ac:dyDescent="0.3">
      <c r="A2" s="138" t="s">
        <v>138</v>
      </c>
      <c r="B2" s="138"/>
      <c r="C2" s="139"/>
      <c r="D2" s="139"/>
      <c r="E2" s="139"/>
      <c r="F2" s="139"/>
      <c r="G2" s="139"/>
      <c r="H2" s="139"/>
      <c r="I2" s="139"/>
      <c r="J2" s="139"/>
    </row>
    <row r="3" spans="1:10" ht="51.75" customHeight="1" thickBot="1" x14ac:dyDescent="0.3">
      <c r="A3" s="140" t="s">
        <v>0</v>
      </c>
      <c r="B3" s="141"/>
      <c r="C3" s="142" t="s">
        <v>1</v>
      </c>
      <c r="D3" s="142"/>
      <c r="E3" s="142"/>
      <c r="F3" s="142"/>
      <c r="G3" s="142"/>
      <c r="H3" s="142"/>
      <c r="I3" s="142"/>
      <c r="J3" s="143"/>
    </row>
    <row r="4" spans="1:10" ht="48" customHeight="1" thickBot="1" x14ac:dyDescent="0.3">
      <c r="A4" s="144"/>
      <c r="B4" s="145"/>
      <c r="C4" s="1" t="s">
        <v>2</v>
      </c>
      <c r="D4" s="2" t="s">
        <v>3</v>
      </c>
      <c r="E4" s="113" t="s">
        <v>4</v>
      </c>
      <c r="F4" s="2" t="s">
        <v>5</v>
      </c>
      <c r="G4" s="2" t="s">
        <v>6</v>
      </c>
      <c r="H4" s="2" t="s">
        <v>7</v>
      </c>
      <c r="I4" s="3" t="s">
        <v>8</v>
      </c>
      <c r="J4" s="4" t="s">
        <v>9</v>
      </c>
    </row>
    <row r="5" spans="1:10" ht="33" customHeight="1" x14ac:dyDescent="0.25">
      <c r="A5" s="146" t="s">
        <v>34</v>
      </c>
      <c r="B5" s="147" t="s">
        <v>10</v>
      </c>
      <c r="C5" s="148">
        <v>483</v>
      </c>
      <c r="D5" s="149">
        <v>1221</v>
      </c>
      <c r="E5" s="149" t="s">
        <v>13</v>
      </c>
      <c r="F5" s="149">
        <v>9</v>
      </c>
      <c r="G5" s="149">
        <v>1006</v>
      </c>
      <c r="H5" s="149" t="s">
        <v>13</v>
      </c>
      <c r="I5" s="149">
        <v>464</v>
      </c>
      <c r="J5" s="150">
        <f>SUM(C5:I5)</f>
        <v>3183</v>
      </c>
    </row>
    <row r="6" spans="1:10" ht="33" customHeight="1" x14ac:dyDescent="0.25">
      <c r="A6" s="151"/>
      <c r="B6" s="152" t="s">
        <v>11</v>
      </c>
      <c r="C6" s="7">
        <f t="shared" ref="C6:J6" si="0">C5/C$11</f>
        <v>0.5</v>
      </c>
      <c r="D6" s="8">
        <f t="shared" si="0"/>
        <v>0.56034878384580078</v>
      </c>
      <c r="E6" s="8" t="s">
        <v>14</v>
      </c>
      <c r="F6" s="8">
        <f t="shared" si="0"/>
        <v>0.5625</v>
      </c>
      <c r="G6" s="8">
        <f t="shared" si="0"/>
        <v>0.65113268608414243</v>
      </c>
      <c r="H6" s="8" t="s">
        <v>14</v>
      </c>
      <c r="I6" s="8">
        <f t="shared" si="0"/>
        <v>0.66858789625360227</v>
      </c>
      <c r="J6" s="9">
        <f t="shared" si="0"/>
        <v>0.58944444444444444</v>
      </c>
    </row>
    <row r="7" spans="1:10" ht="33" customHeight="1" x14ac:dyDescent="0.25">
      <c r="A7" s="153" t="s">
        <v>35</v>
      </c>
      <c r="B7" s="154" t="s">
        <v>10</v>
      </c>
      <c r="C7" s="155">
        <v>483</v>
      </c>
      <c r="D7" s="156">
        <v>958</v>
      </c>
      <c r="E7" s="156" t="s">
        <v>13</v>
      </c>
      <c r="F7" s="156">
        <v>7</v>
      </c>
      <c r="G7" s="156">
        <v>539</v>
      </c>
      <c r="H7" s="156" t="s">
        <v>13</v>
      </c>
      <c r="I7" s="156">
        <v>230</v>
      </c>
      <c r="J7" s="157">
        <f>SUM(C7:I7)</f>
        <v>2217</v>
      </c>
    </row>
    <row r="8" spans="1:10" ht="33" customHeight="1" x14ac:dyDescent="0.25">
      <c r="A8" s="151"/>
      <c r="B8" s="152" t="s">
        <v>11</v>
      </c>
      <c r="C8" s="7">
        <f t="shared" ref="C8:J8" si="1">C7/C$11</f>
        <v>0.5</v>
      </c>
      <c r="D8" s="8">
        <f t="shared" si="1"/>
        <v>0.43965121615419916</v>
      </c>
      <c r="E8" s="8" t="s">
        <v>14</v>
      </c>
      <c r="F8" s="8">
        <f t="shared" si="1"/>
        <v>0.4375</v>
      </c>
      <c r="G8" s="8">
        <f t="shared" si="1"/>
        <v>0.34886731391585762</v>
      </c>
      <c r="H8" s="8" t="s">
        <v>14</v>
      </c>
      <c r="I8" s="8">
        <f t="shared" si="1"/>
        <v>0.33141210374639768</v>
      </c>
      <c r="J8" s="9">
        <f t="shared" si="1"/>
        <v>0.41055555555555556</v>
      </c>
    </row>
    <row r="9" spans="1:10" ht="33" customHeight="1" x14ac:dyDescent="0.25">
      <c r="A9" s="153" t="s">
        <v>12</v>
      </c>
      <c r="B9" s="154" t="s">
        <v>10</v>
      </c>
      <c r="C9" s="148">
        <v>0</v>
      </c>
      <c r="D9" s="149">
        <v>0</v>
      </c>
      <c r="E9" s="149" t="s">
        <v>13</v>
      </c>
      <c r="F9" s="149">
        <v>0</v>
      </c>
      <c r="G9" s="149">
        <v>0</v>
      </c>
      <c r="H9" s="149" t="s">
        <v>13</v>
      </c>
      <c r="I9" s="149">
        <v>0</v>
      </c>
      <c r="J9" s="150">
        <f>SUM(C9:I9)</f>
        <v>0</v>
      </c>
    </row>
    <row r="10" spans="1:10" ht="33" customHeight="1" x14ac:dyDescent="0.25">
      <c r="A10" s="151"/>
      <c r="B10" s="152" t="s">
        <v>11</v>
      </c>
      <c r="C10" s="7">
        <f t="shared" ref="C10:J10" si="2">C9/C$11</f>
        <v>0</v>
      </c>
      <c r="D10" s="8">
        <f t="shared" si="2"/>
        <v>0</v>
      </c>
      <c r="E10" s="8" t="s">
        <v>14</v>
      </c>
      <c r="F10" s="8">
        <f t="shared" si="2"/>
        <v>0</v>
      </c>
      <c r="G10" s="10" t="s">
        <v>14</v>
      </c>
      <c r="H10" s="8" t="s">
        <v>14</v>
      </c>
      <c r="I10" s="8">
        <f t="shared" si="2"/>
        <v>0</v>
      </c>
      <c r="J10" s="9">
        <f t="shared" si="2"/>
        <v>0</v>
      </c>
    </row>
    <row r="11" spans="1:10" ht="33" customHeight="1" x14ac:dyDescent="0.25">
      <c r="A11" s="158" t="s">
        <v>15</v>
      </c>
      <c r="B11" s="154" t="s">
        <v>10</v>
      </c>
      <c r="C11" s="159">
        <f t="shared" ref="C11:J11" si="3">C5+C7+C9</f>
        <v>966</v>
      </c>
      <c r="D11" s="160">
        <f t="shared" si="3"/>
        <v>2179</v>
      </c>
      <c r="E11" s="160" t="s">
        <v>13</v>
      </c>
      <c r="F11" s="160">
        <f t="shared" si="3"/>
        <v>16</v>
      </c>
      <c r="G11" s="160">
        <f t="shared" si="3"/>
        <v>1545</v>
      </c>
      <c r="H11" s="160" t="s">
        <v>13</v>
      </c>
      <c r="I11" s="160">
        <f t="shared" si="3"/>
        <v>694</v>
      </c>
      <c r="J11" s="161">
        <f t="shared" si="3"/>
        <v>5400</v>
      </c>
    </row>
    <row r="12" spans="1:10" ht="33" customHeight="1" thickBot="1" x14ac:dyDescent="0.3">
      <c r="A12" s="162"/>
      <c r="B12" s="163" t="s">
        <v>11</v>
      </c>
      <c r="C12" s="11">
        <f>C11/C$11</f>
        <v>1</v>
      </c>
      <c r="D12" s="12">
        <f t="shared" ref="D12:J12" si="4">D11/D$11</f>
        <v>1</v>
      </c>
      <c r="E12" s="12" t="s">
        <v>14</v>
      </c>
      <c r="F12" s="12">
        <f t="shared" si="4"/>
        <v>1</v>
      </c>
      <c r="G12" s="12">
        <f t="shared" si="4"/>
        <v>1</v>
      </c>
      <c r="H12" s="12" t="s">
        <v>14</v>
      </c>
      <c r="I12" s="12">
        <f t="shared" si="4"/>
        <v>1</v>
      </c>
      <c r="J12" s="13">
        <f t="shared" si="4"/>
        <v>1</v>
      </c>
    </row>
    <row r="13" spans="1:10" ht="36" customHeight="1" thickBot="1" x14ac:dyDescent="0.3">
      <c r="A13" s="42"/>
      <c r="B13" s="15"/>
      <c r="C13" s="164"/>
      <c r="D13" s="164"/>
      <c r="E13" s="164"/>
      <c r="F13" s="164"/>
      <c r="G13" s="164"/>
      <c r="H13" s="164"/>
      <c r="I13" s="164"/>
      <c r="J13" s="164"/>
    </row>
    <row r="14" spans="1:10" ht="42" customHeight="1" thickBot="1" x14ac:dyDescent="0.3">
      <c r="A14" s="165" t="s">
        <v>16</v>
      </c>
      <c r="B14" s="166" t="s">
        <v>17</v>
      </c>
      <c r="C14" s="167">
        <v>38</v>
      </c>
      <c r="D14" s="168">
        <v>0</v>
      </c>
      <c r="E14" s="168" t="s">
        <v>13</v>
      </c>
      <c r="F14" s="168">
        <v>1</v>
      </c>
      <c r="G14" s="168">
        <v>0</v>
      </c>
      <c r="H14" s="168" t="s">
        <v>13</v>
      </c>
      <c r="I14" s="169">
        <v>0</v>
      </c>
      <c r="J14" s="170">
        <f>SUM(C14:I14)</f>
        <v>39</v>
      </c>
    </row>
    <row r="15" spans="1:10" ht="42" customHeight="1" thickBot="1" x14ac:dyDescent="0.3">
      <c r="A15" s="171" t="s">
        <v>18</v>
      </c>
      <c r="B15" s="172" t="s">
        <v>17</v>
      </c>
      <c r="C15" s="173">
        <f t="shared" ref="C15:I15" si="5">C5+C7+C9+C14</f>
        <v>1004</v>
      </c>
      <c r="D15" s="173">
        <f t="shared" si="5"/>
        <v>2179</v>
      </c>
      <c r="E15" s="173" t="s">
        <v>13</v>
      </c>
      <c r="F15" s="173">
        <f t="shared" si="5"/>
        <v>17</v>
      </c>
      <c r="G15" s="173">
        <f t="shared" si="5"/>
        <v>1545</v>
      </c>
      <c r="H15" s="173" t="s">
        <v>13</v>
      </c>
      <c r="I15" s="174">
        <f t="shared" si="5"/>
        <v>694</v>
      </c>
      <c r="J15" s="175">
        <f>SUM(C15:I15)</f>
        <v>5439</v>
      </c>
    </row>
    <row r="16" spans="1:10" ht="54" customHeight="1" thickBot="1" x14ac:dyDescent="0.3">
      <c r="A16" s="14"/>
      <c r="B16" s="15"/>
      <c r="C16" s="16"/>
      <c r="D16" s="16"/>
      <c r="E16" s="16"/>
      <c r="F16" s="16"/>
      <c r="G16" s="16"/>
      <c r="H16" s="16"/>
      <c r="I16" s="16"/>
      <c r="J16" s="17"/>
    </row>
    <row r="17" spans="1:10" ht="43.5" customHeight="1" x14ac:dyDescent="0.25">
      <c r="A17" s="116" t="s">
        <v>19</v>
      </c>
      <c r="B17" s="117"/>
      <c r="C17" s="117"/>
      <c r="D17" s="18"/>
      <c r="E17" s="18"/>
      <c r="F17" s="18"/>
      <c r="G17" s="18"/>
      <c r="H17" s="18"/>
      <c r="I17" s="18"/>
      <c r="J17" s="19"/>
    </row>
    <row r="18" spans="1:10" ht="48.75" customHeight="1" x14ac:dyDescent="0.25">
      <c r="A18" s="176" t="s">
        <v>20</v>
      </c>
      <c r="B18" s="177"/>
      <c r="C18" s="178">
        <v>1</v>
      </c>
      <c r="D18" s="179">
        <v>2</v>
      </c>
      <c r="E18" s="179">
        <v>0</v>
      </c>
      <c r="F18" s="179">
        <v>1</v>
      </c>
      <c r="G18" s="179">
        <v>1</v>
      </c>
      <c r="H18" s="179">
        <v>0</v>
      </c>
      <c r="I18" s="179">
        <v>1</v>
      </c>
      <c r="J18" s="180">
        <f>SUM(C18:I18)</f>
        <v>6</v>
      </c>
    </row>
    <row r="19" spans="1:10" ht="48.75" customHeight="1" thickBot="1" x14ac:dyDescent="0.3">
      <c r="A19" s="181" t="s">
        <v>122</v>
      </c>
      <c r="B19" s="182"/>
      <c r="C19" s="183">
        <v>1</v>
      </c>
      <c r="D19" s="184">
        <v>2</v>
      </c>
      <c r="E19" s="184">
        <v>0</v>
      </c>
      <c r="F19" s="184">
        <v>2</v>
      </c>
      <c r="G19" s="184">
        <v>1</v>
      </c>
      <c r="H19" s="184">
        <v>1</v>
      </c>
      <c r="I19" s="185">
        <v>1</v>
      </c>
      <c r="J19" s="186">
        <f>SUM(C19:I19)</f>
        <v>8</v>
      </c>
    </row>
    <row r="20" spans="1:10" ht="31.5" customHeight="1" x14ac:dyDescent="0.25">
      <c r="A20" s="20" t="s">
        <v>21</v>
      </c>
      <c r="B20" s="21"/>
      <c r="C20" s="22"/>
      <c r="D20" s="22"/>
      <c r="E20" s="22"/>
      <c r="F20" s="22"/>
      <c r="G20" s="22"/>
      <c r="H20" s="22"/>
      <c r="I20" s="22"/>
      <c r="J20" s="22"/>
    </row>
  </sheetData>
  <mergeCells count="11">
    <mergeCell ref="A9:A10"/>
    <mergeCell ref="A11:A12"/>
    <mergeCell ref="A17:C17"/>
    <mergeCell ref="A18:B18"/>
    <mergeCell ref="A19:B19"/>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5" orientation="landscape" r:id="rId1"/>
  <headerFooter>
    <oddFooter>&amp;L&amp;F&amp;C&amp;A&amp;R&amp;P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55"/>
  <sheetViews>
    <sheetView zoomScale="71" zoomScaleNormal="71" workbookViewId="0">
      <selection sqref="A1:J1"/>
    </sheetView>
  </sheetViews>
  <sheetFormatPr baseColWidth="10" defaultRowHeight="15" x14ac:dyDescent="0.25"/>
  <cols>
    <col min="1" max="1" width="56.5703125" customWidth="1"/>
    <col min="2" max="2" width="24.28515625" style="23" customWidth="1"/>
    <col min="3" max="3" width="21.85546875" customWidth="1"/>
    <col min="4" max="4" width="20.140625" customWidth="1"/>
    <col min="5" max="5" width="22.42578125" customWidth="1"/>
    <col min="6" max="6" width="18.28515625" customWidth="1"/>
    <col min="7" max="7" width="18.7109375" customWidth="1"/>
    <col min="8" max="8" width="22.7109375" customWidth="1"/>
    <col min="9" max="9" width="21.85546875" customWidth="1"/>
    <col min="10" max="10" width="19.140625" customWidth="1"/>
  </cols>
  <sheetData>
    <row r="1" spans="1:10" ht="38.25" customHeight="1" x14ac:dyDescent="0.25">
      <c r="A1" s="224" t="s">
        <v>121</v>
      </c>
      <c r="B1" s="224"/>
      <c r="C1" s="224"/>
      <c r="D1" s="224"/>
      <c r="E1" s="224"/>
      <c r="F1" s="224"/>
      <c r="G1" s="224"/>
      <c r="H1" s="224"/>
      <c r="I1" s="224"/>
      <c r="J1" s="224"/>
    </row>
    <row r="2" spans="1:10" ht="29.25" customHeight="1" thickBot="1" x14ac:dyDescent="0.35">
      <c r="A2" s="473" t="s">
        <v>151</v>
      </c>
      <c r="B2" s="473"/>
      <c r="C2" s="474"/>
      <c r="D2" s="474"/>
      <c r="E2" s="474"/>
      <c r="F2" s="474"/>
      <c r="G2" s="474"/>
      <c r="H2" s="474"/>
      <c r="I2" s="474"/>
      <c r="J2" s="474"/>
    </row>
    <row r="3" spans="1:10" ht="51.75" customHeight="1" x14ac:dyDescent="0.25">
      <c r="A3" s="226" t="s">
        <v>101</v>
      </c>
      <c r="B3" s="227"/>
      <c r="C3" s="475" t="s">
        <v>1</v>
      </c>
      <c r="D3" s="475"/>
      <c r="E3" s="475"/>
      <c r="F3" s="475"/>
      <c r="G3" s="475"/>
      <c r="H3" s="475"/>
      <c r="I3" s="475"/>
      <c r="J3" s="476"/>
    </row>
    <row r="4" spans="1:10" ht="48" customHeight="1" thickBot="1" x14ac:dyDescent="0.3">
      <c r="A4" s="231"/>
      <c r="B4" s="232"/>
      <c r="C4" s="90" t="s">
        <v>2</v>
      </c>
      <c r="D4" s="92" t="s">
        <v>152</v>
      </c>
      <c r="E4" s="92" t="s">
        <v>4</v>
      </c>
      <c r="F4" s="91" t="s">
        <v>5</v>
      </c>
      <c r="G4" s="92" t="s">
        <v>6</v>
      </c>
      <c r="H4" s="92" t="s">
        <v>7</v>
      </c>
      <c r="I4" s="92" t="s">
        <v>153</v>
      </c>
      <c r="J4" s="93" t="s">
        <v>9</v>
      </c>
    </row>
    <row r="5" spans="1:10" ht="31.5" customHeight="1" x14ac:dyDescent="0.25">
      <c r="A5" s="431" t="s">
        <v>102</v>
      </c>
      <c r="B5" s="94" t="s">
        <v>17</v>
      </c>
      <c r="C5" s="428">
        <v>23</v>
      </c>
      <c r="D5" s="87">
        <v>413</v>
      </c>
      <c r="E5" s="428" t="s">
        <v>13</v>
      </c>
      <c r="F5" s="428">
        <v>2</v>
      </c>
      <c r="G5" s="428" t="s">
        <v>13</v>
      </c>
      <c r="H5" s="428" t="s">
        <v>13</v>
      </c>
      <c r="I5" s="95">
        <v>29</v>
      </c>
      <c r="J5" s="96">
        <f>SUM(C5:I5)</f>
        <v>467</v>
      </c>
    </row>
    <row r="6" spans="1:10" ht="31.5" customHeight="1" x14ac:dyDescent="0.25">
      <c r="A6" s="330"/>
      <c r="B6" s="477" t="s">
        <v>103</v>
      </c>
      <c r="C6" s="88" t="s">
        <v>14</v>
      </c>
      <c r="D6" s="478">
        <f t="shared" ref="D6:J6" si="0">D5/D$42</f>
        <v>0.18971061093247588</v>
      </c>
      <c r="E6" s="88" t="s">
        <v>14</v>
      </c>
      <c r="F6" s="88" t="s">
        <v>14</v>
      </c>
      <c r="G6" s="88" t="s">
        <v>14</v>
      </c>
      <c r="H6" s="88" t="s">
        <v>14</v>
      </c>
      <c r="I6" s="479">
        <f t="shared" si="0"/>
        <v>7.160493827160494E-2</v>
      </c>
      <c r="J6" s="480">
        <f t="shared" si="0"/>
        <v>0.12961421038023868</v>
      </c>
    </row>
    <row r="7" spans="1:10" ht="31.5" customHeight="1" x14ac:dyDescent="0.25">
      <c r="A7" s="431" t="s">
        <v>104</v>
      </c>
      <c r="B7" s="97" t="s">
        <v>17</v>
      </c>
      <c r="C7" s="156">
        <v>0</v>
      </c>
      <c r="D7" s="98">
        <v>39</v>
      </c>
      <c r="E7" s="156" t="s">
        <v>13</v>
      </c>
      <c r="F7" s="156">
        <v>0</v>
      </c>
      <c r="G7" s="156" t="s">
        <v>13</v>
      </c>
      <c r="H7" s="156" t="s">
        <v>13</v>
      </c>
      <c r="I7" s="99">
        <v>0</v>
      </c>
      <c r="J7" s="100">
        <f>SUM(C7:I7)</f>
        <v>39</v>
      </c>
    </row>
    <row r="8" spans="1:10" ht="31.5" customHeight="1" x14ac:dyDescent="0.25">
      <c r="A8" s="330"/>
      <c r="B8" s="477" t="s">
        <v>103</v>
      </c>
      <c r="C8" s="88" t="s">
        <v>14</v>
      </c>
      <c r="D8" s="478">
        <f t="shared" ref="D8:J8" si="1">D7/D$42</f>
        <v>1.7914561322921452E-2</v>
      </c>
      <c r="E8" s="88" t="s">
        <v>14</v>
      </c>
      <c r="F8" s="88" t="s">
        <v>14</v>
      </c>
      <c r="G8" s="88" t="s">
        <v>14</v>
      </c>
      <c r="H8" s="88" t="s">
        <v>14</v>
      </c>
      <c r="I8" s="479">
        <f t="shared" si="1"/>
        <v>0</v>
      </c>
      <c r="J8" s="480">
        <f t="shared" si="1"/>
        <v>1.0824313072439634E-2</v>
      </c>
    </row>
    <row r="9" spans="1:10" ht="31.5" customHeight="1" x14ac:dyDescent="0.25">
      <c r="A9" s="330" t="s">
        <v>105</v>
      </c>
      <c r="B9" s="97" t="s">
        <v>17</v>
      </c>
      <c r="C9" s="156">
        <v>0</v>
      </c>
      <c r="D9" s="98">
        <v>2</v>
      </c>
      <c r="E9" s="156" t="s">
        <v>13</v>
      </c>
      <c r="F9" s="156">
        <v>0</v>
      </c>
      <c r="G9" s="156" t="s">
        <v>13</v>
      </c>
      <c r="H9" s="156" t="s">
        <v>13</v>
      </c>
      <c r="I9" s="99">
        <v>31</v>
      </c>
      <c r="J9" s="100">
        <f>SUM(C9:I9)</f>
        <v>33</v>
      </c>
    </row>
    <row r="10" spans="1:10" ht="31.5" customHeight="1" x14ac:dyDescent="0.25">
      <c r="A10" s="330"/>
      <c r="B10" s="477" t="s">
        <v>103</v>
      </c>
      <c r="C10" s="88" t="s">
        <v>14</v>
      </c>
      <c r="D10" s="478">
        <f t="shared" ref="D10:J10" si="2">D9/D$42</f>
        <v>9.1869545245751034E-4</v>
      </c>
      <c r="E10" s="88" t="s">
        <v>14</v>
      </c>
      <c r="F10" s="88" t="s">
        <v>14</v>
      </c>
      <c r="G10" s="88" t="s">
        <v>14</v>
      </c>
      <c r="H10" s="88" t="s">
        <v>14</v>
      </c>
      <c r="I10" s="479">
        <f t="shared" si="2"/>
        <v>7.6543209876543214E-2</v>
      </c>
      <c r="J10" s="480">
        <f t="shared" si="2"/>
        <v>9.1590341382181521E-3</v>
      </c>
    </row>
    <row r="11" spans="1:10" ht="31.5" customHeight="1" x14ac:dyDescent="0.25">
      <c r="A11" s="330" t="s">
        <v>106</v>
      </c>
      <c r="B11" s="97" t="s">
        <v>17</v>
      </c>
      <c r="C11" s="156">
        <v>206</v>
      </c>
      <c r="D11" s="98">
        <v>738</v>
      </c>
      <c r="E11" s="156" t="s">
        <v>13</v>
      </c>
      <c r="F11" s="156">
        <v>1</v>
      </c>
      <c r="G11" s="156" t="s">
        <v>13</v>
      </c>
      <c r="H11" s="156" t="s">
        <v>13</v>
      </c>
      <c r="I11" s="99">
        <v>43</v>
      </c>
      <c r="J11" s="100">
        <f>SUM(C11:I11)</f>
        <v>988</v>
      </c>
    </row>
    <row r="12" spans="1:10" ht="31.5" customHeight="1" x14ac:dyDescent="0.25">
      <c r="A12" s="330"/>
      <c r="B12" s="477" t="s">
        <v>103</v>
      </c>
      <c r="C12" s="88" t="s">
        <v>14</v>
      </c>
      <c r="D12" s="478">
        <f t="shared" ref="D12:J12" si="3">D11/D$42</f>
        <v>0.33899862195682129</v>
      </c>
      <c r="E12" s="88" t="s">
        <v>14</v>
      </c>
      <c r="F12" s="88" t="s">
        <v>14</v>
      </c>
      <c r="G12" s="88" t="s">
        <v>14</v>
      </c>
      <c r="H12" s="88" t="s">
        <v>14</v>
      </c>
      <c r="I12" s="479">
        <f t="shared" si="3"/>
        <v>0.10617283950617284</v>
      </c>
      <c r="J12" s="480">
        <f t="shared" si="3"/>
        <v>0.27421593116847071</v>
      </c>
    </row>
    <row r="13" spans="1:10" ht="31.5" customHeight="1" x14ac:dyDescent="0.25">
      <c r="A13" s="330" t="s">
        <v>107</v>
      </c>
      <c r="B13" s="97" t="s">
        <v>17</v>
      </c>
      <c r="C13" s="156">
        <v>16</v>
      </c>
      <c r="D13" s="5">
        <v>1252</v>
      </c>
      <c r="E13" s="156" t="s">
        <v>13</v>
      </c>
      <c r="F13" s="156">
        <v>1</v>
      </c>
      <c r="G13" s="156" t="s">
        <v>13</v>
      </c>
      <c r="H13" s="156" t="s">
        <v>13</v>
      </c>
      <c r="I13" s="101">
        <v>476</v>
      </c>
      <c r="J13" s="6">
        <f>SUM(C13:I13)</f>
        <v>1745</v>
      </c>
    </row>
    <row r="14" spans="1:10" ht="31.5" customHeight="1" x14ac:dyDescent="0.25">
      <c r="A14" s="330"/>
      <c r="B14" s="477" t="s">
        <v>103</v>
      </c>
      <c r="C14" s="88" t="s">
        <v>14</v>
      </c>
      <c r="D14" s="478">
        <f t="shared" ref="D14:J14" si="4">D13/D$42</f>
        <v>0.57510335323840145</v>
      </c>
      <c r="E14" s="88" t="s">
        <v>14</v>
      </c>
      <c r="F14" s="88" t="s">
        <v>14</v>
      </c>
      <c r="G14" s="88" t="s">
        <v>14</v>
      </c>
      <c r="H14" s="88" t="s">
        <v>14</v>
      </c>
      <c r="I14" s="479">
        <f t="shared" si="4"/>
        <v>1.1753086419753087</v>
      </c>
      <c r="J14" s="480">
        <f t="shared" si="4"/>
        <v>0.48431862336941439</v>
      </c>
    </row>
    <row r="15" spans="1:10" ht="31.5" customHeight="1" x14ac:dyDescent="0.25">
      <c r="A15" s="330" t="s">
        <v>108</v>
      </c>
      <c r="B15" s="97" t="s">
        <v>17</v>
      </c>
      <c r="C15" s="156">
        <v>194</v>
      </c>
      <c r="D15" s="98">
        <v>19</v>
      </c>
      <c r="E15" s="156" t="s">
        <v>13</v>
      </c>
      <c r="F15" s="156">
        <v>0</v>
      </c>
      <c r="G15" s="156" t="s">
        <v>13</v>
      </c>
      <c r="H15" s="156" t="s">
        <v>13</v>
      </c>
      <c r="I15" s="99">
        <v>18</v>
      </c>
      <c r="J15" s="100">
        <f>SUM(C15:I15)</f>
        <v>231</v>
      </c>
    </row>
    <row r="16" spans="1:10" ht="31.5" customHeight="1" x14ac:dyDescent="0.25">
      <c r="A16" s="330"/>
      <c r="B16" s="477" t="s">
        <v>103</v>
      </c>
      <c r="C16" s="88" t="s">
        <v>14</v>
      </c>
      <c r="D16" s="478">
        <f t="shared" ref="D16:J16" si="5">D15/D$42</f>
        <v>8.727606798346348E-3</v>
      </c>
      <c r="E16" s="88" t="s">
        <v>14</v>
      </c>
      <c r="F16" s="88" t="s">
        <v>14</v>
      </c>
      <c r="G16" s="88" t="s">
        <v>14</v>
      </c>
      <c r="H16" s="88" t="s">
        <v>14</v>
      </c>
      <c r="I16" s="479">
        <f t="shared" si="5"/>
        <v>4.4444444444444446E-2</v>
      </c>
      <c r="J16" s="480">
        <f t="shared" si="5"/>
        <v>6.4113238967527061E-2</v>
      </c>
    </row>
    <row r="17" spans="1:10" ht="31.5" customHeight="1" x14ac:dyDescent="0.25">
      <c r="A17" s="330" t="s">
        <v>109</v>
      </c>
      <c r="B17" s="97" t="s">
        <v>17</v>
      </c>
      <c r="C17" s="156">
        <v>234</v>
      </c>
      <c r="D17" s="98">
        <v>100</v>
      </c>
      <c r="E17" s="156" t="s">
        <v>13</v>
      </c>
      <c r="F17" s="156">
        <v>1</v>
      </c>
      <c r="G17" s="156" t="s">
        <v>13</v>
      </c>
      <c r="H17" s="156" t="s">
        <v>13</v>
      </c>
      <c r="I17" s="99">
        <v>148</v>
      </c>
      <c r="J17" s="100">
        <f>SUM(C17:I17)</f>
        <v>483</v>
      </c>
    </row>
    <row r="18" spans="1:10" ht="31.5" customHeight="1" x14ac:dyDescent="0.25">
      <c r="A18" s="330"/>
      <c r="B18" s="477" t="s">
        <v>103</v>
      </c>
      <c r="C18" s="88" t="s">
        <v>14</v>
      </c>
      <c r="D18" s="478">
        <f t="shared" ref="D18:J18" si="6">D17/D$42</f>
        <v>4.5934772622875514E-2</v>
      </c>
      <c r="E18" s="88" t="s">
        <v>14</v>
      </c>
      <c r="F18" s="88" t="s">
        <v>14</v>
      </c>
      <c r="G18" s="88" t="s">
        <v>14</v>
      </c>
      <c r="H18" s="88" t="s">
        <v>14</v>
      </c>
      <c r="I18" s="479">
        <f t="shared" si="6"/>
        <v>0.36543209876543209</v>
      </c>
      <c r="J18" s="480">
        <f t="shared" si="6"/>
        <v>0.1340549542048293</v>
      </c>
    </row>
    <row r="19" spans="1:10" ht="31.5" customHeight="1" x14ac:dyDescent="0.25">
      <c r="A19" s="330" t="s">
        <v>110</v>
      </c>
      <c r="B19" s="97" t="s">
        <v>17</v>
      </c>
      <c r="C19" s="156">
        <v>0</v>
      </c>
      <c r="D19" s="98">
        <v>22</v>
      </c>
      <c r="E19" s="156" t="s">
        <v>13</v>
      </c>
      <c r="F19" s="156">
        <v>0</v>
      </c>
      <c r="G19" s="156" t="s">
        <v>13</v>
      </c>
      <c r="H19" s="156" t="s">
        <v>13</v>
      </c>
      <c r="I19" s="99">
        <v>8</v>
      </c>
      <c r="J19" s="100">
        <f>SUM(C19:I19)</f>
        <v>30</v>
      </c>
    </row>
    <row r="20" spans="1:10" ht="31.5" customHeight="1" x14ac:dyDescent="0.25">
      <c r="A20" s="330"/>
      <c r="B20" s="477" t="s">
        <v>103</v>
      </c>
      <c r="C20" s="88" t="s">
        <v>14</v>
      </c>
      <c r="D20" s="478">
        <f t="shared" ref="D20:J20" si="7">D19/D$42</f>
        <v>1.0105649977032614E-2</v>
      </c>
      <c r="E20" s="88" t="s">
        <v>14</v>
      </c>
      <c r="F20" s="88" t="s">
        <v>14</v>
      </c>
      <c r="G20" s="88" t="s">
        <v>14</v>
      </c>
      <c r="H20" s="88" t="s">
        <v>14</v>
      </c>
      <c r="I20" s="479">
        <f t="shared" si="7"/>
        <v>1.9753086419753086E-2</v>
      </c>
      <c r="J20" s="480">
        <f t="shared" si="7"/>
        <v>8.3263946711074101E-3</v>
      </c>
    </row>
    <row r="21" spans="1:10" ht="31.5" customHeight="1" x14ac:dyDescent="0.25">
      <c r="A21" s="330" t="s">
        <v>111</v>
      </c>
      <c r="B21" s="97" t="s">
        <v>17</v>
      </c>
      <c r="C21" s="156">
        <v>95</v>
      </c>
      <c r="D21" s="98">
        <v>123</v>
      </c>
      <c r="E21" s="156" t="s">
        <v>13</v>
      </c>
      <c r="F21" s="156">
        <v>0</v>
      </c>
      <c r="G21" s="156" t="s">
        <v>13</v>
      </c>
      <c r="H21" s="156" t="s">
        <v>13</v>
      </c>
      <c r="I21" s="99">
        <v>157</v>
      </c>
      <c r="J21" s="100">
        <f>SUM(C21:I21)</f>
        <v>375</v>
      </c>
    </row>
    <row r="22" spans="1:10" ht="31.5" customHeight="1" x14ac:dyDescent="0.25">
      <c r="A22" s="330"/>
      <c r="B22" s="477" t="s">
        <v>103</v>
      </c>
      <c r="C22" s="88" t="s">
        <v>14</v>
      </c>
      <c r="D22" s="478">
        <f t="shared" ref="D22:J22" si="8">D21/D$42</f>
        <v>5.6499770326136886E-2</v>
      </c>
      <c r="E22" s="88" t="s">
        <v>14</v>
      </c>
      <c r="F22" s="88" t="s">
        <v>14</v>
      </c>
      <c r="G22" s="88" t="s">
        <v>14</v>
      </c>
      <c r="H22" s="88" t="s">
        <v>14</v>
      </c>
      <c r="I22" s="479">
        <f t="shared" si="8"/>
        <v>0.38765432098765434</v>
      </c>
      <c r="J22" s="480">
        <f t="shared" si="8"/>
        <v>0.10407993338884262</v>
      </c>
    </row>
    <row r="23" spans="1:10" ht="31.5" customHeight="1" x14ac:dyDescent="0.25">
      <c r="A23" s="330" t="s">
        <v>112</v>
      </c>
      <c r="B23" s="97" t="s">
        <v>17</v>
      </c>
      <c r="C23" s="156">
        <v>41</v>
      </c>
      <c r="D23" s="98">
        <v>46</v>
      </c>
      <c r="E23" s="156" t="s">
        <v>13</v>
      </c>
      <c r="F23" s="156">
        <v>1</v>
      </c>
      <c r="G23" s="156" t="s">
        <v>13</v>
      </c>
      <c r="H23" s="156" t="s">
        <v>13</v>
      </c>
      <c r="I23" s="99">
        <v>49</v>
      </c>
      <c r="J23" s="100">
        <f>SUM(C23:I23)</f>
        <v>137</v>
      </c>
    </row>
    <row r="24" spans="1:10" ht="31.5" customHeight="1" x14ac:dyDescent="0.25">
      <c r="A24" s="330"/>
      <c r="B24" s="477" t="s">
        <v>103</v>
      </c>
      <c r="C24" s="88" t="s">
        <v>14</v>
      </c>
      <c r="D24" s="478">
        <f t="shared" ref="D24:J24" si="9">D23/D$42</f>
        <v>2.1129995406522738E-2</v>
      </c>
      <c r="E24" s="88" t="s">
        <v>14</v>
      </c>
      <c r="F24" s="88" t="s">
        <v>14</v>
      </c>
      <c r="G24" s="88" t="s">
        <v>14</v>
      </c>
      <c r="H24" s="88" t="s">
        <v>14</v>
      </c>
      <c r="I24" s="479">
        <f t="shared" si="9"/>
        <v>0.12098765432098765</v>
      </c>
      <c r="J24" s="480">
        <f t="shared" si="9"/>
        <v>3.8023868998057174E-2</v>
      </c>
    </row>
    <row r="25" spans="1:10" ht="31.5" customHeight="1" x14ac:dyDescent="0.25">
      <c r="A25" s="330" t="s">
        <v>154</v>
      </c>
      <c r="B25" s="97" t="s">
        <v>17</v>
      </c>
      <c r="C25" s="156">
        <v>690</v>
      </c>
      <c r="D25" s="5">
        <v>960</v>
      </c>
      <c r="E25" s="156" t="s">
        <v>13</v>
      </c>
      <c r="F25" s="156">
        <v>4</v>
      </c>
      <c r="G25" s="156" t="s">
        <v>13</v>
      </c>
      <c r="H25" s="156" t="s">
        <v>13</v>
      </c>
      <c r="I25" s="101">
        <v>121</v>
      </c>
      <c r="J25" s="6">
        <f>SUM(C25:I25)</f>
        <v>1775</v>
      </c>
    </row>
    <row r="26" spans="1:10" ht="31.5" customHeight="1" x14ac:dyDescent="0.25">
      <c r="A26" s="330"/>
      <c r="B26" s="477" t="s">
        <v>103</v>
      </c>
      <c r="C26" s="88" t="s">
        <v>14</v>
      </c>
      <c r="D26" s="478">
        <f t="shared" ref="D26:J26" si="10">D25/D$42</f>
        <v>0.44097381717960499</v>
      </c>
      <c r="E26" s="88" t="s">
        <v>14</v>
      </c>
      <c r="F26" s="88" t="s">
        <v>14</v>
      </c>
      <c r="G26" s="88" t="s">
        <v>14</v>
      </c>
      <c r="H26" s="88" t="s">
        <v>14</v>
      </c>
      <c r="I26" s="479">
        <f t="shared" si="10"/>
        <v>0.29876543209876544</v>
      </c>
      <c r="J26" s="480">
        <f t="shared" si="10"/>
        <v>0.4926450180405218</v>
      </c>
    </row>
    <row r="27" spans="1:10" ht="31.5" customHeight="1" x14ac:dyDescent="0.25">
      <c r="A27" s="330" t="s">
        <v>113</v>
      </c>
      <c r="B27" s="97" t="s">
        <v>17</v>
      </c>
      <c r="C27" s="156">
        <v>22</v>
      </c>
      <c r="D27" s="5">
        <v>1405</v>
      </c>
      <c r="E27" s="156" t="s">
        <v>13</v>
      </c>
      <c r="F27" s="156">
        <v>0</v>
      </c>
      <c r="G27" s="156" t="s">
        <v>13</v>
      </c>
      <c r="H27" s="156" t="s">
        <v>13</v>
      </c>
      <c r="I27" s="101">
        <v>351</v>
      </c>
      <c r="J27" s="6">
        <f>SUM(C27:I27)</f>
        <v>1778</v>
      </c>
    </row>
    <row r="28" spans="1:10" ht="31.5" customHeight="1" x14ac:dyDescent="0.25">
      <c r="A28" s="330"/>
      <c r="B28" s="477" t="s">
        <v>103</v>
      </c>
      <c r="C28" s="88" t="s">
        <v>14</v>
      </c>
      <c r="D28" s="478">
        <f t="shared" ref="D28:J28" si="11">D27/D$42</f>
        <v>0.64538355535140102</v>
      </c>
      <c r="E28" s="88" t="s">
        <v>14</v>
      </c>
      <c r="F28" s="88" t="s">
        <v>14</v>
      </c>
      <c r="G28" s="88" t="s">
        <v>14</v>
      </c>
      <c r="H28" s="88" t="s">
        <v>14</v>
      </c>
      <c r="I28" s="479">
        <f t="shared" si="11"/>
        <v>0.8666666666666667</v>
      </c>
      <c r="J28" s="480">
        <f t="shared" si="11"/>
        <v>0.49347765750763251</v>
      </c>
    </row>
    <row r="29" spans="1:10" ht="31.5" customHeight="1" x14ac:dyDescent="0.25">
      <c r="A29" s="330" t="s">
        <v>114</v>
      </c>
      <c r="B29" s="97" t="s">
        <v>17</v>
      </c>
      <c r="C29" s="156">
        <v>124</v>
      </c>
      <c r="D29" s="98">
        <v>3</v>
      </c>
      <c r="E29" s="156" t="s">
        <v>13</v>
      </c>
      <c r="F29" s="156">
        <v>1</v>
      </c>
      <c r="G29" s="156" t="s">
        <v>13</v>
      </c>
      <c r="H29" s="156" t="s">
        <v>13</v>
      </c>
      <c r="I29" s="99">
        <v>0</v>
      </c>
      <c r="J29" s="100">
        <f>SUM(C29:I29)</f>
        <v>128</v>
      </c>
    </row>
    <row r="30" spans="1:10" ht="31.5" customHeight="1" x14ac:dyDescent="0.25">
      <c r="A30" s="330"/>
      <c r="B30" s="477" t="s">
        <v>103</v>
      </c>
      <c r="C30" s="88" t="s">
        <v>14</v>
      </c>
      <c r="D30" s="478">
        <f t="shared" ref="D30:J30" si="12">D29/D$42</f>
        <v>1.3780431786862655E-3</v>
      </c>
      <c r="E30" s="88" t="s">
        <v>14</v>
      </c>
      <c r="F30" s="88" t="s">
        <v>14</v>
      </c>
      <c r="G30" s="88" t="s">
        <v>14</v>
      </c>
      <c r="H30" s="88" t="s">
        <v>14</v>
      </c>
      <c r="I30" s="479">
        <f t="shared" si="12"/>
        <v>0</v>
      </c>
      <c r="J30" s="480">
        <f t="shared" si="12"/>
        <v>3.5525950596724955E-2</v>
      </c>
    </row>
    <row r="31" spans="1:10" ht="31.5" customHeight="1" x14ac:dyDescent="0.25">
      <c r="A31" s="330" t="s">
        <v>115</v>
      </c>
      <c r="B31" s="97" t="s">
        <v>17</v>
      </c>
      <c r="C31" s="156">
        <v>0</v>
      </c>
      <c r="D31" s="98">
        <v>354</v>
      </c>
      <c r="E31" s="156" t="s">
        <v>13</v>
      </c>
      <c r="F31" s="156">
        <v>4</v>
      </c>
      <c r="G31" s="156" t="s">
        <v>13</v>
      </c>
      <c r="H31" s="156" t="s">
        <v>13</v>
      </c>
      <c r="I31" s="99">
        <v>109</v>
      </c>
      <c r="J31" s="100">
        <f>SUM(C31:I31)</f>
        <v>467</v>
      </c>
    </row>
    <row r="32" spans="1:10" ht="31.5" customHeight="1" x14ac:dyDescent="0.25">
      <c r="A32" s="330"/>
      <c r="B32" s="477" t="s">
        <v>103</v>
      </c>
      <c r="C32" s="88" t="s">
        <v>14</v>
      </c>
      <c r="D32" s="478">
        <f t="shared" ref="D32:J32" si="13">D31/D$42</f>
        <v>0.16260909508497934</v>
      </c>
      <c r="E32" s="88" t="s">
        <v>14</v>
      </c>
      <c r="F32" s="88" t="s">
        <v>14</v>
      </c>
      <c r="G32" s="88" t="s">
        <v>14</v>
      </c>
      <c r="H32" s="88" t="s">
        <v>14</v>
      </c>
      <c r="I32" s="479">
        <f t="shared" si="13"/>
        <v>0.26913580246913582</v>
      </c>
      <c r="J32" s="480">
        <f t="shared" si="13"/>
        <v>0.12961421038023868</v>
      </c>
    </row>
    <row r="33" spans="1:10" ht="31.5" customHeight="1" x14ac:dyDescent="0.25">
      <c r="A33" s="330" t="s">
        <v>116</v>
      </c>
      <c r="B33" s="97" t="s">
        <v>17</v>
      </c>
      <c r="C33" s="156">
        <v>13</v>
      </c>
      <c r="D33" s="98">
        <v>3</v>
      </c>
      <c r="E33" s="156" t="s">
        <v>13</v>
      </c>
      <c r="F33" s="156">
        <v>0</v>
      </c>
      <c r="G33" s="156" t="s">
        <v>13</v>
      </c>
      <c r="H33" s="156" t="s">
        <v>13</v>
      </c>
      <c r="I33" s="99">
        <v>7</v>
      </c>
      <c r="J33" s="100">
        <f>SUM(C33:I33)</f>
        <v>23</v>
      </c>
    </row>
    <row r="34" spans="1:10" ht="31.5" customHeight="1" x14ac:dyDescent="0.25">
      <c r="A34" s="330"/>
      <c r="B34" s="477" t="s">
        <v>103</v>
      </c>
      <c r="C34" s="88" t="s">
        <v>14</v>
      </c>
      <c r="D34" s="478">
        <f t="shared" ref="D34:J34" si="14">D33/D$42</f>
        <v>1.3780431786862655E-3</v>
      </c>
      <c r="E34" s="88" t="s">
        <v>14</v>
      </c>
      <c r="F34" s="88" t="s">
        <v>14</v>
      </c>
      <c r="G34" s="88" t="s">
        <v>14</v>
      </c>
      <c r="H34" s="88" t="s">
        <v>14</v>
      </c>
      <c r="I34" s="479">
        <f t="shared" si="14"/>
        <v>1.7283950617283949E-2</v>
      </c>
      <c r="J34" s="480">
        <f t="shared" si="14"/>
        <v>6.3835692478490143E-3</v>
      </c>
    </row>
    <row r="35" spans="1:10" ht="31.5" customHeight="1" x14ac:dyDescent="0.25">
      <c r="A35" s="330" t="s">
        <v>117</v>
      </c>
      <c r="B35" s="97" t="s">
        <v>17</v>
      </c>
      <c r="C35" s="156">
        <v>0</v>
      </c>
      <c r="D35" s="98">
        <v>14</v>
      </c>
      <c r="E35" s="156" t="s">
        <v>13</v>
      </c>
      <c r="F35" s="156">
        <v>0</v>
      </c>
      <c r="G35" s="156" t="s">
        <v>13</v>
      </c>
      <c r="H35" s="156" t="s">
        <v>13</v>
      </c>
      <c r="I35" s="99">
        <v>26</v>
      </c>
      <c r="J35" s="100">
        <f>SUM(C35:I35)</f>
        <v>40</v>
      </c>
    </row>
    <row r="36" spans="1:10" ht="31.5" customHeight="1" x14ac:dyDescent="0.25">
      <c r="A36" s="330"/>
      <c r="B36" s="477" t="s">
        <v>103</v>
      </c>
      <c r="C36" s="88" t="s">
        <v>14</v>
      </c>
      <c r="D36" s="478">
        <f t="shared" ref="D36:J36" si="15">D35/D$42</f>
        <v>6.4308681672025723E-3</v>
      </c>
      <c r="E36" s="88" t="s">
        <v>14</v>
      </c>
      <c r="F36" s="88" t="s">
        <v>14</v>
      </c>
      <c r="G36" s="88" t="s">
        <v>14</v>
      </c>
      <c r="H36" s="88" t="s">
        <v>14</v>
      </c>
      <c r="I36" s="479">
        <f t="shared" si="15"/>
        <v>6.4197530864197536E-2</v>
      </c>
      <c r="J36" s="480">
        <f t="shared" si="15"/>
        <v>1.1101859561476548E-2</v>
      </c>
    </row>
    <row r="37" spans="1:10" ht="31.5" customHeight="1" x14ac:dyDescent="0.25">
      <c r="A37" s="330" t="s">
        <v>118</v>
      </c>
      <c r="B37" s="97" t="s">
        <v>17</v>
      </c>
      <c r="C37" s="156">
        <v>0</v>
      </c>
      <c r="D37" s="98">
        <v>70</v>
      </c>
      <c r="E37" s="156" t="s">
        <v>13</v>
      </c>
      <c r="F37" s="156">
        <v>0</v>
      </c>
      <c r="G37" s="156" t="s">
        <v>13</v>
      </c>
      <c r="H37" s="156" t="s">
        <v>13</v>
      </c>
      <c r="I37" s="99">
        <v>6</v>
      </c>
      <c r="J37" s="100">
        <f>SUM(C37:I37)</f>
        <v>76</v>
      </c>
    </row>
    <row r="38" spans="1:10" ht="31.5" customHeight="1" x14ac:dyDescent="0.25">
      <c r="A38" s="330"/>
      <c r="B38" s="477" t="s">
        <v>103</v>
      </c>
      <c r="C38" s="88" t="s">
        <v>14</v>
      </c>
      <c r="D38" s="478">
        <f t="shared" ref="D38:J38" si="16">D37/D$42</f>
        <v>3.215434083601286E-2</v>
      </c>
      <c r="E38" s="88" t="s">
        <v>14</v>
      </c>
      <c r="F38" s="88" t="s">
        <v>14</v>
      </c>
      <c r="G38" s="88" t="s">
        <v>14</v>
      </c>
      <c r="H38" s="88" t="s">
        <v>14</v>
      </c>
      <c r="I38" s="479">
        <f t="shared" si="16"/>
        <v>1.4814814814814815E-2</v>
      </c>
      <c r="J38" s="480">
        <f t="shared" si="16"/>
        <v>2.1093533166805439E-2</v>
      </c>
    </row>
    <row r="39" spans="1:10" ht="31.5" customHeight="1" x14ac:dyDescent="0.25">
      <c r="A39" s="330" t="s">
        <v>119</v>
      </c>
      <c r="B39" s="97" t="s">
        <v>17</v>
      </c>
      <c r="C39" s="156">
        <v>304</v>
      </c>
      <c r="D39" s="5">
        <v>2981</v>
      </c>
      <c r="E39" s="156" t="s">
        <v>13</v>
      </c>
      <c r="F39" s="156">
        <v>1</v>
      </c>
      <c r="G39" s="156" t="s">
        <v>13</v>
      </c>
      <c r="H39" s="156" t="s">
        <v>13</v>
      </c>
      <c r="I39" s="101">
        <v>41</v>
      </c>
      <c r="J39" s="6">
        <f>SUM(C39:I39)</f>
        <v>3327</v>
      </c>
    </row>
    <row r="40" spans="1:10" ht="31.5" customHeight="1" thickBot="1" x14ac:dyDescent="0.3">
      <c r="A40" s="332"/>
      <c r="B40" s="481" t="s">
        <v>103</v>
      </c>
      <c r="C40" s="102" t="s">
        <v>14</v>
      </c>
      <c r="D40" s="482">
        <f t="shared" ref="D40:J40" si="17">D39/D$42</f>
        <v>1.3693155718879191</v>
      </c>
      <c r="E40" s="102" t="s">
        <v>14</v>
      </c>
      <c r="F40" s="102" t="s">
        <v>14</v>
      </c>
      <c r="G40" s="102" t="s">
        <v>14</v>
      </c>
      <c r="H40" s="102" t="s">
        <v>14</v>
      </c>
      <c r="I40" s="483">
        <f t="shared" si="17"/>
        <v>0.10123456790123457</v>
      </c>
      <c r="J40" s="484">
        <f t="shared" si="17"/>
        <v>0.92339716902581181</v>
      </c>
    </row>
    <row r="41" spans="1:10" ht="31.5" customHeight="1" thickBot="1" x14ac:dyDescent="0.3">
      <c r="A41" s="308"/>
      <c r="B41" s="485"/>
      <c r="C41" s="486"/>
      <c r="D41" s="486"/>
      <c r="E41" s="486"/>
      <c r="F41" s="486"/>
      <c r="G41" s="486"/>
      <c r="H41" s="486"/>
      <c r="I41" s="486"/>
      <c r="J41" s="486"/>
    </row>
    <row r="42" spans="1:10" ht="60.75" customHeight="1" thickBot="1" x14ac:dyDescent="0.3">
      <c r="A42" s="487" t="s">
        <v>155</v>
      </c>
      <c r="B42" s="488" t="s">
        <v>17</v>
      </c>
      <c r="C42" s="173">
        <v>1004</v>
      </c>
      <c r="D42" s="173">
        <v>2177</v>
      </c>
      <c r="E42" s="173" t="s">
        <v>13</v>
      </c>
      <c r="F42" s="173">
        <v>17</v>
      </c>
      <c r="G42" s="173" t="s">
        <v>13</v>
      </c>
      <c r="H42" s="173" t="s">
        <v>13</v>
      </c>
      <c r="I42" s="489">
        <v>405</v>
      </c>
      <c r="J42" s="490">
        <f>SUM(C42:I42)</f>
        <v>3603</v>
      </c>
    </row>
    <row r="43" spans="1:10" ht="16.5" customHeight="1" thickBot="1" x14ac:dyDescent="0.3">
      <c r="A43" s="491"/>
      <c r="B43" s="492"/>
      <c r="C43" s="493"/>
      <c r="D43" s="493"/>
      <c r="E43" s="493"/>
      <c r="F43" s="493"/>
      <c r="G43" s="493"/>
      <c r="H43" s="493"/>
      <c r="I43" s="493"/>
      <c r="J43" s="493"/>
    </row>
    <row r="44" spans="1:10" ht="39" customHeight="1" thickBot="1" x14ac:dyDescent="0.3">
      <c r="A44" s="494" t="s">
        <v>57</v>
      </c>
      <c r="B44" s="196" t="s">
        <v>17</v>
      </c>
      <c r="C44" s="104">
        <f t="shared" ref="C44:J44" si="18">C45-C42</f>
        <v>0</v>
      </c>
      <c r="D44" s="105">
        <f t="shared" si="18"/>
        <v>2</v>
      </c>
      <c r="E44" s="105" t="s">
        <v>13</v>
      </c>
      <c r="F44" s="105">
        <f t="shared" si="18"/>
        <v>0</v>
      </c>
      <c r="G44" s="105">
        <v>1545</v>
      </c>
      <c r="H44" s="105" t="s">
        <v>13</v>
      </c>
      <c r="I44" s="495">
        <f t="shared" si="18"/>
        <v>289</v>
      </c>
      <c r="J44" s="350">
        <f t="shared" si="18"/>
        <v>1836</v>
      </c>
    </row>
    <row r="45" spans="1:10" ht="39" customHeight="1" thickBot="1" x14ac:dyDescent="0.3">
      <c r="A45" s="341" t="s">
        <v>18</v>
      </c>
      <c r="B45" s="249" t="s">
        <v>17</v>
      </c>
      <c r="C45" s="496">
        <v>1004</v>
      </c>
      <c r="D45" s="497">
        <v>2179</v>
      </c>
      <c r="E45" s="497" t="s">
        <v>13</v>
      </c>
      <c r="F45" s="497">
        <v>17</v>
      </c>
      <c r="G45" s="497">
        <v>1545</v>
      </c>
      <c r="H45" s="497" t="s">
        <v>13</v>
      </c>
      <c r="I45" s="498">
        <v>694</v>
      </c>
      <c r="J45" s="256">
        <f>SUM(C45:I45)</f>
        <v>5439</v>
      </c>
    </row>
    <row r="46" spans="1:10" ht="39" customHeight="1" thickBot="1" x14ac:dyDescent="0.3">
      <c r="A46" s="499"/>
      <c r="B46" s="43"/>
      <c r="C46" s="70"/>
      <c r="D46" s="70"/>
      <c r="E46" s="70"/>
      <c r="F46" s="70"/>
      <c r="G46" s="70"/>
      <c r="H46" s="70"/>
      <c r="I46" s="70"/>
      <c r="J46" s="70"/>
    </row>
    <row r="47" spans="1:10" ht="35.25" customHeight="1" x14ac:dyDescent="0.25">
      <c r="A47" s="116" t="s">
        <v>19</v>
      </c>
      <c r="B47" s="117"/>
      <c r="C47" s="114"/>
      <c r="D47" s="46"/>
      <c r="E47" s="46"/>
      <c r="F47" s="46"/>
      <c r="G47" s="46"/>
      <c r="H47" s="46"/>
      <c r="I47" s="46"/>
      <c r="J47" s="47"/>
    </row>
    <row r="48" spans="1:10" ht="35.25" customHeight="1" x14ac:dyDescent="0.25">
      <c r="A48" s="214" t="s">
        <v>156</v>
      </c>
      <c r="B48" s="500"/>
      <c r="C48" s="501">
        <v>1</v>
      </c>
      <c r="D48" s="502">
        <v>2</v>
      </c>
      <c r="E48" s="502">
        <v>0</v>
      </c>
      <c r="F48" s="216">
        <v>1</v>
      </c>
      <c r="G48" s="216">
        <v>0</v>
      </c>
      <c r="H48" s="216">
        <v>0</v>
      </c>
      <c r="I48" s="216">
        <v>1</v>
      </c>
      <c r="J48" s="217">
        <f>SUM(C48:I48)</f>
        <v>5</v>
      </c>
    </row>
    <row r="49" spans="1:10" ht="35.25" customHeight="1" thickBot="1" x14ac:dyDescent="0.3">
      <c r="A49" s="218" t="s">
        <v>122</v>
      </c>
      <c r="B49" s="503"/>
      <c r="C49" s="504">
        <v>1</v>
      </c>
      <c r="D49" s="221">
        <v>2</v>
      </c>
      <c r="E49" s="221">
        <v>0</v>
      </c>
      <c r="F49" s="221">
        <v>2</v>
      </c>
      <c r="G49" s="221">
        <v>1</v>
      </c>
      <c r="H49" s="221">
        <v>1</v>
      </c>
      <c r="I49" s="222">
        <v>1</v>
      </c>
      <c r="J49" s="223">
        <f>SUM(C49:I49)</f>
        <v>8</v>
      </c>
    </row>
    <row r="50" spans="1:10" ht="21.75" customHeight="1" x14ac:dyDescent="0.25">
      <c r="A50" s="20" t="s">
        <v>21</v>
      </c>
      <c r="B50" s="86"/>
      <c r="C50" s="20"/>
      <c r="D50" s="20"/>
      <c r="E50" s="20"/>
      <c r="F50" s="20"/>
      <c r="G50" s="20"/>
      <c r="H50" s="20"/>
      <c r="I50" s="20"/>
      <c r="J50" s="20"/>
    </row>
    <row r="51" spans="1:10" x14ac:dyDescent="0.25">
      <c r="A51" s="20"/>
      <c r="B51" s="20"/>
      <c r="C51" s="20"/>
      <c r="D51" s="20"/>
      <c r="E51" s="20"/>
      <c r="F51" s="20"/>
      <c r="G51" s="20"/>
      <c r="H51" s="20"/>
      <c r="I51" s="20"/>
      <c r="J51" s="20"/>
    </row>
    <row r="52" spans="1:10" ht="69" customHeight="1" x14ac:dyDescent="0.25">
      <c r="A52" s="135" t="s">
        <v>120</v>
      </c>
      <c r="B52" s="135"/>
      <c r="C52" s="135"/>
      <c r="D52" s="135"/>
      <c r="E52" s="135"/>
      <c r="F52" s="135"/>
      <c r="G52" s="135"/>
      <c r="H52" s="135"/>
      <c r="I52" s="135"/>
      <c r="J52" s="135"/>
    </row>
    <row r="53" spans="1:10" ht="120.75" customHeight="1" x14ac:dyDescent="0.25">
      <c r="A53" s="119" t="s">
        <v>157</v>
      </c>
      <c r="B53" s="119"/>
      <c r="C53" s="119"/>
      <c r="D53" s="119"/>
      <c r="E53" s="119"/>
      <c r="F53" s="119"/>
      <c r="G53" s="119"/>
      <c r="H53" s="119"/>
      <c r="I53" s="119"/>
      <c r="J53" s="119"/>
    </row>
    <row r="54" spans="1:10" ht="27.75" customHeight="1" x14ac:dyDescent="0.25">
      <c r="A54" s="119" t="s">
        <v>158</v>
      </c>
      <c r="B54" s="119"/>
      <c r="C54" s="119"/>
      <c r="D54" s="119"/>
      <c r="E54" s="119"/>
      <c r="F54" s="119"/>
      <c r="G54" s="119"/>
      <c r="H54" s="119"/>
      <c r="I54" s="119"/>
      <c r="J54" s="119"/>
    </row>
    <row r="55" spans="1:10" ht="27.75" customHeight="1" x14ac:dyDescent="0.25"/>
  </sheetData>
  <mergeCells count="28">
    <mergeCell ref="A49:B49"/>
    <mergeCell ref="A52:J52"/>
    <mergeCell ref="A53:J53"/>
    <mergeCell ref="A54:J54"/>
    <mergeCell ref="A33:A34"/>
    <mergeCell ref="A35:A36"/>
    <mergeCell ref="A37:A38"/>
    <mergeCell ref="A39:A40"/>
    <mergeCell ref="A47:B47"/>
    <mergeCell ref="A48:B48"/>
    <mergeCell ref="A21:A22"/>
    <mergeCell ref="A23:A24"/>
    <mergeCell ref="A25:A26"/>
    <mergeCell ref="A27:A28"/>
    <mergeCell ref="A29:A30"/>
    <mergeCell ref="A31:A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53" orientation="portrait"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17"/>
  <sheetViews>
    <sheetView zoomScale="68" zoomScaleNormal="68" workbookViewId="0">
      <selection sqref="A1:J1"/>
    </sheetView>
  </sheetViews>
  <sheetFormatPr baseColWidth="10" defaultRowHeight="15" x14ac:dyDescent="0.25"/>
  <cols>
    <col min="1" max="1" width="34.28515625" customWidth="1"/>
    <col min="2" max="2" width="10.5703125" style="23" customWidth="1"/>
    <col min="3" max="4" width="23" customWidth="1"/>
    <col min="5" max="5" width="27.5703125" customWidth="1"/>
    <col min="6" max="10" width="23" customWidth="1"/>
  </cols>
  <sheetData>
    <row r="1" spans="1:10" ht="46.5" customHeight="1" x14ac:dyDescent="0.25">
      <c r="A1" s="187" t="s">
        <v>124</v>
      </c>
      <c r="B1" s="187"/>
      <c r="C1" s="187"/>
      <c r="D1" s="187"/>
      <c r="E1" s="187"/>
      <c r="F1" s="187"/>
      <c r="G1" s="187"/>
      <c r="H1" s="187"/>
      <c r="I1" s="187"/>
      <c r="J1" s="187"/>
    </row>
    <row r="2" spans="1:10" ht="46.5" customHeight="1" thickBot="1" x14ac:dyDescent="0.3">
      <c r="A2" s="187" t="s">
        <v>139</v>
      </c>
      <c r="B2" s="187"/>
      <c r="C2" s="188"/>
      <c r="D2" s="188"/>
      <c r="E2" s="188"/>
      <c r="F2" s="188"/>
      <c r="G2" s="188"/>
      <c r="H2" s="188"/>
      <c r="I2" s="188"/>
      <c r="J2" s="188"/>
    </row>
    <row r="3" spans="1:10" ht="51.75" customHeight="1" thickBot="1" x14ac:dyDescent="0.3">
      <c r="A3" s="189" t="s">
        <v>22</v>
      </c>
      <c r="B3" s="190"/>
      <c r="C3" s="191" t="s">
        <v>1</v>
      </c>
      <c r="D3" s="191"/>
      <c r="E3" s="191"/>
      <c r="F3" s="191"/>
      <c r="G3" s="191"/>
      <c r="H3" s="191"/>
      <c r="I3" s="191"/>
      <c r="J3" s="192"/>
    </row>
    <row r="4" spans="1:10" ht="48" customHeight="1" thickBot="1" x14ac:dyDescent="0.3">
      <c r="A4" s="193"/>
      <c r="B4" s="194"/>
      <c r="C4" s="24" t="s">
        <v>2</v>
      </c>
      <c r="D4" s="25" t="s">
        <v>3</v>
      </c>
      <c r="E4" s="25" t="s">
        <v>4</v>
      </c>
      <c r="F4" s="25" t="s">
        <v>5</v>
      </c>
      <c r="G4" s="25" t="s">
        <v>6</v>
      </c>
      <c r="H4" s="25" t="s">
        <v>7</v>
      </c>
      <c r="I4" s="26" t="s">
        <v>8</v>
      </c>
      <c r="J4" s="27" t="s">
        <v>9</v>
      </c>
    </row>
    <row r="5" spans="1:10" ht="25.5" customHeight="1" x14ac:dyDescent="0.25">
      <c r="A5" s="195" t="s">
        <v>125</v>
      </c>
      <c r="B5" s="196" t="s">
        <v>17</v>
      </c>
      <c r="C5" s="197">
        <v>3</v>
      </c>
      <c r="D5" s="198">
        <v>7</v>
      </c>
      <c r="E5" s="198" t="s">
        <v>13</v>
      </c>
      <c r="F5" s="198">
        <v>0</v>
      </c>
      <c r="G5" s="198">
        <v>13</v>
      </c>
      <c r="H5" s="198" t="s">
        <v>13</v>
      </c>
      <c r="I5" s="199">
        <v>2</v>
      </c>
      <c r="J5" s="200">
        <f>SUM(C5:I5)</f>
        <v>25</v>
      </c>
    </row>
    <row r="6" spans="1:10" ht="25.5" customHeight="1" x14ac:dyDescent="0.25">
      <c r="A6" s="201"/>
      <c r="B6" s="202" t="s">
        <v>23</v>
      </c>
      <c r="C6" s="28">
        <f>C5/C$9</f>
        <v>1</v>
      </c>
      <c r="D6" s="28">
        <f>D5/D$9</f>
        <v>0.875</v>
      </c>
      <c r="E6" s="29" t="s">
        <v>14</v>
      </c>
      <c r="F6" s="29" t="s">
        <v>14</v>
      </c>
      <c r="G6" s="28" t="s">
        <v>14</v>
      </c>
      <c r="H6" s="29" t="s">
        <v>14</v>
      </c>
      <c r="I6" s="30">
        <f>I5/I$9</f>
        <v>1</v>
      </c>
      <c r="J6" s="31">
        <f>J5/J$9</f>
        <v>1.9230769230769231</v>
      </c>
    </row>
    <row r="7" spans="1:10" ht="25.5" customHeight="1" x14ac:dyDescent="0.25">
      <c r="A7" s="201" t="s">
        <v>126</v>
      </c>
      <c r="B7" s="203" t="s">
        <v>17</v>
      </c>
      <c r="C7" s="204">
        <v>0</v>
      </c>
      <c r="D7" s="204">
        <v>1</v>
      </c>
      <c r="E7" s="204" t="s">
        <v>13</v>
      </c>
      <c r="F7" s="204">
        <v>0</v>
      </c>
      <c r="G7" s="204">
        <v>339</v>
      </c>
      <c r="H7" s="204" t="s">
        <v>13</v>
      </c>
      <c r="I7" s="205">
        <v>0</v>
      </c>
      <c r="J7" s="206">
        <f>SUM(C7:I7)</f>
        <v>340</v>
      </c>
    </row>
    <row r="8" spans="1:10" ht="25.5" customHeight="1" x14ac:dyDescent="0.25">
      <c r="A8" s="201"/>
      <c r="B8" s="202" t="s">
        <v>23</v>
      </c>
      <c r="C8" s="32">
        <f>C7/C$9</f>
        <v>0</v>
      </c>
      <c r="D8" s="33">
        <f>D7/D$9</f>
        <v>0.125</v>
      </c>
      <c r="E8" s="33" t="s">
        <v>14</v>
      </c>
      <c r="F8" s="33" t="s">
        <v>14</v>
      </c>
      <c r="G8" s="34" t="s">
        <v>14</v>
      </c>
      <c r="H8" s="33" t="s">
        <v>14</v>
      </c>
      <c r="I8" s="35">
        <f>I7/I$9</f>
        <v>0</v>
      </c>
      <c r="J8" s="36">
        <f>J7/J$9</f>
        <v>26.153846153846153</v>
      </c>
    </row>
    <row r="9" spans="1:10" ht="25.5" customHeight="1" x14ac:dyDescent="0.25">
      <c r="A9" s="207" t="s">
        <v>24</v>
      </c>
      <c r="B9" s="203" t="s">
        <v>17</v>
      </c>
      <c r="C9" s="208">
        <f>C5+C7</f>
        <v>3</v>
      </c>
      <c r="D9" s="209">
        <f t="shared" ref="D9:I9" si="0">D5+D7</f>
        <v>8</v>
      </c>
      <c r="E9" s="209" t="s">
        <v>13</v>
      </c>
      <c r="F9" s="209">
        <f t="shared" si="0"/>
        <v>0</v>
      </c>
      <c r="G9" s="209" t="s">
        <v>13</v>
      </c>
      <c r="H9" s="209" t="s">
        <v>13</v>
      </c>
      <c r="I9" s="210">
        <f t="shared" si="0"/>
        <v>2</v>
      </c>
      <c r="J9" s="211">
        <f>SUM(C9:I9)</f>
        <v>13</v>
      </c>
    </row>
    <row r="10" spans="1:10" ht="25.5" customHeight="1" thickBot="1" x14ac:dyDescent="0.3">
      <c r="A10" s="212"/>
      <c r="B10" s="213" t="s">
        <v>23</v>
      </c>
      <c r="C10" s="37">
        <f>C9/C$9</f>
        <v>1</v>
      </c>
      <c r="D10" s="38">
        <f t="shared" ref="D10:J10" si="1">D9/D$9</f>
        <v>1</v>
      </c>
      <c r="E10" s="39" t="s">
        <v>14</v>
      </c>
      <c r="F10" s="39" t="s">
        <v>14</v>
      </c>
      <c r="G10" s="38" t="s">
        <v>14</v>
      </c>
      <c r="H10" s="39" t="s">
        <v>14</v>
      </c>
      <c r="I10" s="40">
        <f t="shared" si="1"/>
        <v>1</v>
      </c>
      <c r="J10" s="41">
        <f t="shared" si="1"/>
        <v>1</v>
      </c>
    </row>
    <row r="11" spans="1:10" ht="39.75" customHeight="1" thickBot="1" x14ac:dyDescent="0.3">
      <c r="A11" s="42"/>
      <c r="B11" s="43"/>
      <c r="C11" s="44"/>
      <c r="D11" s="44"/>
      <c r="E11" s="44"/>
      <c r="F11" s="44"/>
      <c r="G11" s="45"/>
      <c r="H11" s="45"/>
      <c r="I11" s="44"/>
      <c r="J11" s="44"/>
    </row>
    <row r="12" spans="1:10" ht="39" customHeight="1" x14ac:dyDescent="0.25">
      <c r="A12" s="116" t="s">
        <v>19</v>
      </c>
      <c r="B12" s="117"/>
      <c r="C12" s="117"/>
      <c r="D12" s="46"/>
      <c r="E12" s="46"/>
      <c r="F12" s="46"/>
      <c r="G12" s="46"/>
      <c r="H12" s="46"/>
      <c r="I12" s="46"/>
      <c r="J12" s="47"/>
    </row>
    <row r="13" spans="1:10" ht="39" customHeight="1" x14ac:dyDescent="0.25">
      <c r="A13" s="214" t="s">
        <v>20</v>
      </c>
      <c r="B13" s="215"/>
      <c r="C13" s="178">
        <v>1</v>
      </c>
      <c r="D13" s="216">
        <v>2</v>
      </c>
      <c r="E13" s="216">
        <v>0</v>
      </c>
      <c r="F13" s="216">
        <v>1</v>
      </c>
      <c r="G13" s="216">
        <v>1</v>
      </c>
      <c r="H13" s="216">
        <v>0</v>
      </c>
      <c r="I13" s="216">
        <v>1</v>
      </c>
      <c r="J13" s="217">
        <f>SUM(C13:I13)</f>
        <v>6</v>
      </c>
    </row>
    <row r="14" spans="1:10" ht="39" customHeight="1" thickBot="1" x14ac:dyDescent="0.3">
      <c r="A14" s="218" t="s">
        <v>122</v>
      </c>
      <c r="B14" s="219"/>
      <c r="C14" s="220">
        <v>1</v>
      </c>
      <c r="D14" s="221">
        <v>2</v>
      </c>
      <c r="E14" s="221">
        <v>0</v>
      </c>
      <c r="F14" s="221">
        <v>2</v>
      </c>
      <c r="G14" s="221">
        <v>1</v>
      </c>
      <c r="H14" s="221">
        <v>1</v>
      </c>
      <c r="I14" s="222">
        <v>1</v>
      </c>
      <c r="J14" s="223">
        <f>SUM(C14:I14)</f>
        <v>8</v>
      </c>
    </row>
    <row r="15" spans="1:10" ht="31.5" customHeight="1" x14ac:dyDescent="0.25">
      <c r="A15" s="20" t="s">
        <v>21</v>
      </c>
      <c r="B15" s="21"/>
      <c r="C15" s="22"/>
      <c r="D15" s="22"/>
      <c r="E15" s="22"/>
      <c r="F15" s="22"/>
      <c r="G15" s="22"/>
      <c r="H15" s="22"/>
      <c r="I15" s="22"/>
      <c r="J15" s="22"/>
    </row>
    <row r="16" spans="1:10" ht="16.5" customHeight="1" x14ac:dyDescent="0.25">
      <c r="B16" s="21"/>
      <c r="C16" s="48"/>
      <c r="D16" s="48"/>
      <c r="E16" s="48"/>
      <c r="F16" s="48"/>
      <c r="G16" s="48"/>
      <c r="H16" s="48"/>
      <c r="I16" s="48"/>
      <c r="J16" s="48"/>
    </row>
    <row r="17" spans="1:10" s="49" customFormat="1" ht="51.75" customHeight="1" x14ac:dyDescent="0.25">
      <c r="A17" s="118" t="s">
        <v>25</v>
      </c>
      <c r="B17" s="118"/>
      <c r="C17" s="118"/>
      <c r="D17" s="118"/>
      <c r="E17" s="118"/>
      <c r="F17" s="118"/>
      <c r="G17" s="118"/>
      <c r="H17" s="118"/>
      <c r="I17" s="118"/>
      <c r="J17" s="118"/>
    </row>
  </sheetData>
  <mergeCells count="11">
    <mergeCell ref="A9:A10"/>
    <mergeCell ref="A12:C12"/>
    <mergeCell ref="A13:B13"/>
    <mergeCell ref="A14:B14"/>
    <mergeCell ref="A17:J17"/>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6" orientation="landscape"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6"/>
  <sheetViews>
    <sheetView zoomScale="60" zoomScaleNormal="60" workbookViewId="0">
      <selection sqref="A1:J1"/>
    </sheetView>
  </sheetViews>
  <sheetFormatPr baseColWidth="10" defaultRowHeight="15" x14ac:dyDescent="0.25"/>
  <cols>
    <col min="1" max="1" width="32.42578125" customWidth="1"/>
    <col min="2" max="2" width="13.28515625" style="23" customWidth="1"/>
    <col min="3" max="3" width="24.28515625" customWidth="1"/>
    <col min="4" max="4" width="20.7109375" customWidth="1"/>
    <col min="5" max="5" width="29.85546875" customWidth="1"/>
    <col min="6" max="6" width="23.28515625" customWidth="1"/>
    <col min="7" max="7" width="22" customWidth="1"/>
    <col min="8" max="8" width="26.42578125" customWidth="1"/>
    <col min="9" max="9" width="27.42578125" customWidth="1"/>
    <col min="10" max="10" width="23.7109375" customWidth="1"/>
  </cols>
  <sheetData>
    <row r="1" spans="1:10" ht="51.75" customHeight="1" x14ac:dyDescent="0.25">
      <c r="A1" s="224" t="s">
        <v>127</v>
      </c>
      <c r="B1" s="224"/>
      <c r="C1" s="224"/>
      <c r="D1" s="224"/>
      <c r="E1" s="224"/>
      <c r="F1" s="224"/>
      <c r="G1" s="224"/>
      <c r="H1" s="224"/>
      <c r="I1" s="224"/>
      <c r="J1" s="224"/>
    </row>
    <row r="2" spans="1:10" ht="45" customHeight="1" thickBot="1" x14ac:dyDescent="0.3">
      <c r="A2" s="224" t="s">
        <v>138</v>
      </c>
      <c r="B2" s="224"/>
      <c r="C2" s="225"/>
      <c r="D2" s="225"/>
      <c r="E2" s="225"/>
      <c r="F2" s="225"/>
      <c r="G2" s="225"/>
      <c r="H2" s="225"/>
      <c r="I2" s="225"/>
      <c r="J2" s="225"/>
    </row>
    <row r="3" spans="1:10" ht="51.75" customHeight="1" thickBot="1" x14ac:dyDescent="0.3">
      <c r="A3" s="226" t="s">
        <v>26</v>
      </c>
      <c r="B3" s="227"/>
      <c r="C3" s="228" t="s">
        <v>1</v>
      </c>
      <c r="D3" s="229"/>
      <c r="E3" s="229"/>
      <c r="F3" s="229"/>
      <c r="G3" s="229"/>
      <c r="H3" s="229"/>
      <c r="I3" s="229"/>
      <c r="J3" s="230"/>
    </row>
    <row r="4" spans="1:10" ht="48" customHeight="1" thickBot="1" x14ac:dyDescent="0.3">
      <c r="A4" s="231"/>
      <c r="B4" s="232"/>
      <c r="C4" s="50" t="s">
        <v>2</v>
      </c>
      <c r="D4" s="51" t="s">
        <v>3</v>
      </c>
      <c r="E4" s="51" t="s">
        <v>4</v>
      </c>
      <c r="F4" s="51" t="s">
        <v>5</v>
      </c>
      <c r="G4" s="51" t="s">
        <v>6</v>
      </c>
      <c r="H4" s="51" t="s">
        <v>7</v>
      </c>
      <c r="I4" s="53" t="s">
        <v>8</v>
      </c>
      <c r="J4" s="54" t="s">
        <v>9</v>
      </c>
    </row>
    <row r="5" spans="1:10" ht="25.5" customHeight="1" x14ac:dyDescent="0.25">
      <c r="A5" s="233" t="s">
        <v>34</v>
      </c>
      <c r="B5" s="196" t="s">
        <v>17</v>
      </c>
      <c r="C5" s="104">
        <v>361</v>
      </c>
      <c r="D5" s="105">
        <v>755</v>
      </c>
      <c r="E5" s="105" t="s">
        <v>13</v>
      </c>
      <c r="F5" s="105">
        <v>9</v>
      </c>
      <c r="G5" s="105" t="s">
        <v>13</v>
      </c>
      <c r="H5" s="105" t="s">
        <v>13</v>
      </c>
      <c r="I5" s="106">
        <v>202</v>
      </c>
      <c r="J5" s="234">
        <f>SUM(C5:I5)</f>
        <v>1327</v>
      </c>
    </row>
    <row r="6" spans="1:10" ht="25.5" customHeight="1" x14ac:dyDescent="0.25">
      <c r="A6" s="235"/>
      <c r="B6" s="202" t="s">
        <v>23</v>
      </c>
      <c r="C6" s="236" t="s">
        <v>14</v>
      </c>
      <c r="D6" s="33">
        <f>D5/D$11</f>
        <v>0.51500682128240105</v>
      </c>
      <c r="E6" s="33" t="s">
        <v>14</v>
      </c>
      <c r="F6" s="33">
        <f>F5/F$11</f>
        <v>0.6</v>
      </c>
      <c r="G6" s="33" t="s">
        <v>14</v>
      </c>
      <c r="H6" s="33" t="s">
        <v>14</v>
      </c>
      <c r="I6" s="35">
        <f>I5/I$11</f>
        <v>0.58213256484149856</v>
      </c>
      <c r="J6" s="55">
        <f>J5/J$11</f>
        <v>0.51755070202808118</v>
      </c>
    </row>
    <row r="7" spans="1:10" ht="25.5" customHeight="1" x14ac:dyDescent="0.25">
      <c r="A7" s="237" t="s">
        <v>35</v>
      </c>
      <c r="B7" s="238" t="s">
        <v>17</v>
      </c>
      <c r="C7" s="239">
        <v>375</v>
      </c>
      <c r="D7" s="240">
        <v>711</v>
      </c>
      <c r="E7" s="240" t="s">
        <v>13</v>
      </c>
      <c r="F7" s="240">
        <v>6</v>
      </c>
      <c r="G7" s="240" t="s">
        <v>13</v>
      </c>
      <c r="H7" s="240" t="s">
        <v>13</v>
      </c>
      <c r="I7" s="241">
        <v>145</v>
      </c>
      <c r="J7" s="242">
        <f>SUM(C7:I7)</f>
        <v>1237</v>
      </c>
    </row>
    <row r="8" spans="1:10" ht="25.5" customHeight="1" x14ac:dyDescent="0.25">
      <c r="A8" s="235"/>
      <c r="B8" s="202" t="s">
        <v>23</v>
      </c>
      <c r="C8" s="32" t="s">
        <v>14</v>
      </c>
      <c r="D8" s="33">
        <f>D7/D$11</f>
        <v>0.48499317871759889</v>
      </c>
      <c r="E8" s="33" t="s">
        <v>14</v>
      </c>
      <c r="F8" s="33">
        <f>F7/F$11</f>
        <v>0.4</v>
      </c>
      <c r="G8" s="33" t="s">
        <v>14</v>
      </c>
      <c r="H8" s="33" t="s">
        <v>14</v>
      </c>
      <c r="I8" s="35">
        <f>I7/I$11</f>
        <v>0.41786743515850144</v>
      </c>
      <c r="J8" s="55">
        <f>J7/J$11</f>
        <v>0.48244929797191888</v>
      </c>
    </row>
    <row r="9" spans="1:10" ht="25.5" customHeight="1" x14ac:dyDescent="0.25">
      <c r="A9" s="243" t="s">
        <v>12</v>
      </c>
      <c r="B9" s="203" t="s">
        <v>17</v>
      </c>
      <c r="C9" s="107">
        <v>0</v>
      </c>
      <c r="D9" s="108">
        <v>0</v>
      </c>
      <c r="E9" s="108" t="s">
        <v>13</v>
      </c>
      <c r="F9" s="108">
        <v>0</v>
      </c>
      <c r="G9" s="108" t="s">
        <v>13</v>
      </c>
      <c r="H9" s="108" t="s">
        <v>13</v>
      </c>
      <c r="I9" s="109">
        <v>0</v>
      </c>
      <c r="J9" s="244">
        <v>0</v>
      </c>
    </row>
    <row r="10" spans="1:10" ht="25.5" customHeight="1" thickBot="1" x14ac:dyDescent="0.3">
      <c r="A10" s="245"/>
      <c r="B10" s="213" t="s">
        <v>23</v>
      </c>
      <c r="C10" s="56">
        <f>C9/C$11</f>
        <v>0</v>
      </c>
      <c r="D10" s="57">
        <f>D9/D$11</f>
        <v>0</v>
      </c>
      <c r="E10" s="57" t="s">
        <v>14</v>
      </c>
      <c r="F10" s="57">
        <f>F9/F$11</f>
        <v>0</v>
      </c>
      <c r="G10" s="57" t="s">
        <v>14</v>
      </c>
      <c r="H10" s="57" t="s">
        <v>14</v>
      </c>
      <c r="I10" s="58">
        <f>I9/I$11</f>
        <v>0</v>
      </c>
      <c r="J10" s="58">
        <f>J9/J$11</f>
        <v>0</v>
      </c>
    </row>
    <row r="11" spans="1:10" ht="25.5" customHeight="1" x14ac:dyDescent="0.25">
      <c r="A11" s="226" t="s">
        <v>27</v>
      </c>
      <c r="B11" s="196" t="s">
        <v>17</v>
      </c>
      <c r="C11" s="110">
        <f>C5+C7+C9</f>
        <v>736</v>
      </c>
      <c r="D11" s="111">
        <f>D5+D7+D9</f>
        <v>1466</v>
      </c>
      <c r="E11" s="111" t="s">
        <v>13</v>
      </c>
      <c r="F11" s="111">
        <f>F5+F7+F9</f>
        <v>15</v>
      </c>
      <c r="G11" s="111" t="s">
        <v>13</v>
      </c>
      <c r="H11" s="111" t="s">
        <v>13</v>
      </c>
      <c r="I11" s="112">
        <f>I5+I7+I9</f>
        <v>347</v>
      </c>
      <c r="J11" s="246">
        <f>J5+J7+J9</f>
        <v>2564</v>
      </c>
    </row>
    <row r="12" spans="1:10" ht="25.5" customHeight="1" thickBot="1" x14ac:dyDescent="0.3">
      <c r="A12" s="247"/>
      <c r="B12" s="213" t="s">
        <v>23</v>
      </c>
      <c r="C12" s="37">
        <f t="shared" ref="C12:I12" si="0">C11/C$11</f>
        <v>1</v>
      </c>
      <c r="D12" s="38">
        <f t="shared" si="0"/>
        <v>1</v>
      </c>
      <c r="E12" s="38" t="s">
        <v>14</v>
      </c>
      <c r="F12" s="38">
        <f t="shared" si="0"/>
        <v>1</v>
      </c>
      <c r="G12" s="38" t="s">
        <v>14</v>
      </c>
      <c r="H12" s="38" t="s">
        <v>14</v>
      </c>
      <c r="I12" s="40">
        <f t="shared" si="0"/>
        <v>1</v>
      </c>
      <c r="J12" s="59">
        <f>J11/J$11</f>
        <v>1</v>
      </c>
    </row>
    <row r="13" spans="1:10" ht="36" customHeight="1" thickBot="1" x14ac:dyDescent="0.3">
      <c r="A13" s="60"/>
      <c r="B13" s="43"/>
      <c r="C13" s="44"/>
      <c r="D13" s="44"/>
      <c r="E13" s="44"/>
      <c r="F13" s="44"/>
      <c r="G13" s="44"/>
      <c r="H13" s="44"/>
      <c r="I13" s="44"/>
      <c r="J13" s="44"/>
    </row>
    <row r="14" spans="1:10" ht="41.25" customHeight="1" thickBot="1" x14ac:dyDescent="0.3">
      <c r="A14" s="248" t="s">
        <v>16</v>
      </c>
      <c r="B14" s="249" t="s">
        <v>17</v>
      </c>
      <c r="C14" s="250">
        <v>33</v>
      </c>
      <c r="D14" s="251">
        <v>0</v>
      </c>
      <c r="E14" s="251" t="s">
        <v>13</v>
      </c>
      <c r="F14" s="251">
        <v>0</v>
      </c>
      <c r="G14" s="251">
        <v>1120</v>
      </c>
      <c r="H14" s="252" t="s">
        <v>13</v>
      </c>
      <c r="I14" s="253">
        <v>0</v>
      </c>
      <c r="J14" s="254">
        <f>SUM(C14:I14)</f>
        <v>1153</v>
      </c>
    </row>
    <row r="15" spans="1:10" ht="51" customHeight="1" thickBot="1" x14ac:dyDescent="0.3">
      <c r="A15" s="255" t="s">
        <v>28</v>
      </c>
      <c r="B15" s="249" t="s">
        <v>17</v>
      </c>
      <c r="C15" s="250">
        <f>C5+C7+C9+C14</f>
        <v>769</v>
      </c>
      <c r="D15" s="251">
        <f>D5+D7+D9+D14</f>
        <v>1466</v>
      </c>
      <c r="E15" s="251" t="s">
        <v>13</v>
      </c>
      <c r="F15" s="251">
        <f>F5+F7+F9+F14</f>
        <v>15</v>
      </c>
      <c r="G15" s="251">
        <v>1120</v>
      </c>
      <c r="H15" s="252" t="s">
        <v>13</v>
      </c>
      <c r="I15" s="253">
        <f>I5+I7+I9+I14</f>
        <v>347</v>
      </c>
      <c r="J15" s="256">
        <f>SUM(C15:I15)</f>
        <v>3717</v>
      </c>
    </row>
    <row r="16" spans="1:10" ht="38.25" customHeight="1" thickBot="1" x14ac:dyDescent="0.3">
      <c r="A16" s="61"/>
      <c r="B16" s="43"/>
      <c r="C16" s="69"/>
      <c r="D16" s="69"/>
      <c r="E16" s="69"/>
      <c r="F16" s="69"/>
      <c r="G16" s="257"/>
      <c r="H16" s="69"/>
      <c r="I16" s="69"/>
      <c r="J16" s="70"/>
    </row>
    <row r="17" spans="1:10" ht="51" customHeight="1" thickBot="1" x14ac:dyDescent="0.3">
      <c r="A17" s="255" t="s">
        <v>30</v>
      </c>
      <c r="B17" s="258" t="s">
        <v>11</v>
      </c>
      <c r="C17" s="259">
        <f t="shared" ref="C17:J17" si="1">C15/C19</f>
        <v>0.76593625498007967</v>
      </c>
      <c r="D17" s="260">
        <f t="shared" si="1"/>
        <v>0.67278568150527762</v>
      </c>
      <c r="E17" s="260" t="s">
        <v>14</v>
      </c>
      <c r="F17" s="260">
        <f t="shared" si="1"/>
        <v>0.88235294117647056</v>
      </c>
      <c r="G17" s="260">
        <f t="shared" si="1"/>
        <v>0.72491909385113273</v>
      </c>
      <c r="H17" s="261" t="s">
        <v>14</v>
      </c>
      <c r="I17" s="262">
        <f t="shared" si="1"/>
        <v>0.5</v>
      </c>
      <c r="J17" s="263">
        <f t="shared" si="1"/>
        <v>0.68339768339768336</v>
      </c>
    </row>
    <row r="18" spans="1:10" ht="37.5" customHeight="1" thickBot="1" x14ac:dyDescent="0.3">
      <c r="A18" s="60"/>
      <c r="B18" s="43"/>
      <c r="C18" s="44"/>
      <c r="D18" s="44"/>
      <c r="E18" s="44"/>
      <c r="F18" s="44"/>
      <c r="G18" s="44"/>
      <c r="H18" s="44"/>
      <c r="I18" s="44"/>
      <c r="J18" s="44"/>
    </row>
    <row r="19" spans="1:10" ht="51" customHeight="1" thickBot="1" x14ac:dyDescent="0.3">
      <c r="A19" s="255" t="s">
        <v>31</v>
      </c>
      <c r="B19" s="249" t="s">
        <v>17</v>
      </c>
      <c r="C19" s="251">
        <v>1004</v>
      </c>
      <c r="D19" s="251">
        <v>2179</v>
      </c>
      <c r="E19" s="251" t="s">
        <v>13</v>
      </c>
      <c r="F19" s="251">
        <v>17</v>
      </c>
      <c r="G19" s="251">
        <v>1545</v>
      </c>
      <c r="H19" s="251" t="s">
        <v>13</v>
      </c>
      <c r="I19" s="253">
        <v>694</v>
      </c>
      <c r="J19" s="256">
        <f>SUM(C19:I19)</f>
        <v>5439</v>
      </c>
    </row>
    <row r="20" spans="1:10" ht="57.75" customHeight="1" thickBot="1" x14ac:dyDescent="0.3"/>
    <row r="21" spans="1:10" ht="49.5" customHeight="1" x14ac:dyDescent="0.25">
      <c r="A21" s="116" t="s">
        <v>19</v>
      </c>
      <c r="B21" s="117"/>
      <c r="C21" s="117"/>
      <c r="D21" s="46"/>
      <c r="E21" s="46"/>
      <c r="F21" s="46"/>
      <c r="G21" s="46"/>
      <c r="H21" s="46"/>
      <c r="I21" s="46"/>
      <c r="J21" s="47"/>
    </row>
    <row r="22" spans="1:10" ht="45" customHeight="1" x14ac:dyDescent="0.25">
      <c r="A22" s="214" t="s">
        <v>20</v>
      </c>
      <c r="B22" s="215"/>
      <c r="C22" s="178">
        <v>1</v>
      </c>
      <c r="D22" s="216">
        <v>2</v>
      </c>
      <c r="E22" s="216">
        <v>0</v>
      </c>
      <c r="F22" s="216">
        <v>1</v>
      </c>
      <c r="G22" s="216">
        <v>1</v>
      </c>
      <c r="H22" s="216">
        <v>0</v>
      </c>
      <c r="I22" s="216">
        <v>1</v>
      </c>
      <c r="J22" s="217">
        <f>SUM(C22:I22)</f>
        <v>6</v>
      </c>
    </row>
    <row r="23" spans="1:10" ht="45" customHeight="1" thickBot="1" x14ac:dyDescent="0.3">
      <c r="A23" s="218" t="s">
        <v>122</v>
      </c>
      <c r="B23" s="219"/>
      <c r="C23" s="220">
        <v>1</v>
      </c>
      <c r="D23" s="221">
        <v>2</v>
      </c>
      <c r="E23" s="221">
        <v>0</v>
      </c>
      <c r="F23" s="221">
        <v>2</v>
      </c>
      <c r="G23" s="221">
        <v>1</v>
      </c>
      <c r="H23" s="221">
        <v>1</v>
      </c>
      <c r="I23" s="222">
        <v>1</v>
      </c>
      <c r="J23" s="223">
        <f>SUM(C23:I23)</f>
        <v>8</v>
      </c>
    </row>
    <row r="24" spans="1:10" ht="31.5" customHeight="1" x14ac:dyDescent="0.25">
      <c r="A24" s="20" t="s">
        <v>21</v>
      </c>
      <c r="B24" s="21"/>
      <c r="C24" s="22"/>
      <c r="D24" s="22"/>
      <c r="E24" s="22"/>
      <c r="F24" s="22"/>
      <c r="G24" s="22"/>
      <c r="H24" s="22"/>
      <c r="I24" s="22"/>
      <c r="J24" s="22"/>
    </row>
    <row r="25" spans="1:10" ht="16.5" customHeight="1" x14ac:dyDescent="0.25">
      <c r="B25" s="21"/>
      <c r="C25" s="48"/>
      <c r="D25" s="48"/>
      <c r="E25" s="48"/>
      <c r="F25" s="48"/>
      <c r="G25" s="48"/>
      <c r="H25" s="48"/>
      <c r="I25" s="48"/>
      <c r="J25" s="48"/>
    </row>
    <row r="26" spans="1:10" ht="45" customHeight="1" x14ac:dyDescent="0.25">
      <c r="A26" s="118" t="s">
        <v>32</v>
      </c>
      <c r="B26" s="118"/>
      <c r="C26" s="118"/>
      <c r="D26" s="118"/>
      <c r="E26" s="118"/>
      <c r="F26" s="118"/>
      <c r="G26" s="118"/>
      <c r="H26" s="118"/>
      <c r="I26" s="118"/>
      <c r="J26" s="118"/>
    </row>
  </sheetData>
  <mergeCells count="12">
    <mergeCell ref="A9:A10"/>
    <mergeCell ref="A11:A12"/>
    <mergeCell ref="A21:C21"/>
    <mergeCell ref="A22:B22"/>
    <mergeCell ref="A23:B23"/>
    <mergeCell ref="A26:J26"/>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0" orientation="landscape"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Z40"/>
  <sheetViews>
    <sheetView zoomScale="51" zoomScaleNormal="51" zoomScaleSheetLayoutView="71" workbookViewId="0">
      <selection sqref="A1:Z1"/>
    </sheetView>
  </sheetViews>
  <sheetFormatPr baseColWidth="10" defaultColWidth="11.42578125" defaultRowHeight="15" x14ac:dyDescent="0.25"/>
  <cols>
    <col min="1" max="1" width="36.7109375" customWidth="1"/>
    <col min="2" max="2" width="9.42578125" style="23" customWidth="1"/>
    <col min="3" max="4" width="13.140625" style="23" customWidth="1"/>
    <col min="5" max="26" width="13.140625" customWidth="1"/>
    <col min="27" max="16384" width="11.42578125" style="63"/>
  </cols>
  <sheetData>
    <row r="1" spans="1:26" ht="58.5" customHeight="1" x14ac:dyDescent="0.25">
      <c r="A1" s="264" t="s">
        <v>128</v>
      </c>
      <c r="B1" s="264"/>
      <c r="C1" s="264"/>
      <c r="D1" s="264"/>
      <c r="E1" s="264"/>
      <c r="F1" s="264"/>
      <c r="G1" s="264"/>
      <c r="H1" s="264"/>
      <c r="I1" s="264"/>
      <c r="J1" s="264"/>
      <c r="K1" s="264"/>
      <c r="L1" s="264"/>
      <c r="M1" s="264"/>
      <c r="N1" s="264"/>
      <c r="O1" s="264"/>
      <c r="P1" s="264"/>
      <c r="Q1" s="264"/>
      <c r="R1" s="264"/>
      <c r="S1" s="264"/>
      <c r="T1" s="264"/>
      <c r="U1" s="264"/>
      <c r="V1" s="264"/>
      <c r="W1" s="264"/>
      <c r="X1" s="264"/>
      <c r="Y1" s="264"/>
      <c r="Z1" s="264"/>
    </row>
    <row r="2" spans="1:26" ht="32.25" thickBot="1" x14ac:dyDescent="0.3">
      <c r="A2" s="264" t="s">
        <v>140</v>
      </c>
      <c r="B2" s="265"/>
      <c r="C2" s="265"/>
      <c r="D2" s="265"/>
      <c r="E2" s="265"/>
      <c r="F2" s="265"/>
      <c r="G2" s="265"/>
      <c r="H2" s="265"/>
      <c r="I2" s="265"/>
      <c r="J2" s="265"/>
      <c r="K2" s="265"/>
      <c r="L2" s="265"/>
      <c r="M2" s="265"/>
      <c r="N2" s="265"/>
      <c r="O2" s="265"/>
      <c r="P2" s="265"/>
      <c r="Q2" s="265"/>
      <c r="R2" s="265"/>
      <c r="S2" s="265"/>
      <c r="T2" s="265"/>
      <c r="U2" s="265"/>
      <c r="V2" s="265"/>
      <c r="W2" s="265"/>
      <c r="X2" s="265"/>
      <c r="Y2" s="265"/>
      <c r="Z2" s="265"/>
    </row>
    <row r="3" spans="1:26" ht="51.75" customHeight="1" thickBot="1" x14ac:dyDescent="0.3">
      <c r="A3" s="266" t="s">
        <v>33</v>
      </c>
      <c r="B3" s="267"/>
      <c r="C3" s="268" t="s">
        <v>1</v>
      </c>
      <c r="D3" s="269"/>
      <c r="E3" s="269"/>
      <c r="F3" s="269"/>
      <c r="G3" s="269"/>
      <c r="H3" s="269"/>
      <c r="I3" s="269"/>
      <c r="J3" s="269"/>
      <c r="K3" s="269"/>
      <c r="L3" s="269"/>
      <c r="M3" s="269"/>
      <c r="N3" s="269"/>
      <c r="O3" s="269"/>
      <c r="P3" s="269"/>
      <c r="Q3" s="269"/>
      <c r="R3" s="269"/>
      <c r="S3" s="269"/>
      <c r="T3" s="269"/>
      <c r="U3" s="269"/>
      <c r="V3" s="269"/>
      <c r="W3" s="269"/>
      <c r="X3" s="269"/>
      <c r="Y3" s="269"/>
      <c r="Z3" s="270"/>
    </row>
    <row r="4" spans="1:26" ht="66" customHeight="1" x14ac:dyDescent="0.25">
      <c r="A4" s="271"/>
      <c r="B4" s="272"/>
      <c r="C4" s="129" t="s">
        <v>2</v>
      </c>
      <c r="D4" s="130"/>
      <c r="E4" s="131"/>
      <c r="F4" s="129" t="s">
        <v>141</v>
      </c>
      <c r="G4" s="130"/>
      <c r="H4" s="131"/>
      <c r="I4" s="273" t="s">
        <v>4</v>
      </c>
      <c r="J4" s="130"/>
      <c r="K4" s="131"/>
      <c r="L4" s="273" t="s">
        <v>5</v>
      </c>
      <c r="M4" s="130"/>
      <c r="N4" s="131"/>
      <c r="O4" s="273" t="s">
        <v>6</v>
      </c>
      <c r="P4" s="130"/>
      <c r="Q4" s="131"/>
      <c r="R4" s="129" t="s">
        <v>129</v>
      </c>
      <c r="S4" s="130"/>
      <c r="T4" s="131"/>
      <c r="U4" s="273" t="s">
        <v>8</v>
      </c>
      <c r="V4" s="130"/>
      <c r="W4" s="131"/>
      <c r="X4" s="273" t="s">
        <v>9</v>
      </c>
      <c r="Y4" s="130"/>
      <c r="Z4" s="131"/>
    </row>
    <row r="5" spans="1:26" ht="48" customHeight="1" thickBot="1" x14ac:dyDescent="0.3">
      <c r="A5" s="274"/>
      <c r="B5" s="275"/>
      <c r="C5" s="276" t="s">
        <v>34</v>
      </c>
      <c r="D5" s="277" t="s">
        <v>35</v>
      </c>
      <c r="E5" s="278" t="s">
        <v>36</v>
      </c>
      <c r="F5" s="276" t="s">
        <v>34</v>
      </c>
      <c r="G5" s="277" t="s">
        <v>35</v>
      </c>
      <c r="H5" s="278" t="s">
        <v>36</v>
      </c>
      <c r="I5" s="276" t="s">
        <v>34</v>
      </c>
      <c r="J5" s="277" t="s">
        <v>35</v>
      </c>
      <c r="K5" s="278" t="s">
        <v>36</v>
      </c>
      <c r="L5" s="276" t="s">
        <v>34</v>
      </c>
      <c r="M5" s="277" t="s">
        <v>35</v>
      </c>
      <c r="N5" s="278" t="s">
        <v>36</v>
      </c>
      <c r="O5" s="276" t="s">
        <v>34</v>
      </c>
      <c r="P5" s="277" t="s">
        <v>35</v>
      </c>
      <c r="Q5" s="278" t="s">
        <v>36</v>
      </c>
      <c r="R5" s="276" t="s">
        <v>34</v>
      </c>
      <c r="S5" s="277" t="s">
        <v>35</v>
      </c>
      <c r="T5" s="278" t="s">
        <v>36</v>
      </c>
      <c r="U5" s="276" t="s">
        <v>34</v>
      </c>
      <c r="V5" s="277" t="s">
        <v>35</v>
      </c>
      <c r="W5" s="278" t="s">
        <v>36</v>
      </c>
      <c r="X5" s="276" t="s">
        <v>34</v>
      </c>
      <c r="Y5" s="277" t="s">
        <v>35</v>
      </c>
      <c r="Z5" s="278" t="s">
        <v>36</v>
      </c>
    </row>
    <row r="6" spans="1:26" ht="34.5" customHeight="1" x14ac:dyDescent="0.25">
      <c r="A6" s="279" t="s">
        <v>37</v>
      </c>
      <c r="B6" s="280" t="s">
        <v>10</v>
      </c>
      <c r="C6" s="281">
        <v>2</v>
      </c>
      <c r="D6" s="282">
        <v>1</v>
      </c>
      <c r="E6" s="283">
        <v>3</v>
      </c>
      <c r="F6" s="281">
        <v>0</v>
      </c>
      <c r="G6" s="282">
        <v>3</v>
      </c>
      <c r="H6" s="283">
        <v>3</v>
      </c>
      <c r="I6" s="281" t="s">
        <v>13</v>
      </c>
      <c r="J6" s="282" t="s">
        <v>13</v>
      </c>
      <c r="K6" s="283" t="s">
        <v>29</v>
      </c>
      <c r="L6" s="281" t="s">
        <v>13</v>
      </c>
      <c r="M6" s="282" t="s">
        <v>13</v>
      </c>
      <c r="N6" s="283" t="s">
        <v>29</v>
      </c>
      <c r="O6" s="281">
        <v>6</v>
      </c>
      <c r="P6" s="282">
        <v>7</v>
      </c>
      <c r="Q6" s="283">
        <v>13</v>
      </c>
      <c r="R6" s="281" t="s">
        <v>13</v>
      </c>
      <c r="S6" s="282" t="s">
        <v>13</v>
      </c>
      <c r="T6" s="283" t="s">
        <v>29</v>
      </c>
      <c r="U6" s="281">
        <v>1</v>
      </c>
      <c r="V6" s="282">
        <v>1</v>
      </c>
      <c r="W6" s="283">
        <v>2</v>
      </c>
      <c r="X6" s="281">
        <f>C6+F6+O6+U6</f>
        <v>9</v>
      </c>
      <c r="Y6" s="282">
        <f>D6+G6+P6+V6</f>
        <v>12</v>
      </c>
      <c r="Z6" s="283">
        <f>E6+H6+Q6+W6</f>
        <v>21</v>
      </c>
    </row>
    <row r="7" spans="1:26" ht="31.9" customHeight="1" x14ac:dyDescent="0.25">
      <c r="A7" s="284"/>
      <c r="B7" s="285" t="s">
        <v>11</v>
      </c>
      <c r="C7" s="286">
        <f t="shared" ref="C7:Z7" si="0">C6/C$28</f>
        <v>4.3572984749455342E-3</v>
      </c>
      <c r="D7" s="287">
        <f t="shared" si="0"/>
        <v>2.1321961620469083E-3</v>
      </c>
      <c r="E7" s="288">
        <f t="shared" si="0"/>
        <v>3.2327586206896551E-3</v>
      </c>
      <c r="F7" s="286">
        <f t="shared" si="0"/>
        <v>0</v>
      </c>
      <c r="G7" s="287">
        <f t="shared" si="0"/>
        <v>7.8534031413612562E-3</v>
      </c>
      <c r="H7" s="288">
        <f t="shared" si="0"/>
        <v>4.4444444444444444E-3</v>
      </c>
      <c r="I7" s="286" t="s">
        <v>14</v>
      </c>
      <c r="J7" s="287" t="s">
        <v>14</v>
      </c>
      <c r="K7" s="288" t="s">
        <v>14</v>
      </c>
      <c r="L7" s="286" t="s">
        <v>14</v>
      </c>
      <c r="M7" s="287" t="s">
        <v>14</v>
      </c>
      <c r="N7" s="288" t="s">
        <v>14</v>
      </c>
      <c r="O7" s="286">
        <f t="shared" si="0"/>
        <v>7.8226857887874843E-3</v>
      </c>
      <c r="P7" s="287">
        <f t="shared" si="0"/>
        <v>1.9021739130434784E-2</v>
      </c>
      <c r="Q7" s="288">
        <f t="shared" si="0"/>
        <v>1.145374449339207E-2</v>
      </c>
      <c r="R7" s="286" t="s">
        <v>14</v>
      </c>
      <c r="S7" s="287" t="s">
        <v>14</v>
      </c>
      <c r="T7" s="288" t="s">
        <v>14</v>
      </c>
      <c r="U7" s="286">
        <f t="shared" si="0"/>
        <v>2.2831050228310501E-3</v>
      </c>
      <c r="V7" s="287">
        <f t="shared" si="0"/>
        <v>4.6511627906976744E-3</v>
      </c>
      <c r="W7" s="288">
        <f t="shared" si="0"/>
        <v>3.0627871362940277E-3</v>
      </c>
      <c r="X7" s="286">
        <f t="shared" si="0"/>
        <v>4.5988758303525806E-3</v>
      </c>
      <c r="Y7" s="287">
        <f t="shared" si="0"/>
        <v>8.368200836820083E-3</v>
      </c>
      <c r="Z7" s="288">
        <f t="shared" si="0"/>
        <v>6.1928634621055733E-3</v>
      </c>
    </row>
    <row r="8" spans="1:26" ht="28.5" customHeight="1" x14ac:dyDescent="0.25">
      <c r="A8" s="289" t="s">
        <v>38</v>
      </c>
      <c r="B8" s="290" t="s">
        <v>10</v>
      </c>
      <c r="C8" s="291">
        <v>57</v>
      </c>
      <c r="D8" s="292">
        <v>66</v>
      </c>
      <c r="E8" s="293">
        <v>123</v>
      </c>
      <c r="F8" s="291">
        <v>35</v>
      </c>
      <c r="G8" s="292">
        <v>56</v>
      </c>
      <c r="H8" s="293">
        <v>91</v>
      </c>
      <c r="I8" s="291" t="s">
        <v>13</v>
      </c>
      <c r="J8" s="292" t="s">
        <v>13</v>
      </c>
      <c r="K8" s="293" t="s">
        <v>29</v>
      </c>
      <c r="L8" s="291" t="s">
        <v>13</v>
      </c>
      <c r="M8" s="292" t="s">
        <v>13</v>
      </c>
      <c r="N8" s="293" t="s">
        <v>29</v>
      </c>
      <c r="O8" s="291">
        <v>100</v>
      </c>
      <c r="P8" s="292">
        <v>52</v>
      </c>
      <c r="Q8" s="293">
        <v>152</v>
      </c>
      <c r="R8" s="291" t="s">
        <v>13</v>
      </c>
      <c r="S8" s="292" t="s">
        <v>13</v>
      </c>
      <c r="T8" s="293" t="s">
        <v>29</v>
      </c>
      <c r="U8" s="291">
        <v>79</v>
      </c>
      <c r="V8" s="292">
        <v>58</v>
      </c>
      <c r="W8" s="293">
        <v>137</v>
      </c>
      <c r="X8" s="291">
        <f t="shared" ref="X8:Z8" si="1">C8+F8+O8+U8</f>
        <v>271</v>
      </c>
      <c r="Y8" s="292">
        <f t="shared" si="1"/>
        <v>232</v>
      </c>
      <c r="Z8" s="293">
        <f t="shared" si="1"/>
        <v>503</v>
      </c>
    </row>
    <row r="9" spans="1:26" ht="31.5" customHeight="1" x14ac:dyDescent="0.25">
      <c r="A9" s="284"/>
      <c r="B9" s="285" t="s">
        <v>11</v>
      </c>
      <c r="C9" s="286">
        <f t="shared" ref="C9:Z9" si="2">C8/C$28</f>
        <v>0.12418300653594772</v>
      </c>
      <c r="D9" s="287">
        <f t="shared" si="2"/>
        <v>0.14072494669509594</v>
      </c>
      <c r="E9" s="288">
        <f t="shared" si="2"/>
        <v>0.13254310344827586</v>
      </c>
      <c r="F9" s="286">
        <f t="shared" si="2"/>
        <v>0.11945392491467577</v>
      </c>
      <c r="G9" s="287">
        <f t="shared" si="2"/>
        <v>0.14659685863874344</v>
      </c>
      <c r="H9" s="288">
        <f t="shared" si="2"/>
        <v>0.1348148148148148</v>
      </c>
      <c r="I9" s="286" t="s">
        <v>14</v>
      </c>
      <c r="J9" s="287" t="s">
        <v>14</v>
      </c>
      <c r="K9" s="288" t="s">
        <v>14</v>
      </c>
      <c r="L9" s="286" t="s">
        <v>14</v>
      </c>
      <c r="M9" s="287" t="s">
        <v>14</v>
      </c>
      <c r="N9" s="288" t="s">
        <v>14</v>
      </c>
      <c r="O9" s="286">
        <f t="shared" si="2"/>
        <v>0.1303780964797914</v>
      </c>
      <c r="P9" s="287">
        <f t="shared" si="2"/>
        <v>0.14130434782608695</v>
      </c>
      <c r="Q9" s="288">
        <f t="shared" si="2"/>
        <v>0.13392070484581498</v>
      </c>
      <c r="R9" s="286" t="s">
        <v>14</v>
      </c>
      <c r="S9" s="287" t="s">
        <v>14</v>
      </c>
      <c r="T9" s="288" t="s">
        <v>14</v>
      </c>
      <c r="U9" s="286">
        <f t="shared" si="2"/>
        <v>0.18036529680365296</v>
      </c>
      <c r="V9" s="287">
        <f t="shared" si="2"/>
        <v>0.26976744186046514</v>
      </c>
      <c r="W9" s="288">
        <f t="shared" si="2"/>
        <v>0.20980091883614088</v>
      </c>
      <c r="X9" s="286">
        <f t="shared" si="2"/>
        <v>0.13847726111394992</v>
      </c>
      <c r="Y9" s="287">
        <f t="shared" si="2"/>
        <v>0.16178521617852162</v>
      </c>
      <c r="Z9" s="288">
        <f t="shared" si="2"/>
        <v>0.1483338248304335</v>
      </c>
    </row>
    <row r="10" spans="1:26" ht="31.5" customHeight="1" x14ac:dyDescent="0.25">
      <c r="A10" s="289" t="s">
        <v>39</v>
      </c>
      <c r="B10" s="290" t="s">
        <v>10</v>
      </c>
      <c r="C10" s="291">
        <v>44</v>
      </c>
      <c r="D10" s="292">
        <v>48</v>
      </c>
      <c r="E10" s="293">
        <v>92</v>
      </c>
      <c r="F10" s="291">
        <v>35</v>
      </c>
      <c r="G10" s="292">
        <v>46</v>
      </c>
      <c r="H10" s="293">
        <v>81</v>
      </c>
      <c r="I10" s="291" t="s">
        <v>13</v>
      </c>
      <c r="J10" s="292" t="s">
        <v>13</v>
      </c>
      <c r="K10" s="293" t="s">
        <v>29</v>
      </c>
      <c r="L10" s="291" t="s">
        <v>13</v>
      </c>
      <c r="M10" s="292" t="s">
        <v>13</v>
      </c>
      <c r="N10" s="293" t="s">
        <v>29</v>
      </c>
      <c r="O10" s="291">
        <v>69</v>
      </c>
      <c r="P10" s="292">
        <v>35</v>
      </c>
      <c r="Q10" s="293">
        <v>104</v>
      </c>
      <c r="R10" s="291" t="s">
        <v>13</v>
      </c>
      <c r="S10" s="292" t="s">
        <v>13</v>
      </c>
      <c r="T10" s="293" t="s">
        <v>29</v>
      </c>
      <c r="U10" s="291">
        <v>52</v>
      </c>
      <c r="V10" s="292">
        <v>21</v>
      </c>
      <c r="W10" s="293">
        <v>73</v>
      </c>
      <c r="X10" s="291">
        <f t="shared" ref="X10:Z10" si="3">C10+F10+O10+U10</f>
        <v>200</v>
      </c>
      <c r="Y10" s="292">
        <f t="shared" si="3"/>
        <v>150</v>
      </c>
      <c r="Z10" s="293">
        <f t="shared" si="3"/>
        <v>350</v>
      </c>
    </row>
    <row r="11" spans="1:26" ht="31.5" customHeight="1" x14ac:dyDescent="0.25">
      <c r="A11" s="284"/>
      <c r="B11" s="285" t="s">
        <v>11</v>
      </c>
      <c r="C11" s="286">
        <f t="shared" ref="C11:Z11" si="4">C10/C$28</f>
        <v>9.586056644880174E-2</v>
      </c>
      <c r="D11" s="287">
        <f t="shared" si="4"/>
        <v>0.1023454157782516</v>
      </c>
      <c r="E11" s="288">
        <f t="shared" si="4"/>
        <v>9.9137931034482762E-2</v>
      </c>
      <c r="F11" s="286">
        <f t="shared" si="4"/>
        <v>0.11945392491467577</v>
      </c>
      <c r="G11" s="287">
        <f t="shared" si="4"/>
        <v>0.12041884816753927</v>
      </c>
      <c r="H11" s="288">
        <f t="shared" si="4"/>
        <v>0.12</v>
      </c>
      <c r="I11" s="286" t="s">
        <v>14</v>
      </c>
      <c r="J11" s="287" t="s">
        <v>14</v>
      </c>
      <c r="K11" s="288" t="s">
        <v>14</v>
      </c>
      <c r="L11" s="286" t="s">
        <v>14</v>
      </c>
      <c r="M11" s="287" t="s">
        <v>14</v>
      </c>
      <c r="N11" s="288" t="s">
        <v>14</v>
      </c>
      <c r="O11" s="286">
        <f t="shared" si="4"/>
        <v>8.9960886571056067E-2</v>
      </c>
      <c r="P11" s="287">
        <f t="shared" si="4"/>
        <v>9.5108695652173919E-2</v>
      </c>
      <c r="Q11" s="288">
        <f t="shared" si="4"/>
        <v>9.1629955947136563E-2</v>
      </c>
      <c r="R11" s="286" t="s">
        <v>14</v>
      </c>
      <c r="S11" s="287" t="s">
        <v>14</v>
      </c>
      <c r="T11" s="288" t="s">
        <v>14</v>
      </c>
      <c r="U11" s="286">
        <f t="shared" si="4"/>
        <v>0.11872146118721461</v>
      </c>
      <c r="V11" s="287">
        <f t="shared" si="4"/>
        <v>9.7674418604651161E-2</v>
      </c>
      <c r="W11" s="288">
        <f t="shared" si="4"/>
        <v>0.11179173047473201</v>
      </c>
      <c r="X11" s="286">
        <f t="shared" si="4"/>
        <v>0.10219724067450178</v>
      </c>
      <c r="Y11" s="287">
        <f t="shared" si="4"/>
        <v>0.10460251046025104</v>
      </c>
      <c r="Z11" s="288">
        <f t="shared" si="4"/>
        <v>0.10321439103509289</v>
      </c>
    </row>
    <row r="12" spans="1:26" ht="31.5" customHeight="1" x14ac:dyDescent="0.25">
      <c r="A12" s="284" t="s">
        <v>40</v>
      </c>
      <c r="B12" s="290" t="s">
        <v>10</v>
      </c>
      <c r="C12" s="291">
        <v>46</v>
      </c>
      <c r="D12" s="292">
        <v>61</v>
      </c>
      <c r="E12" s="293">
        <v>107</v>
      </c>
      <c r="F12" s="291">
        <v>37</v>
      </c>
      <c r="G12" s="292">
        <v>58</v>
      </c>
      <c r="H12" s="293">
        <v>95</v>
      </c>
      <c r="I12" s="291" t="s">
        <v>13</v>
      </c>
      <c r="J12" s="292" t="s">
        <v>13</v>
      </c>
      <c r="K12" s="293" t="s">
        <v>29</v>
      </c>
      <c r="L12" s="291" t="s">
        <v>13</v>
      </c>
      <c r="M12" s="292" t="s">
        <v>13</v>
      </c>
      <c r="N12" s="293" t="s">
        <v>29</v>
      </c>
      <c r="O12" s="291">
        <v>89</v>
      </c>
      <c r="P12" s="292">
        <v>47</v>
      </c>
      <c r="Q12" s="293">
        <v>136</v>
      </c>
      <c r="R12" s="291" t="s">
        <v>13</v>
      </c>
      <c r="S12" s="292" t="s">
        <v>13</v>
      </c>
      <c r="T12" s="293" t="s">
        <v>29</v>
      </c>
      <c r="U12" s="291">
        <v>63</v>
      </c>
      <c r="V12" s="292">
        <v>36</v>
      </c>
      <c r="W12" s="293">
        <v>99</v>
      </c>
      <c r="X12" s="291">
        <f t="shared" ref="X12:Z12" si="5">C12+F12+O12+U12</f>
        <v>235</v>
      </c>
      <c r="Y12" s="292">
        <f t="shared" si="5"/>
        <v>202</v>
      </c>
      <c r="Z12" s="293">
        <f t="shared" si="5"/>
        <v>437</v>
      </c>
    </row>
    <row r="13" spans="1:26" ht="31.5" customHeight="1" x14ac:dyDescent="0.25">
      <c r="A13" s="284"/>
      <c r="B13" s="285" t="s">
        <v>11</v>
      </c>
      <c r="C13" s="286">
        <f t="shared" ref="C13:Z13" si="6">C12/C$28</f>
        <v>0.10021786492374728</v>
      </c>
      <c r="D13" s="287">
        <f t="shared" si="6"/>
        <v>0.13006396588486141</v>
      </c>
      <c r="E13" s="288">
        <f t="shared" si="6"/>
        <v>0.11530172413793104</v>
      </c>
      <c r="F13" s="286">
        <f t="shared" si="6"/>
        <v>0.12627986348122866</v>
      </c>
      <c r="G13" s="287">
        <f t="shared" si="6"/>
        <v>0.15183246073298429</v>
      </c>
      <c r="H13" s="288">
        <f t="shared" si="6"/>
        <v>0.14074074074074075</v>
      </c>
      <c r="I13" s="286" t="s">
        <v>14</v>
      </c>
      <c r="J13" s="287" t="s">
        <v>14</v>
      </c>
      <c r="K13" s="288" t="s">
        <v>14</v>
      </c>
      <c r="L13" s="286" t="s">
        <v>14</v>
      </c>
      <c r="M13" s="287" t="s">
        <v>14</v>
      </c>
      <c r="N13" s="288" t="s">
        <v>14</v>
      </c>
      <c r="O13" s="286">
        <f t="shared" si="6"/>
        <v>0.11603650586701435</v>
      </c>
      <c r="P13" s="287">
        <f t="shared" si="6"/>
        <v>0.12771739130434784</v>
      </c>
      <c r="Q13" s="288">
        <f t="shared" si="6"/>
        <v>0.1198237885462555</v>
      </c>
      <c r="R13" s="286" t="s">
        <v>14</v>
      </c>
      <c r="S13" s="287" t="s">
        <v>14</v>
      </c>
      <c r="T13" s="288" t="s">
        <v>14</v>
      </c>
      <c r="U13" s="286">
        <f t="shared" si="6"/>
        <v>0.14383561643835616</v>
      </c>
      <c r="V13" s="287">
        <f t="shared" si="6"/>
        <v>0.16744186046511628</v>
      </c>
      <c r="W13" s="288">
        <f t="shared" si="6"/>
        <v>0.15160796324655437</v>
      </c>
      <c r="X13" s="286">
        <f t="shared" si="6"/>
        <v>0.1200817577925396</v>
      </c>
      <c r="Y13" s="287">
        <f t="shared" si="6"/>
        <v>0.14086471408647142</v>
      </c>
      <c r="Z13" s="288">
        <f t="shared" si="6"/>
        <v>0.12887053966381598</v>
      </c>
    </row>
    <row r="14" spans="1:26" ht="31.5" customHeight="1" x14ac:dyDescent="0.25">
      <c r="A14" s="284" t="s">
        <v>41</v>
      </c>
      <c r="B14" s="290" t="s">
        <v>10</v>
      </c>
      <c r="C14" s="291">
        <v>60</v>
      </c>
      <c r="D14" s="292">
        <v>53</v>
      </c>
      <c r="E14" s="293">
        <v>113</v>
      </c>
      <c r="F14" s="291">
        <v>43</v>
      </c>
      <c r="G14" s="292">
        <v>41</v>
      </c>
      <c r="H14" s="293">
        <v>84</v>
      </c>
      <c r="I14" s="291" t="s">
        <v>13</v>
      </c>
      <c r="J14" s="292" t="s">
        <v>13</v>
      </c>
      <c r="K14" s="293" t="s">
        <v>29</v>
      </c>
      <c r="L14" s="291" t="s">
        <v>13</v>
      </c>
      <c r="M14" s="292" t="s">
        <v>13</v>
      </c>
      <c r="N14" s="293" t="s">
        <v>29</v>
      </c>
      <c r="O14" s="291">
        <v>131</v>
      </c>
      <c r="P14" s="292">
        <v>44</v>
      </c>
      <c r="Q14" s="293">
        <v>175</v>
      </c>
      <c r="R14" s="291" t="s">
        <v>13</v>
      </c>
      <c r="S14" s="292" t="s">
        <v>13</v>
      </c>
      <c r="T14" s="293" t="s">
        <v>29</v>
      </c>
      <c r="U14" s="291">
        <v>49</v>
      </c>
      <c r="V14" s="292">
        <v>25</v>
      </c>
      <c r="W14" s="293">
        <v>74</v>
      </c>
      <c r="X14" s="291">
        <f t="shared" ref="X14:Z14" si="7">C14+F14+O14+U14</f>
        <v>283</v>
      </c>
      <c r="Y14" s="292">
        <f t="shared" si="7"/>
        <v>163</v>
      </c>
      <c r="Z14" s="293">
        <f t="shared" si="7"/>
        <v>446</v>
      </c>
    </row>
    <row r="15" spans="1:26" ht="31.5" customHeight="1" x14ac:dyDescent="0.25">
      <c r="A15" s="284"/>
      <c r="B15" s="285" t="s">
        <v>11</v>
      </c>
      <c r="C15" s="286">
        <f t="shared" ref="C15:Z15" si="8">C14/C$28</f>
        <v>0.13071895424836602</v>
      </c>
      <c r="D15" s="287">
        <f t="shared" si="8"/>
        <v>0.11300639658848614</v>
      </c>
      <c r="E15" s="288">
        <f t="shared" si="8"/>
        <v>0.12176724137931035</v>
      </c>
      <c r="F15" s="286">
        <f t="shared" si="8"/>
        <v>0.14675767918088736</v>
      </c>
      <c r="G15" s="287">
        <f t="shared" si="8"/>
        <v>0.10732984293193717</v>
      </c>
      <c r="H15" s="288">
        <f t="shared" si="8"/>
        <v>0.12444444444444444</v>
      </c>
      <c r="I15" s="286" t="s">
        <v>14</v>
      </c>
      <c r="J15" s="287" t="s">
        <v>14</v>
      </c>
      <c r="K15" s="288" t="s">
        <v>14</v>
      </c>
      <c r="L15" s="286" t="s">
        <v>14</v>
      </c>
      <c r="M15" s="287" t="s">
        <v>14</v>
      </c>
      <c r="N15" s="288" t="s">
        <v>14</v>
      </c>
      <c r="O15" s="286">
        <f t="shared" si="8"/>
        <v>0.17079530638852672</v>
      </c>
      <c r="P15" s="287">
        <f t="shared" si="8"/>
        <v>0.11956521739130435</v>
      </c>
      <c r="Q15" s="288">
        <f t="shared" si="8"/>
        <v>0.15418502202643172</v>
      </c>
      <c r="R15" s="286" t="s">
        <v>14</v>
      </c>
      <c r="S15" s="287" t="s">
        <v>14</v>
      </c>
      <c r="T15" s="288" t="s">
        <v>14</v>
      </c>
      <c r="U15" s="286">
        <f t="shared" si="8"/>
        <v>0.11187214611872145</v>
      </c>
      <c r="V15" s="287">
        <f t="shared" si="8"/>
        <v>0.11627906976744186</v>
      </c>
      <c r="W15" s="288">
        <f t="shared" si="8"/>
        <v>0.11332312404287902</v>
      </c>
      <c r="X15" s="286">
        <f t="shared" si="8"/>
        <v>0.14460909555442003</v>
      </c>
      <c r="Y15" s="287">
        <f t="shared" si="8"/>
        <v>0.11366806136680614</v>
      </c>
      <c r="Z15" s="288">
        <f t="shared" si="8"/>
        <v>0.13152462400471837</v>
      </c>
    </row>
    <row r="16" spans="1:26" ht="31.5" customHeight="1" x14ac:dyDescent="0.25">
      <c r="A16" s="284" t="s">
        <v>42</v>
      </c>
      <c r="B16" s="290" t="s">
        <v>10</v>
      </c>
      <c r="C16" s="291">
        <v>44</v>
      </c>
      <c r="D16" s="292">
        <v>62</v>
      </c>
      <c r="E16" s="293">
        <v>106</v>
      </c>
      <c r="F16" s="291">
        <v>29</v>
      </c>
      <c r="G16" s="292">
        <v>49</v>
      </c>
      <c r="H16" s="293">
        <v>78</v>
      </c>
      <c r="I16" s="291" t="s">
        <v>13</v>
      </c>
      <c r="J16" s="292" t="s">
        <v>13</v>
      </c>
      <c r="K16" s="293" t="s">
        <v>29</v>
      </c>
      <c r="L16" s="291" t="s">
        <v>13</v>
      </c>
      <c r="M16" s="292" t="s">
        <v>13</v>
      </c>
      <c r="N16" s="293" t="s">
        <v>29</v>
      </c>
      <c r="O16" s="291">
        <v>90</v>
      </c>
      <c r="P16" s="292">
        <v>40</v>
      </c>
      <c r="Q16" s="293">
        <v>130</v>
      </c>
      <c r="R16" s="291" t="s">
        <v>13</v>
      </c>
      <c r="S16" s="292" t="s">
        <v>13</v>
      </c>
      <c r="T16" s="293" t="s">
        <v>29</v>
      </c>
      <c r="U16" s="291">
        <v>57</v>
      </c>
      <c r="V16" s="292">
        <v>25</v>
      </c>
      <c r="W16" s="293">
        <v>82</v>
      </c>
      <c r="X16" s="291">
        <f t="shared" ref="X16:Z16" si="9">C16+F16+O16+U16</f>
        <v>220</v>
      </c>
      <c r="Y16" s="292">
        <f t="shared" si="9"/>
        <v>176</v>
      </c>
      <c r="Z16" s="293">
        <f t="shared" si="9"/>
        <v>396</v>
      </c>
    </row>
    <row r="17" spans="1:26" ht="31.5" customHeight="1" x14ac:dyDescent="0.25">
      <c r="A17" s="284"/>
      <c r="B17" s="285" t="s">
        <v>11</v>
      </c>
      <c r="C17" s="286">
        <f t="shared" ref="C17:Z17" si="10">C16/C$28</f>
        <v>9.586056644880174E-2</v>
      </c>
      <c r="D17" s="287">
        <f t="shared" si="10"/>
        <v>0.13219616204690832</v>
      </c>
      <c r="E17" s="288">
        <f t="shared" si="10"/>
        <v>0.11422413793103449</v>
      </c>
      <c r="F17" s="286">
        <f t="shared" si="10"/>
        <v>9.8976109215017066E-2</v>
      </c>
      <c r="G17" s="287">
        <f t="shared" si="10"/>
        <v>0.12827225130890052</v>
      </c>
      <c r="H17" s="288">
        <f t="shared" si="10"/>
        <v>0.11555555555555555</v>
      </c>
      <c r="I17" s="286" t="s">
        <v>14</v>
      </c>
      <c r="J17" s="287" t="s">
        <v>14</v>
      </c>
      <c r="K17" s="288" t="s">
        <v>14</v>
      </c>
      <c r="L17" s="286" t="s">
        <v>14</v>
      </c>
      <c r="M17" s="287" t="s">
        <v>14</v>
      </c>
      <c r="N17" s="288" t="s">
        <v>14</v>
      </c>
      <c r="O17" s="286">
        <f t="shared" si="10"/>
        <v>0.11734028683181226</v>
      </c>
      <c r="P17" s="287">
        <f t="shared" si="10"/>
        <v>0.10869565217391304</v>
      </c>
      <c r="Q17" s="288">
        <f t="shared" si="10"/>
        <v>0.11453744493392071</v>
      </c>
      <c r="R17" s="286" t="s">
        <v>14</v>
      </c>
      <c r="S17" s="287" t="s">
        <v>14</v>
      </c>
      <c r="T17" s="288" t="s">
        <v>14</v>
      </c>
      <c r="U17" s="286">
        <f t="shared" si="10"/>
        <v>0.13013698630136986</v>
      </c>
      <c r="V17" s="287">
        <f t="shared" si="10"/>
        <v>0.11627906976744186</v>
      </c>
      <c r="W17" s="288">
        <f t="shared" si="10"/>
        <v>0.12557427258805512</v>
      </c>
      <c r="X17" s="286">
        <f t="shared" si="10"/>
        <v>0.11241696474195197</v>
      </c>
      <c r="Y17" s="287">
        <f t="shared" si="10"/>
        <v>0.12273361227336123</v>
      </c>
      <c r="Z17" s="288">
        <f t="shared" si="10"/>
        <v>0.11677971099970511</v>
      </c>
    </row>
    <row r="18" spans="1:26" ht="31.5" customHeight="1" x14ac:dyDescent="0.25">
      <c r="A18" s="284" t="s">
        <v>43</v>
      </c>
      <c r="B18" s="290" t="s">
        <v>10</v>
      </c>
      <c r="C18" s="291">
        <v>54</v>
      </c>
      <c r="D18" s="292">
        <v>32</v>
      </c>
      <c r="E18" s="293">
        <v>86</v>
      </c>
      <c r="F18" s="291">
        <v>31</v>
      </c>
      <c r="G18" s="292">
        <v>30</v>
      </c>
      <c r="H18" s="293">
        <v>61</v>
      </c>
      <c r="I18" s="291" t="s">
        <v>13</v>
      </c>
      <c r="J18" s="292" t="s">
        <v>13</v>
      </c>
      <c r="K18" s="293" t="s">
        <v>29</v>
      </c>
      <c r="L18" s="291" t="s">
        <v>13</v>
      </c>
      <c r="M18" s="292" t="s">
        <v>13</v>
      </c>
      <c r="N18" s="293" t="s">
        <v>29</v>
      </c>
      <c r="O18" s="291">
        <v>121</v>
      </c>
      <c r="P18" s="292">
        <v>39</v>
      </c>
      <c r="Q18" s="293">
        <v>160</v>
      </c>
      <c r="R18" s="291" t="s">
        <v>13</v>
      </c>
      <c r="S18" s="292" t="s">
        <v>13</v>
      </c>
      <c r="T18" s="293" t="s">
        <v>29</v>
      </c>
      <c r="U18" s="291">
        <v>48</v>
      </c>
      <c r="V18" s="292">
        <v>18</v>
      </c>
      <c r="W18" s="293">
        <v>66</v>
      </c>
      <c r="X18" s="291">
        <f t="shared" ref="X18:Z18" si="11">C18+F18+O18+U18</f>
        <v>254</v>
      </c>
      <c r="Y18" s="292">
        <f t="shared" si="11"/>
        <v>119</v>
      </c>
      <c r="Z18" s="293">
        <f t="shared" si="11"/>
        <v>373</v>
      </c>
    </row>
    <row r="19" spans="1:26" ht="31.5" customHeight="1" x14ac:dyDescent="0.25">
      <c r="A19" s="284"/>
      <c r="B19" s="285" t="s">
        <v>11</v>
      </c>
      <c r="C19" s="286">
        <f t="shared" ref="C19:Z19" si="12">C18/C$28</f>
        <v>0.11764705882352941</v>
      </c>
      <c r="D19" s="287">
        <f t="shared" si="12"/>
        <v>6.8230277185501065E-2</v>
      </c>
      <c r="E19" s="288">
        <f t="shared" si="12"/>
        <v>9.2672413793103453E-2</v>
      </c>
      <c r="F19" s="286">
        <f t="shared" si="12"/>
        <v>0.10580204778156997</v>
      </c>
      <c r="G19" s="287">
        <f t="shared" si="12"/>
        <v>7.8534031413612565E-2</v>
      </c>
      <c r="H19" s="288">
        <f t="shared" si="12"/>
        <v>9.0370370370370365E-2</v>
      </c>
      <c r="I19" s="286" t="s">
        <v>14</v>
      </c>
      <c r="J19" s="287" t="s">
        <v>14</v>
      </c>
      <c r="K19" s="288" t="s">
        <v>14</v>
      </c>
      <c r="L19" s="286" t="s">
        <v>14</v>
      </c>
      <c r="M19" s="287" t="s">
        <v>14</v>
      </c>
      <c r="N19" s="288" t="s">
        <v>14</v>
      </c>
      <c r="O19" s="286">
        <f t="shared" si="12"/>
        <v>0.15775749674054759</v>
      </c>
      <c r="P19" s="287">
        <f t="shared" si="12"/>
        <v>0.10597826086956522</v>
      </c>
      <c r="Q19" s="288">
        <f t="shared" si="12"/>
        <v>0.14096916299559473</v>
      </c>
      <c r="R19" s="286" t="s">
        <v>14</v>
      </c>
      <c r="S19" s="287" t="s">
        <v>14</v>
      </c>
      <c r="T19" s="288" t="s">
        <v>14</v>
      </c>
      <c r="U19" s="286">
        <f t="shared" si="12"/>
        <v>0.1095890410958904</v>
      </c>
      <c r="V19" s="287">
        <f t="shared" si="12"/>
        <v>8.3720930232558138E-2</v>
      </c>
      <c r="W19" s="288">
        <f t="shared" si="12"/>
        <v>0.10107197549770292</v>
      </c>
      <c r="X19" s="286">
        <f t="shared" si="12"/>
        <v>0.12979049565661727</v>
      </c>
      <c r="Y19" s="287">
        <f t="shared" si="12"/>
        <v>8.2984658298465824E-2</v>
      </c>
      <c r="Z19" s="288">
        <f t="shared" si="12"/>
        <v>0.109997051017399</v>
      </c>
    </row>
    <row r="20" spans="1:26" ht="31.5" customHeight="1" x14ac:dyDescent="0.25">
      <c r="A20" s="284" t="s">
        <v>44</v>
      </c>
      <c r="B20" s="290" t="s">
        <v>10</v>
      </c>
      <c r="C20" s="291">
        <v>50</v>
      </c>
      <c r="D20" s="292">
        <v>25</v>
      </c>
      <c r="E20" s="293">
        <v>75</v>
      </c>
      <c r="F20" s="291">
        <v>27</v>
      </c>
      <c r="G20" s="292">
        <v>38</v>
      </c>
      <c r="H20" s="293">
        <v>65</v>
      </c>
      <c r="I20" s="291" t="s">
        <v>13</v>
      </c>
      <c r="J20" s="292" t="s">
        <v>13</v>
      </c>
      <c r="K20" s="293" t="s">
        <v>29</v>
      </c>
      <c r="L20" s="291" t="s">
        <v>13</v>
      </c>
      <c r="M20" s="292" t="s">
        <v>13</v>
      </c>
      <c r="N20" s="293" t="s">
        <v>29</v>
      </c>
      <c r="O20" s="291">
        <v>44</v>
      </c>
      <c r="P20" s="292">
        <v>22</v>
      </c>
      <c r="Q20" s="293">
        <v>66</v>
      </c>
      <c r="R20" s="291" t="s">
        <v>13</v>
      </c>
      <c r="S20" s="292" t="s">
        <v>13</v>
      </c>
      <c r="T20" s="293" t="s">
        <v>29</v>
      </c>
      <c r="U20" s="291">
        <v>36</v>
      </c>
      <c r="V20" s="292">
        <v>10</v>
      </c>
      <c r="W20" s="293">
        <v>46</v>
      </c>
      <c r="X20" s="291">
        <f t="shared" ref="X20:Z20" si="13">C20+F20+O20+U20</f>
        <v>157</v>
      </c>
      <c r="Y20" s="292">
        <f t="shared" si="13"/>
        <v>95</v>
      </c>
      <c r="Z20" s="293">
        <f t="shared" si="13"/>
        <v>252</v>
      </c>
    </row>
    <row r="21" spans="1:26" ht="31.5" customHeight="1" x14ac:dyDescent="0.25">
      <c r="A21" s="284"/>
      <c r="B21" s="285" t="s">
        <v>11</v>
      </c>
      <c r="C21" s="286">
        <f t="shared" ref="C21:Z21" si="14">C20/C$28</f>
        <v>0.10893246187363835</v>
      </c>
      <c r="D21" s="287">
        <f t="shared" si="14"/>
        <v>5.3304904051172705E-2</v>
      </c>
      <c r="E21" s="288">
        <f t="shared" si="14"/>
        <v>8.0818965517241381E-2</v>
      </c>
      <c r="F21" s="286">
        <f t="shared" si="14"/>
        <v>9.2150170648464161E-2</v>
      </c>
      <c r="G21" s="287">
        <f t="shared" si="14"/>
        <v>9.947643979057591E-2</v>
      </c>
      <c r="H21" s="288">
        <f t="shared" si="14"/>
        <v>9.6296296296296297E-2</v>
      </c>
      <c r="I21" s="286" t="s">
        <v>14</v>
      </c>
      <c r="J21" s="287" t="s">
        <v>14</v>
      </c>
      <c r="K21" s="288" t="s">
        <v>14</v>
      </c>
      <c r="L21" s="286" t="s">
        <v>14</v>
      </c>
      <c r="M21" s="287" t="s">
        <v>14</v>
      </c>
      <c r="N21" s="288" t="s">
        <v>14</v>
      </c>
      <c r="O21" s="286">
        <f t="shared" si="14"/>
        <v>5.736636245110821E-2</v>
      </c>
      <c r="P21" s="287">
        <f t="shared" si="14"/>
        <v>5.9782608695652176E-2</v>
      </c>
      <c r="Q21" s="288">
        <f t="shared" si="14"/>
        <v>5.8149779735682819E-2</v>
      </c>
      <c r="R21" s="286" t="s">
        <v>14</v>
      </c>
      <c r="S21" s="287" t="s">
        <v>14</v>
      </c>
      <c r="T21" s="288" t="s">
        <v>14</v>
      </c>
      <c r="U21" s="286">
        <f t="shared" si="14"/>
        <v>8.2191780821917804E-2</v>
      </c>
      <c r="V21" s="287">
        <f t="shared" si="14"/>
        <v>4.6511627906976744E-2</v>
      </c>
      <c r="W21" s="288">
        <f t="shared" si="14"/>
        <v>7.0444104134762639E-2</v>
      </c>
      <c r="X21" s="286">
        <f t="shared" si="14"/>
        <v>8.0224833929483902E-2</v>
      </c>
      <c r="Y21" s="287">
        <f t="shared" si="14"/>
        <v>6.6248256624825669E-2</v>
      </c>
      <c r="Z21" s="288">
        <f t="shared" si="14"/>
        <v>7.4314361545266883E-2</v>
      </c>
    </row>
    <row r="22" spans="1:26" ht="31.5" customHeight="1" x14ac:dyDescent="0.25">
      <c r="A22" s="284" t="s">
        <v>45</v>
      </c>
      <c r="B22" s="290" t="s">
        <v>10</v>
      </c>
      <c r="C22" s="291">
        <v>28</v>
      </c>
      <c r="D22" s="292">
        <v>26</v>
      </c>
      <c r="E22" s="293">
        <v>54</v>
      </c>
      <c r="F22" s="291">
        <v>24</v>
      </c>
      <c r="G22" s="292">
        <v>28</v>
      </c>
      <c r="H22" s="293">
        <v>52</v>
      </c>
      <c r="I22" s="291" t="s">
        <v>13</v>
      </c>
      <c r="J22" s="292" t="s">
        <v>13</v>
      </c>
      <c r="K22" s="293" t="s">
        <v>29</v>
      </c>
      <c r="L22" s="291" t="s">
        <v>13</v>
      </c>
      <c r="M22" s="292" t="s">
        <v>13</v>
      </c>
      <c r="N22" s="293" t="s">
        <v>29</v>
      </c>
      <c r="O22" s="291">
        <v>48</v>
      </c>
      <c r="P22" s="292">
        <v>20</v>
      </c>
      <c r="Q22" s="293">
        <v>68</v>
      </c>
      <c r="R22" s="291" t="s">
        <v>13</v>
      </c>
      <c r="S22" s="292" t="s">
        <v>13</v>
      </c>
      <c r="T22" s="293" t="s">
        <v>29</v>
      </c>
      <c r="U22" s="291">
        <v>17</v>
      </c>
      <c r="V22" s="292">
        <v>7</v>
      </c>
      <c r="W22" s="293">
        <v>24</v>
      </c>
      <c r="X22" s="291">
        <f t="shared" ref="X22:Z22" si="15">C22+F22+O22+U22</f>
        <v>117</v>
      </c>
      <c r="Y22" s="292">
        <f t="shared" si="15"/>
        <v>81</v>
      </c>
      <c r="Z22" s="293">
        <f t="shared" si="15"/>
        <v>198</v>
      </c>
    </row>
    <row r="23" spans="1:26" ht="31.5" customHeight="1" x14ac:dyDescent="0.25">
      <c r="A23" s="284"/>
      <c r="B23" s="285" t="s">
        <v>11</v>
      </c>
      <c r="C23" s="286">
        <f t="shared" ref="C23:Z23" si="16">C22/C$28</f>
        <v>6.1002178649237473E-2</v>
      </c>
      <c r="D23" s="287">
        <f t="shared" si="16"/>
        <v>5.5437100213219619E-2</v>
      </c>
      <c r="E23" s="288">
        <f t="shared" si="16"/>
        <v>5.8189655172413791E-2</v>
      </c>
      <c r="F23" s="286">
        <f t="shared" si="16"/>
        <v>8.191126279863481E-2</v>
      </c>
      <c r="G23" s="287">
        <f t="shared" si="16"/>
        <v>7.3298429319371722E-2</v>
      </c>
      <c r="H23" s="288">
        <f t="shared" si="16"/>
        <v>7.7037037037037043E-2</v>
      </c>
      <c r="I23" s="286" t="s">
        <v>14</v>
      </c>
      <c r="J23" s="287" t="s">
        <v>14</v>
      </c>
      <c r="K23" s="288" t="s">
        <v>14</v>
      </c>
      <c r="L23" s="286" t="s">
        <v>14</v>
      </c>
      <c r="M23" s="287" t="s">
        <v>14</v>
      </c>
      <c r="N23" s="288" t="s">
        <v>14</v>
      </c>
      <c r="O23" s="286">
        <f t="shared" si="16"/>
        <v>6.2581486310299875E-2</v>
      </c>
      <c r="P23" s="287">
        <f t="shared" si="16"/>
        <v>5.434782608695652E-2</v>
      </c>
      <c r="Q23" s="288">
        <f t="shared" si="16"/>
        <v>5.991189427312775E-2</v>
      </c>
      <c r="R23" s="286" t="s">
        <v>14</v>
      </c>
      <c r="S23" s="287" t="s">
        <v>14</v>
      </c>
      <c r="T23" s="288" t="s">
        <v>14</v>
      </c>
      <c r="U23" s="286">
        <f t="shared" si="16"/>
        <v>3.8812785388127852E-2</v>
      </c>
      <c r="V23" s="287">
        <f t="shared" si="16"/>
        <v>3.255813953488372E-2</v>
      </c>
      <c r="W23" s="288">
        <f t="shared" si="16"/>
        <v>3.6753445635528334E-2</v>
      </c>
      <c r="X23" s="286">
        <f t="shared" si="16"/>
        <v>5.9785385794583548E-2</v>
      </c>
      <c r="Y23" s="287">
        <f t="shared" si="16"/>
        <v>5.6485355648535567E-2</v>
      </c>
      <c r="Z23" s="288">
        <f t="shared" si="16"/>
        <v>5.8389855499852553E-2</v>
      </c>
    </row>
    <row r="24" spans="1:26" ht="31.5" customHeight="1" x14ac:dyDescent="0.25">
      <c r="A24" s="284" t="s">
        <v>130</v>
      </c>
      <c r="B24" s="290" t="s">
        <v>10</v>
      </c>
      <c r="C24" s="291">
        <v>22</v>
      </c>
      <c r="D24" s="292">
        <v>18</v>
      </c>
      <c r="E24" s="293">
        <v>40</v>
      </c>
      <c r="F24" s="291">
        <v>19</v>
      </c>
      <c r="G24" s="292">
        <v>13</v>
      </c>
      <c r="H24" s="293">
        <v>32</v>
      </c>
      <c r="I24" s="291" t="s">
        <v>13</v>
      </c>
      <c r="J24" s="292" t="s">
        <v>13</v>
      </c>
      <c r="K24" s="293" t="s">
        <v>29</v>
      </c>
      <c r="L24" s="291" t="s">
        <v>13</v>
      </c>
      <c r="M24" s="292" t="s">
        <v>13</v>
      </c>
      <c r="N24" s="293" t="s">
        <v>29</v>
      </c>
      <c r="O24" s="291">
        <v>22</v>
      </c>
      <c r="P24" s="292">
        <v>18</v>
      </c>
      <c r="Q24" s="293">
        <v>40</v>
      </c>
      <c r="R24" s="291" t="s">
        <v>13</v>
      </c>
      <c r="S24" s="292" t="s">
        <v>13</v>
      </c>
      <c r="T24" s="293" t="s">
        <v>29</v>
      </c>
      <c r="U24" s="291">
        <v>16</v>
      </c>
      <c r="V24" s="292">
        <v>7</v>
      </c>
      <c r="W24" s="293">
        <v>23</v>
      </c>
      <c r="X24" s="291">
        <f t="shared" ref="X24:Z24" si="17">C24+F24+O24+U24</f>
        <v>79</v>
      </c>
      <c r="Y24" s="292">
        <f t="shared" si="17"/>
        <v>56</v>
      </c>
      <c r="Z24" s="293">
        <f t="shared" si="17"/>
        <v>135</v>
      </c>
    </row>
    <row r="25" spans="1:26" ht="31.5" customHeight="1" x14ac:dyDescent="0.25">
      <c r="A25" s="284"/>
      <c r="B25" s="285" t="s">
        <v>11</v>
      </c>
      <c r="C25" s="286">
        <f t="shared" ref="C25:Z25" si="18">C24/C$28</f>
        <v>4.793028322440087E-2</v>
      </c>
      <c r="D25" s="287">
        <f t="shared" si="18"/>
        <v>3.8379530916844352E-2</v>
      </c>
      <c r="E25" s="288">
        <f t="shared" si="18"/>
        <v>4.3103448275862072E-2</v>
      </c>
      <c r="F25" s="286">
        <f t="shared" si="18"/>
        <v>6.4846416382252553E-2</v>
      </c>
      <c r="G25" s="287">
        <f t="shared" si="18"/>
        <v>3.4031413612565446E-2</v>
      </c>
      <c r="H25" s="288">
        <f t="shared" si="18"/>
        <v>4.7407407407407405E-2</v>
      </c>
      <c r="I25" s="286" t="s">
        <v>14</v>
      </c>
      <c r="J25" s="287" t="s">
        <v>14</v>
      </c>
      <c r="K25" s="288" t="s">
        <v>14</v>
      </c>
      <c r="L25" s="286" t="s">
        <v>14</v>
      </c>
      <c r="M25" s="287" t="s">
        <v>14</v>
      </c>
      <c r="N25" s="288" t="s">
        <v>14</v>
      </c>
      <c r="O25" s="286">
        <f t="shared" si="18"/>
        <v>2.8683181225554105E-2</v>
      </c>
      <c r="P25" s="287">
        <f t="shared" si="18"/>
        <v>4.8913043478260872E-2</v>
      </c>
      <c r="Q25" s="288">
        <f t="shared" si="18"/>
        <v>3.5242290748898682E-2</v>
      </c>
      <c r="R25" s="286" t="s">
        <v>14</v>
      </c>
      <c r="S25" s="287" t="s">
        <v>14</v>
      </c>
      <c r="T25" s="288" t="s">
        <v>14</v>
      </c>
      <c r="U25" s="286">
        <f t="shared" si="18"/>
        <v>3.6529680365296802E-2</v>
      </c>
      <c r="V25" s="287">
        <f t="shared" si="18"/>
        <v>3.255813953488372E-2</v>
      </c>
      <c r="W25" s="288">
        <f t="shared" si="18"/>
        <v>3.5222052067381319E-2</v>
      </c>
      <c r="X25" s="286">
        <f t="shared" si="18"/>
        <v>4.0367910066428203E-2</v>
      </c>
      <c r="Y25" s="287">
        <f t="shared" si="18"/>
        <v>3.9051603905160388E-2</v>
      </c>
      <c r="Z25" s="288">
        <f t="shared" si="18"/>
        <v>3.9811265113535832E-2</v>
      </c>
    </row>
    <row r="26" spans="1:26" ht="31.5" customHeight="1" x14ac:dyDescent="0.25">
      <c r="A26" s="284" t="s">
        <v>131</v>
      </c>
      <c r="B26" s="290" t="s">
        <v>10</v>
      </c>
      <c r="C26" s="291">
        <v>52</v>
      </c>
      <c r="D26" s="292">
        <v>77</v>
      </c>
      <c r="E26" s="293">
        <v>129</v>
      </c>
      <c r="F26" s="291">
        <v>13</v>
      </c>
      <c r="G26" s="292">
        <v>20</v>
      </c>
      <c r="H26" s="293">
        <v>33</v>
      </c>
      <c r="I26" s="291" t="s">
        <v>13</v>
      </c>
      <c r="J26" s="292" t="s">
        <v>13</v>
      </c>
      <c r="K26" s="293" t="s">
        <v>29</v>
      </c>
      <c r="L26" s="291" t="s">
        <v>13</v>
      </c>
      <c r="M26" s="292" t="s">
        <v>13</v>
      </c>
      <c r="N26" s="293" t="s">
        <v>29</v>
      </c>
      <c r="O26" s="291">
        <v>47</v>
      </c>
      <c r="P26" s="292">
        <v>44</v>
      </c>
      <c r="Q26" s="293">
        <v>91</v>
      </c>
      <c r="R26" s="291" t="s">
        <v>13</v>
      </c>
      <c r="S26" s="292" t="s">
        <v>13</v>
      </c>
      <c r="T26" s="293" t="s">
        <v>29</v>
      </c>
      <c r="U26" s="291">
        <v>20</v>
      </c>
      <c r="V26" s="292">
        <v>7</v>
      </c>
      <c r="W26" s="293">
        <v>27</v>
      </c>
      <c r="X26" s="291">
        <f t="shared" ref="X26:Z26" si="19">C26+F26+O26+U26</f>
        <v>132</v>
      </c>
      <c r="Y26" s="292">
        <f t="shared" si="19"/>
        <v>148</v>
      </c>
      <c r="Z26" s="293">
        <f t="shared" si="19"/>
        <v>280</v>
      </c>
    </row>
    <row r="27" spans="1:26" ht="31.5" customHeight="1" thickBot="1" x14ac:dyDescent="0.3">
      <c r="A27" s="294"/>
      <c r="B27" s="295" t="s">
        <v>11</v>
      </c>
      <c r="C27" s="296">
        <f t="shared" ref="C27:Z27" si="20">C26/C$28</f>
        <v>0.11328976034858387</v>
      </c>
      <c r="D27" s="297">
        <f t="shared" si="20"/>
        <v>0.16417910447761194</v>
      </c>
      <c r="E27" s="298">
        <f t="shared" si="20"/>
        <v>0.13900862068965517</v>
      </c>
      <c r="F27" s="296">
        <f t="shared" si="20"/>
        <v>4.4368600682593858E-2</v>
      </c>
      <c r="G27" s="297">
        <f t="shared" si="20"/>
        <v>5.2356020942408377E-2</v>
      </c>
      <c r="H27" s="298">
        <f t="shared" si="20"/>
        <v>4.8888888888888891E-2</v>
      </c>
      <c r="I27" s="296" t="s">
        <v>14</v>
      </c>
      <c r="J27" s="297" t="s">
        <v>14</v>
      </c>
      <c r="K27" s="298" t="s">
        <v>14</v>
      </c>
      <c r="L27" s="296" t="s">
        <v>14</v>
      </c>
      <c r="M27" s="297" t="s">
        <v>14</v>
      </c>
      <c r="N27" s="298" t="s">
        <v>14</v>
      </c>
      <c r="O27" s="296">
        <f t="shared" si="20"/>
        <v>6.1277705345501955E-2</v>
      </c>
      <c r="P27" s="297">
        <f t="shared" si="20"/>
        <v>0.11956521739130435</v>
      </c>
      <c r="Q27" s="298">
        <f t="shared" si="20"/>
        <v>8.0176211453744498E-2</v>
      </c>
      <c r="R27" s="296" t="s">
        <v>14</v>
      </c>
      <c r="S27" s="297" t="s">
        <v>14</v>
      </c>
      <c r="T27" s="298" t="s">
        <v>14</v>
      </c>
      <c r="U27" s="296">
        <f t="shared" si="20"/>
        <v>4.5662100456621002E-2</v>
      </c>
      <c r="V27" s="297">
        <f t="shared" si="20"/>
        <v>3.255813953488372E-2</v>
      </c>
      <c r="W27" s="298">
        <f t="shared" si="20"/>
        <v>4.1347626339969371E-2</v>
      </c>
      <c r="X27" s="296">
        <f t="shared" si="20"/>
        <v>6.7450178845171183E-2</v>
      </c>
      <c r="Y27" s="297">
        <f t="shared" si="20"/>
        <v>0.10320781032078104</v>
      </c>
      <c r="Z27" s="298">
        <f t="shared" si="20"/>
        <v>8.2571512828074317E-2</v>
      </c>
    </row>
    <row r="28" spans="1:26" ht="31.5" customHeight="1" x14ac:dyDescent="0.25">
      <c r="A28" s="129" t="s">
        <v>46</v>
      </c>
      <c r="B28" s="280" t="s">
        <v>10</v>
      </c>
      <c r="C28" s="299">
        <v>459</v>
      </c>
      <c r="D28" s="300">
        <v>469</v>
      </c>
      <c r="E28" s="301">
        <v>928</v>
      </c>
      <c r="F28" s="299">
        <v>293</v>
      </c>
      <c r="G28" s="300">
        <v>382</v>
      </c>
      <c r="H28" s="301">
        <v>675</v>
      </c>
      <c r="I28" s="299" t="s">
        <v>13</v>
      </c>
      <c r="J28" s="300" t="s">
        <v>13</v>
      </c>
      <c r="K28" s="301" t="s">
        <v>29</v>
      </c>
      <c r="L28" s="299" t="s">
        <v>13</v>
      </c>
      <c r="M28" s="300" t="s">
        <v>13</v>
      </c>
      <c r="N28" s="301" t="s">
        <v>29</v>
      </c>
      <c r="O28" s="299">
        <v>767</v>
      </c>
      <c r="P28" s="300">
        <v>368</v>
      </c>
      <c r="Q28" s="301">
        <v>1135</v>
      </c>
      <c r="R28" s="299" t="s">
        <v>13</v>
      </c>
      <c r="S28" s="300" t="s">
        <v>13</v>
      </c>
      <c r="T28" s="301" t="s">
        <v>29</v>
      </c>
      <c r="U28" s="299">
        <v>438</v>
      </c>
      <c r="V28" s="300">
        <v>215</v>
      </c>
      <c r="W28" s="301">
        <v>653</v>
      </c>
      <c r="X28" s="299">
        <f>C28+F28+O28+U28</f>
        <v>1957</v>
      </c>
      <c r="Y28" s="300">
        <f>D28+G28+P28+V28</f>
        <v>1434</v>
      </c>
      <c r="Z28" s="301">
        <f>E28+H28+Q28+W28</f>
        <v>3391</v>
      </c>
    </row>
    <row r="29" spans="1:26" ht="31.5" customHeight="1" thickBot="1" x14ac:dyDescent="0.3">
      <c r="A29" s="302"/>
      <c r="B29" s="303" t="s">
        <v>11</v>
      </c>
      <c r="C29" s="304">
        <f t="shared" ref="C29:Z29" si="21">C28/C$28</f>
        <v>1</v>
      </c>
      <c r="D29" s="305">
        <f t="shared" si="21"/>
        <v>1</v>
      </c>
      <c r="E29" s="306">
        <f t="shared" si="21"/>
        <v>1</v>
      </c>
      <c r="F29" s="304">
        <f t="shared" si="21"/>
        <v>1</v>
      </c>
      <c r="G29" s="305">
        <f t="shared" si="21"/>
        <v>1</v>
      </c>
      <c r="H29" s="306">
        <f t="shared" si="21"/>
        <v>1</v>
      </c>
      <c r="I29" s="304" t="s">
        <v>14</v>
      </c>
      <c r="J29" s="305" t="s">
        <v>14</v>
      </c>
      <c r="K29" s="306" t="s">
        <v>14</v>
      </c>
      <c r="L29" s="304" t="s">
        <v>14</v>
      </c>
      <c r="M29" s="305" t="s">
        <v>14</v>
      </c>
      <c r="N29" s="306" t="s">
        <v>14</v>
      </c>
      <c r="O29" s="304">
        <f t="shared" si="21"/>
        <v>1</v>
      </c>
      <c r="P29" s="305">
        <f t="shared" si="21"/>
        <v>1</v>
      </c>
      <c r="Q29" s="306">
        <f t="shared" si="21"/>
        <v>1</v>
      </c>
      <c r="R29" s="304" t="s">
        <v>14</v>
      </c>
      <c r="S29" s="305" t="s">
        <v>14</v>
      </c>
      <c r="T29" s="306" t="s">
        <v>14</v>
      </c>
      <c r="U29" s="304">
        <f t="shared" si="21"/>
        <v>1</v>
      </c>
      <c r="V29" s="305">
        <f t="shared" si="21"/>
        <v>1</v>
      </c>
      <c r="W29" s="306">
        <f t="shared" si="21"/>
        <v>1</v>
      </c>
      <c r="X29" s="304">
        <f t="shared" si="21"/>
        <v>1</v>
      </c>
      <c r="Y29" s="305">
        <f t="shared" si="21"/>
        <v>1</v>
      </c>
      <c r="Z29" s="306">
        <f t="shared" si="21"/>
        <v>1</v>
      </c>
    </row>
    <row r="30" spans="1:26" ht="31.5" customHeight="1" thickBot="1" x14ac:dyDescent="0.3">
      <c r="A30" s="307"/>
      <c r="B30" s="308"/>
      <c r="C30" s="309"/>
      <c r="D30" s="309"/>
      <c r="E30" s="309"/>
      <c r="F30" s="309"/>
      <c r="G30" s="309"/>
      <c r="H30" s="309"/>
      <c r="I30" s="309"/>
      <c r="J30" s="309"/>
      <c r="K30" s="309"/>
      <c r="L30" s="309"/>
      <c r="M30" s="309"/>
      <c r="N30" s="309"/>
      <c r="O30" s="309"/>
      <c r="P30" s="309"/>
      <c r="Q30" s="309"/>
      <c r="R30" s="309"/>
      <c r="S30" s="309"/>
      <c r="T30" s="309"/>
      <c r="U30" s="309"/>
      <c r="V30" s="309"/>
      <c r="W30" s="309"/>
      <c r="X30" s="309"/>
      <c r="Y30" s="309"/>
      <c r="Z30" s="309"/>
    </row>
    <row r="31" spans="1:26" ht="42" customHeight="1" x14ac:dyDescent="0.25">
      <c r="A31" s="310" t="s">
        <v>47</v>
      </c>
      <c r="B31" s="311" t="s">
        <v>17</v>
      </c>
      <c r="C31" s="281">
        <v>24</v>
      </c>
      <c r="D31" s="282">
        <v>14</v>
      </c>
      <c r="E31" s="283">
        <v>38</v>
      </c>
      <c r="F31" s="281">
        <v>4</v>
      </c>
      <c r="G31" s="282">
        <v>8</v>
      </c>
      <c r="H31" s="283">
        <v>12</v>
      </c>
      <c r="I31" s="281"/>
      <c r="J31" s="282"/>
      <c r="K31" s="283" t="s">
        <v>13</v>
      </c>
      <c r="L31" s="281"/>
      <c r="M31" s="282"/>
      <c r="N31" s="283" t="s">
        <v>13</v>
      </c>
      <c r="O31" s="281">
        <v>239</v>
      </c>
      <c r="P31" s="282">
        <v>171</v>
      </c>
      <c r="Q31" s="283">
        <v>410</v>
      </c>
      <c r="R31" s="281"/>
      <c r="S31" s="282"/>
      <c r="T31" s="283" t="s">
        <v>13</v>
      </c>
      <c r="U31" s="281">
        <v>26</v>
      </c>
      <c r="V31" s="282">
        <v>15</v>
      </c>
      <c r="W31" s="283">
        <v>41</v>
      </c>
      <c r="X31" s="281">
        <f>C31+F31+O31+U31</f>
        <v>293</v>
      </c>
      <c r="Y31" s="282">
        <f>D31+G31+P31+V31</f>
        <v>208</v>
      </c>
      <c r="Z31" s="283">
        <f>E31+H31+Q31+W31</f>
        <v>501</v>
      </c>
    </row>
    <row r="32" spans="1:26" ht="43.5" customHeight="1" thickBot="1" x14ac:dyDescent="0.3">
      <c r="A32" s="312" t="s">
        <v>48</v>
      </c>
      <c r="B32" s="313" t="s">
        <v>17</v>
      </c>
      <c r="C32" s="314">
        <f>C33-(E28+E31)</f>
        <v>38</v>
      </c>
      <c r="D32" s="315"/>
      <c r="E32" s="315"/>
      <c r="F32" s="315">
        <f t="shared" ref="F32" si="22">F33-(H28+H31)</f>
        <v>1492</v>
      </c>
      <c r="G32" s="315"/>
      <c r="H32" s="315"/>
      <c r="I32" s="315" t="s">
        <v>13</v>
      </c>
      <c r="J32" s="315"/>
      <c r="K32" s="315"/>
      <c r="L32" s="315">
        <v>17</v>
      </c>
      <c r="M32" s="315"/>
      <c r="N32" s="315"/>
      <c r="O32" s="315">
        <f t="shared" ref="O32" si="23">O33-(Q28+Q31)</f>
        <v>0</v>
      </c>
      <c r="P32" s="315"/>
      <c r="Q32" s="315"/>
      <c r="R32" s="315" t="s">
        <v>13</v>
      </c>
      <c r="S32" s="315"/>
      <c r="T32" s="315"/>
      <c r="U32" s="315">
        <f t="shared" ref="U32" si="24">U33-(W28+W31)</f>
        <v>0</v>
      </c>
      <c r="V32" s="315"/>
      <c r="W32" s="315"/>
      <c r="X32" s="314">
        <f>C32+F32+O32+U32</f>
        <v>1530</v>
      </c>
      <c r="Y32" s="315"/>
      <c r="Z32" s="315"/>
    </row>
    <row r="33" spans="1:26" ht="51.75" customHeight="1" thickBot="1" x14ac:dyDescent="0.3">
      <c r="A33" s="316" t="s">
        <v>18</v>
      </c>
      <c r="B33" s="317" t="s">
        <v>17</v>
      </c>
      <c r="C33" s="318">
        <v>1004</v>
      </c>
      <c r="D33" s="319"/>
      <c r="E33" s="320"/>
      <c r="F33" s="318">
        <v>2179</v>
      </c>
      <c r="G33" s="319"/>
      <c r="H33" s="320"/>
      <c r="I33" s="318" t="s">
        <v>13</v>
      </c>
      <c r="J33" s="319"/>
      <c r="K33" s="320"/>
      <c r="L33" s="321">
        <v>17</v>
      </c>
      <c r="M33" s="321"/>
      <c r="N33" s="321"/>
      <c r="O33" s="321">
        <v>1545</v>
      </c>
      <c r="P33" s="321"/>
      <c r="Q33" s="321"/>
      <c r="R33" s="321" t="s">
        <v>13</v>
      </c>
      <c r="S33" s="321"/>
      <c r="T33" s="321"/>
      <c r="U33" s="321">
        <v>694</v>
      </c>
      <c r="V33" s="321"/>
      <c r="W33" s="321"/>
      <c r="X33" s="322">
        <f>C33+F33+L33+O33+U33</f>
        <v>5439</v>
      </c>
      <c r="Y33" s="323">
        <f t="shared" ref="Y33:Z33" si="25">D33+G33+J33+M33+P33+V33</f>
        <v>0</v>
      </c>
      <c r="Z33" s="324">
        <f t="shared" si="25"/>
        <v>0</v>
      </c>
    </row>
    <row r="34" spans="1:26" ht="30.6" customHeight="1" thickBot="1" x14ac:dyDescent="0.3">
      <c r="A34" s="325"/>
      <c r="B34" s="326"/>
      <c r="C34" s="327"/>
      <c r="D34" s="327"/>
      <c r="E34" s="327"/>
      <c r="F34" s="327"/>
      <c r="G34" s="327"/>
      <c r="H34" s="327"/>
      <c r="I34" s="327"/>
      <c r="J34" s="327"/>
      <c r="K34" s="327"/>
      <c r="L34" s="327"/>
      <c r="M34" s="327"/>
      <c r="N34" s="327"/>
      <c r="O34" s="327"/>
      <c r="P34" s="327"/>
      <c r="Q34" s="327"/>
      <c r="R34" s="327"/>
      <c r="S34" s="327"/>
      <c r="T34" s="327"/>
      <c r="U34" s="327"/>
      <c r="V34" s="327"/>
      <c r="W34" s="327"/>
      <c r="X34" s="327"/>
      <c r="Y34" s="327"/>
      <c r="Z34" s="327"/>
    </row>
    <row r="35" spans="1:26" ht="36.75" customHeight="1" x14ac:dyDescent="0.25">
      <c r="A35" s="136" t="s">
        <v>19</v>
      </c>
      <c r="B35" s="137"/>
      <c r="C35" s="137"/>
      <c r="D35" s="137"/>
      <c r="E35" s="137"/>
      <c r="F35" s="328"/>
      <c r="G35" s="328"/>
      <c r="H35" s="328"/>
      <c r="I35" s="328"/>
      <c r="J35" s="328"/>
      <c r="K35" s="328"/>
      <c r="L35" s="328"/>
      <c r="M35" s="328"/>
      <c r="N35" s="328"/>
      <c r="O35" s="328"/>
      <c r="P35" s="328"/>
      <c r="Q35" s="328"/>
      <c r="R35" s="328"/>
      <c r="S35" s="328"/>
      <c r="T35" s="328"/>
      <c r="U35" s="328"/>
      <c r="V35" s="328"/>
      <c r="W35" s="328"/>
      <c r="X35" s="328"/>
      <c r="Y35" s="328"/>
      <c r="Z35" s="329"/>
    </row>
    <row r="36" spans="1:26" ht="44.25" customHeight="1" x14ac:dyDescent="0.25">
      <c r="A36" s="330" t="s">
        <v>20</v>
      </c>
      <c r="B36" s="331"/>
      <c r="C36" s="124">
        <v>1</v>
      </c>
      <c r="D36" s="125"/>
      <c r="E36" s="126"/>
      <c r="F36" s="124">
        <v>1</v>
      </c>
      <c r="G36" s="125"/>
      <c r="H36" s="126"/>
      <c r="I36" s="124">
        <v>0</v>
      </c>
      <c r="J36" s="125">
        <v>2</v>
      </c>
      <c r="K36" s="126">
        <v>2</v>
      </c>
      <c r="L36" s="124">
        <v>0</v>
      </c>
      <c r="M36" s="125">
        <v>2</v>
      </c>
      <c r="N36" s="126">
        <v>2</v>
      </c>
      <c r="O36" s="124">
        <v>1</v>
      </c>
      <c r="P36" s="125">
        <v>1</v>
      </c>
      <c r="Q36" s="126">
        <v>1</v>
      </c>
      <c r="R36" s="124">
        <v>0</v>
      </c>
      <c r="S36" s="125">
        <v>0</v>
      </c>
      <c r="T36" s="126">
        <v>0</v>
      </c>
      <c r="U36" s="124">
        <v>1</v>
      </c>
      <c r="V36" s="125">
        <v>3</v>
      </c>
      <c r="W36" s="126">
        <v>3</v>
      </c>
      <c r="X36" s="124">
        <f>C36+F36+I36+L36+O36+R36+U36</f>
        <v>4</v>
      </c>
      <c r="Y36" s="125">
        <f t="shared" ref="Y36:Z37" si="26">D36+G36+J36+M36+P36+S36+V36</f>
        <v>8</v>
      </c>
      <c r="Z36" s="126">
        <f t="shared" si="26"/>
        <v>8</v>
      </c>
    </row>
    <row r="37" spans="1:26" ht="44.25" customHeight="1" thickBot="1" x14ac:dyDescent="0.3">
      <c r="A37" s="332" t="s">
        <v>122</v>
      </c>
      <c r="B37" s="333"/>
      <c r="C37" s="127">
        <v>1</v>
      </c>
      <c r="D37" s="121"/>
      <c r="E37" s="128"/>
      <c r="F37" s="120">
        <v>2</v>
      </c>
      <c r="G37" s="121"/>
      <c r="H37" s="122"/>
      <c r="I37" s="120">
        <v>0</v>
      </c>
      <c r="J37" s="121"/>
      <c r="K37" s="122"/>
      <c r="L37" s="120">
        <v>2</v>
      </c>
      <c r="M37" s="121"/>
      <c r="N37" s="122"/>
      <c r="O37" s="120">
        <v>1</v>
      </c>
      <c r="P37" s="121"/>
      <c r="Q37" s="122"/>
      <c r="R37" s="120">
        <v>1</v>
      </c>
      <c r="S37" s="121"/>
      <c r="T37" s="122"/>
      <c r="U37" s="120">
        <v>1</v>
      </c>
      <c r="V37" s="121"/>
      <c r="W37" s="122"/>
      <c r="X37" s="121">
        <f>C37+F37+I37+L37+O37+R37+U37</f>
        <v>8</v>
      </c>
      <c r="Y37" s="121">
        <f t="shared" si="26"/>
        <v>0</v>
      </c>
      <c r="Z37" s="122">
        <f t="shared" si="26"/>
        <v>0</v>
      </c>
    </row>
    <row r="38" spans="1:26" x14ac:dyDescent="0.25">
      <c r="A38" s="62" t="s">
        <v>21</v>
      </c>
      <c r="B38" s="62"/>
      <c r="C38" s="62"/>
      <c r="D38" s="62"/>
      <c r="E38" s="62"/>
      <c r="F38" s="62"/>
      <c r="G38" s="62"/>
      <c r="H38" s="62"/>
      <c r="I38" s="62"/>
      <c r="J38" s="62"/>
      <c r="K38" s="62"/>
      <c r="L38" s="62"/>
      <c r="M38" s="62"/>
      <c r="N38" s="62"/>
      <c r="O38" s="62"/>
      <c r="P38" s="62"/>
      <c r="Q38" s="62"/>
      <c r="R38" s="62"/>
      <c r="S38" s="62"/>
      <c r="T38" s="62"/>
      <c r="U38" s="62"/>
      <c r="V38" s="62"/>
      <c r="W38" s="62"/>
      <c r="X38" s="62"/>
      <c r="Y38" s="62"/>
      <c r="Z38" s="62"/>
    </row>
    <row r="39" spans="1:26" x14ac:dyDescent="0.25">
      <c r="A39" s="65"/>
      <c r="B39" s="64"/>
      <c r="C39" s="64"/>
      <c r="D39" s="64"/>
      <c r="E39" s="65"/>
      <c r="F39" s="65"/>
      <c r="G39" s="65"/>
      <c r="H39" s="65"/>
      <c r="I39" s="65"/>
      <c r="J39" s="65"/>
      <c r="K39" s="65"/>
      <c r="L39" s="65"/>
      <c r="M39" s="65"/>
      <c r="N39" s="65"/>
      <c r="O39" s="65"/>
      <c r="P39" s="65"/>
      <c r="Q39" s="65"/>
      <c r="R39" s="65"/>
      <c r="S39" s="65"/>
      <c r="T39" s="65"/>
      <c r="U39" s="65"/>
      <c r="V39" s="65"/>
      <c r="W39" s="65"/>
      <c r="X39" s="65"/>
      <c r="Y39" s="65"/>
      <c r="Z39" s="65"/>
    </row>
    <row r="40" spans="1:26" s="335" customFormat="1" ht="79.5" customHeight="1" x14ac:dyDescent="0.25">
      <c r="A40" s="123" t="s">
        <v>142</v>
      </c>
      <c r="B40" s="123"/>
      <c r="C40" s="123"/>
      <c r="D40" s="123"/>
      <c r="E40" s="123"/>
      <c r="F40" s="123"/>
      <c r="G40" s="123"/>
      <c r="H40" s="123"/>
      <c r="I40" s="123"/>
      <c r="J40" s="123"/>
      <c r="K40" s="123"/>
      <c r="L40" s="334"/>
      <c r="M40" s="334"/>
      <c r="N40" s="334"/>
      <c r="O40" s="334"/>
      <c r="P40" s="334"/>
      <c r="Q40" s="334"/>
      <c r="R40" s="334"/>
      <c r="S40" s="334"/>
      <c r="T40" s="334"/>
      <c r="U40" s="334"/>
      <c r="V40" s="334"/>
      <c r="W40" s="334"/>
      <c r="X40" s="334"/>
      <c r="Y40" s="334"/>
      <c r="Z40" s="334"/>
    </row>
  </sheetData>
  <mergeCells count="67">
    <mergeCell ref="U37:W37"/>
    <mergeCell ref="X37:Z37"/>
    <mergeCell ref="A40:K40"/>
    <mergeCell ref="R36:T36"/>
    <mergeCell ref="U36:W36"/>
    <mergeCell ref="X36:Z36"/>
    <mergeCell ref="A37:B37"/>
    <mergeCell ref="C37:E37"/>
    <mergeCell ref="F37:H37"/>
    <mergeCell ref="I37:K37"/>
    <mergeCell ref="L37:N37"/>
    <mergeCell ref="O37:Q37"/>
    <mergeCell ref="R37:T37"/>
    <mergeCell ref="A36:B36"/>
    <mergeCell ref="C36:E36"/>
    <mergeCell ref="F36:H36"/>
    <mergeCell ref="I36:K36"/>
    <mergeCell ref="L36:N36"/>
    <mergeCell ref="O36:Q36"/>
    <mergeCell ref="U33:W33"/>
    <mergeCell ref="X33:Z33"/>
    <mergeCell ref="A35:E35"/>
    <mergeCell ref="F35:H35"/>
    <mergeCell ref="I35:K35"/>
    <mergeCell ref="L35:N35"/>
    <mergeCell ref="O35:Q35"/>
    <mergeCell ref="R35:T35"/>
    <mergeCell ref="U35:W35"/>
    <mergeCell ref="X35:Z35"/>
    <mergeCell ref="O32:Q32"/>
    <mergeCell ref="R32:T32"/>
    <mergeCell ref="U32:W32"/>
    <mergeCell ref="X32:Z32"/>
    <mergeCell ref="C33:E33"/>
    <mergeCell ref="F33:H33"/>
    <mergeCell ref="I33:K33"/>
    <mergeCell ref="L33:N33"/>
    <mergeCell ref="O33:Q33"/>
    <mergeCell ref="R33:T33"/>
    <mergeCell ref="A26:A27"/>
    <mergeCell ref="A28:A29"/>
    <mergeCell ref="C32:E32"/>
    <mergeCell ref="F32:H32"/>
    <mergeCell ref="I32:K32"/>
    <mergeCell ref="L32:N32"/>
    <mergeCell ref="A14:A15"/>
    <mergeCell ref="A16:A17"/>
    <mergeCell ref="A18:A19"/>
    <mergeCell ref="A20:A21"/>
    <mergeCell ref="A22:A23"/>
    <mergeCell ref="A24:A25"/>
    <mergeCell ref="U4:W4"/>
    <mergeCell ref="X4:Z4"/>
    <mergeCell ref="A6:A7"/>
    <mergeCell ref="A8:A9"/>
    <mergeCell ref="A10:A11"/>
    <mergeCell ref="A12:A13"/>
    <mergeCell ref="A1:Z1"/>
    <mergeCell ref="A2:Z2"/>
    <mergeCell ref="A3:B5"/>
    <mergeCell ref="C3:Z3"/>
    <mergeCell ref="C4:E4"/>
    <mergeCell ref="F4:H4"/>
    <mergeCell ref="I4:K4"/>
    <mergeCell ref="L4:N4"/>
    <mergeCell ref="O4:Q4"/>
    <mergeCell ref="R4:T4"/>
  </mergeCells>
  <pageMargins left="0.70866141732283472" right="0.70866141732283472" top="0.74803149606299213" bottom="0.74803149606299213" header="0.31496062992125984" footer="0.31496062992125984"/>
  <pageSetup paperSize="8" scale="52" orientation="landscape" r:id="rId1"/>
  <headerFooter>
    <oddFooter>&amp;L&amp;F&amp;C&amp;A&amp;R&amp;P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5"/>
  <sheetViews>
    <sheetView zoomScale="60" zoomScaleNormal="60" workbookViewId="0">
      <selection sqref="A1:J1"/>
    </sheetView>
  </sheetViews>
  <sheetFormatPr baseColWidth="10" defaultRowHeight="15" x14ac:dyDescent="0.25"/>
  <cols>
    <col min="1" max="1" width="41.140625" customWidth="1"/>
    <col min="2" max="2" width="19.5703125" style="71" customWidth="1"/>
    <col min="3" max="4" width="22.5703125" customWidth="1"/>
    <col min="5" max="5" width="25.140625" customWidth="1"/>
    <col min="6" max="10" width="22.5703125" customWidth="1"/>
  </cols>
  <sheetData>
    <row r="1" spans="1:10" ht="57" customHeight="1" x14ac:dyDescent="0.25">
      <c r="A1" s="357" t="s">
        <v>132</v>
      </c>
      <c r="B1" s="357"/>
      <c r="C1" s="357"/>
      <c r="D1" s="357"/>
      <c r="E1" s="357"/>
      <c r="F1" s="357"/>
      <c r="G1" s="357"/>
      <c r="H1" s="357"/>
      <c r="I1" s="357"/>
      <c r="J1" s="357"/>
    </row>
    <row r="2" spans="1:10" ht="57" customHeight="1" thickBot="1" x14ac:dyDescent="0.3">
      <c r="A2" s="357" t="s">
        <v>143</v>
      </c>
      <c r="B2" s="357"/>
      <c r="C2" s="356"/>
      <c r="D2" s="356"/>
      <c r="E2" s="356"/>
      <c r="F2" s="356"/>
      <c r="G2" s="356"/>
      <c r="H2" s="356"/>
      <c r="I2" s="356"/>
      <c r="J2" s="356"/>
    </row>
    <row r="3" spans="1:10" ht="51.75" customHeight="1" thickBot="1" x14ac:dyDescent="0.3">
      <c r="A3" s="226" t="s">
        <v>49</v>
      </c>
      <c r="B3" s="227"/>
      <c r="C3" s="229" t="s">
        <v>1</v>
      </c>
      <c r="D3" s="229"/>
      <c r="E3" s="229"/>
      <c r="F3" s="229"/>
      <c r="G3" s="229"/>
      <c r="H3" s="229"/>
      <c r="I3" s="229"/>
      <c r="J3" s="230"/>
    </row>
    <row r="4" spans="1:10" ht="67.5" customHeight="1" thickBot="1" x14ac:dyDescent="0.3">
      <c r="A4" s="231"/>
      <c r="B4" s="232"/>
      <c r="C4" s="50" t="s">
        <v>2</v>
      </c>
      <c r="D4" s="51" t="s">
        <v>3</v>
      </c>
      <c r="E4" s="52" t="s">
        <v>4</v>
      </c>
      <c r="F4" s="51" t="s">
        <v>5</v>
      </c>
      <c r="G4" s="51" t="s">
        <v>6</v>
      </c>
      <c r="H4" s="66" t="s">
        <v>7</v>
      </c>
      <c r="I4" s="53" t="s">
        <v>8</v>
      </c>
      <c r="J4" s="54" t="s">
        <v>9</v>
      </c>
    </row>
    <row r="5" spans="1:10" ht="25.5" customHeight="1" x14ac:dyDescent="0.25">
      <c r="A5" s="355" t="s">
        <v>50</v>
      </c>
      <c r="B5" s="196" t="s">
        <v>17</v>
      </c>
      <c r="C5" s="104">
        <v>475</v>
      </c>
      <c r="D5" s="105">
        <v>1491</v>
      </c>
      <c r="E5" s="105" t="s">
        <v>13</v>
      </c>
      <c r="F5" s="105">
        <v>5</v>
      </c>
      <c r="G5" s="105">
        <v>727</v>
      </c>
      <c r="H5" s="105" t="s">
        <v>13</v>
      </c>
      <c r="I5" s="106">
        <v>538</v>
      </c>
      <c r="J5" s="234">
        <f>SUM(C5:I5)</f>
        <v>3236</v>
      </c>
    </row>
    <row r="6" spans="1:10" ht="25.5" customHeight="1" x14ac:dyDescent="0.25">
      <c r="A6" s="354"/>
      <c r="B6" s="202" t="s">
        <v>23</v>
      </c>
      <c r="C6" s="32">
        <f>C5/C$15</f>
        <v>0.63164893617021278</v>
      </c>
      <c r="D6" s="33">
        <f>D5/D$15</f>
        <v>0.68583256669733206</v>
      </c>
      <c r="E6" s="33" t="s">
        <v>14</v>
      </c>
      <c r="F6" s="33">
        <f>F5/F$15</f>
        <v>0.33333333333333331</v>
      </c>
      <c r="G6" s="33">
        <f>G5/G$15</f>
        <v>0.6897533206831119</v>
      </c>
      <c r="H6" s="34" t="s">
        <v>14</v>
      </c>
      <c r="I6" s="35">
        <f>I5/I$15</f>
        <v>0.77633477633477632</v>
      </c>
      <c r="J6" s="55">
        <f>J5/J$15</f>
        <v>0.69027303754266212</v>
      </c>
    </row>
    <row r="7" spans="1:10" ht="25.5" customHeight="1" x14ac:dyDescent="0.25">
      <c r="A7" s="353" t="s">
        <v>51</v>
      </c>
      <c r="B7" s="203" t="s">
        <v>17</v>
      </c>
      <c r="C7" s="107">
        <v>115</v>
      </c>
      <c r="D7" s="108">
        <v>305</v>
      </c>
      <c r="E7" s="108" t="s">
        <v>13</v>
      </c>
      <c r="F7" s="108">
        <v>1</v>
      </c>
      <c r="G7" s="108">
        <v>73</v>
      </c>
      <c r="H7" s="108" t="s">
        <v>13</v>
      </c>
      <c r="I7" s="109">
        <v>59</v>
      </c>
      <c r="J7" s="244">
        <f>SUM(C7:I7)</f>
        <v>553</v>
      </c>
    </row>
    <row r="8" spans="1:10" ht="25.5" customHeight="1" x14ac:dyDescent="0.25">
      <c r="A8" s="354"/>
      <c r="B8" s="202" t="s">
        <v>23</v>
      </c>
      <c r="C8" s="32">
        <f>C7/C$15</f>
        <v>0.15292553191489361</v>
      </c>
      <c r="D8" s="33">
        <f>D7/D$15</f>
        <v>0.14029438822447102</v>
      </c>
      <c r="E8" s="33" t="s">
        <v>14</v>
      </c>
      <c r="F8" s="33">
        <f>F7/F$15</f>
        <v>6.6666666666666666E-2</v>
      </c>
      <c r="G8" s="33">
        <f>G7/G$15</f>
        <v>6.9259962049335863E-2</v>
      </c>
      <c r="H8" s="33" t="s">
        <v>14</v>
      </c>
      <c r="I8" s="35">
        <f>I7/I$15</f>
        <v>8.5137085137085136E-2</v>
      </c>
      <c r="J8" s="55">
        <f>J7/J$15</f>
        <v>0.11796075085324233</v>
      </c>
    </row>
    <row r="9" spans="1:10" ht="25.5" customHeight="1" x14ac:dyDescent="0.25">
      <c r="A9" s="353" t="s">
        <v>52</v>
      </c>
      <c r="B9" s="203" t="s">
        <v>17</v>
      </c>
      <c r="C9" s="107">
        <v>44</v>
      </c>
      <c r="D9" s="108">
        <v>123</v>
      </c>
      <c r="E9" s="108" t="s">
        <v>13</v>
      </c>
      <c r="F9" s="108">
        <v>4</v>
      </c>
      <c r="G9" s="108">
        <v>140</v>
      </c>
      <c r="H9" s="108" t="s">
        <v>13</v>
      </c>
      <c r="I9" s="109">
        <v>48</v>
      </c>
      <c r="J9" s="244">
        <f>SUM(C9:I9)</f>
        <v>359</v>
      </c>
    </row>
    <row r="10" spans="1:10" ht="25.5" customHeight="1" x14ac:dyDescent="0.25">
      <c r="A10" s="354"/>
      <c r="B10" s="202" t="s">
        <v>23</v>
      </c>
      <c r="C10" s="32">
        <f>C9/C$15</f>
        <v>5.8510638297872342E-2</v>
      </c>
      <c r="D10" s="33">
        <f>D9/D$15</f>
        <v>5.657773689052438E-2</v>
      </c>
      <c r="E10" s="33" t="s">
        <v>14</v>
      </c>
      <c r="F10" s="33">
        <f>F9/F$15</f>
        <v>0.26666666666666666</v>
      </c>
      <c r="G10" s="33">
        <f>G9/G$15</f>
        <v>0.13282732447817835</v>
      </c>
      <c r="H10" s="33" t="s">
        <v>14</v>
      </c>
      <c r="I10" s="35">
        <f>I9/I$15</f>
        <v>6.9264069264069264E-2</v>
      </c>
      <c r="J10" s="55">
        <f>J9/J$15</f>
        <v>7.657849829351536E-2</v>
      </c>
    </row>
    <row r="11" spans="1:10" ht="25.5" customHeight="1" x14ac:dyDescent="0.25">
      <c r="A11" s="353" t="s">
        <v>53</v>
      </c>
      <c r="B11" s="203" t="s">
        <v>17</v>
      </c>
      <c r="C11" s="107">
        <v>74</v>
      </c>
      <c r="D11" s="108">
        <v>199</v>
      </c>
      <c r="E11" s="108" t="s">
        <v>13</v>
      </c>
      <c r="F11" s="108">
        <v>5</v>
      </c>
      <c r="G11" s="108">
        <v>97</v>
      </c>
      <c r="H11" s="108" t="s">
        <v>13</v>
      </c>
      <c r="I11" s="109">
        <v>48</v>
      </c>
      <c r="J11" s="244">
        <f>SUM(C11:I11)</f>
        <v>423</v>
      </c>
    </row>
    <row r="12" spans="1:10" ht="25.5" customHeight="1" x14ac:dyDescent="0.25">
      <c r="A12" s="354"/>
      <c r="B12" s="202" t="s">
        <v>23</v>
      </c>
      <c r="C12" s="32">
        <f>C11/C$15</f>
        <v>9.8404255319148939E-2</v>
      </c>
      <c r="D12" s="33">
        <f>D11/D$15</f>
        <v>9.1536338546458137E-2</v>
      </c>
      <c r="E12" s="33" t="s">
        <v>14</v>
      </c>
      <c r="F12" s="33">
        <f>F11/F$15</f>
        <v>0.33333333333333331</v>
      </c>
      <c r="G12" s="33">
        <f>G11/G$15</f>
        <v>9.2030360531309294E-2</v>
      </c>
      <c r="H12" s="33" t="s">
        <v>14</v>
      </c>
      <c r="I12" s="35">
        <f>I11/I$15</f>
        <v>6.9264069264069264E-2</v>
      </c>
      <c r="J12" s="55">
        <f>J11/J$15</f>
        <v>9.0230375426621157E-2</v>
      </c>
    </row>
    <row r="13" spans="1:10" ht="25.5" customHeight="1" x14ac:dyDescent="0.25">
      <c r="A13" s="353" t="s">
        <v>54</v>
      </c>
      <c r="B13" s="203" t="s">
        <v>17</v>
      </c>
      <c r="C13" s="107">
        <v>44</v>
      </c>
      <c r="D13" s="108">
        <v>56</v>
      </c>
      <c r="E13" s="108" t="s">
        <v>13</v>
      </c>
      <c r="F13" s="108">
        <v>0</v>
      </c>
      <c r="G13" s="108">
        <v>17</v>
      </c>
      <c r="H13" s="108" t="s">
        <v>13</v>
      </c>
      <c r="I13" s="109">
        <v>0</v>
      </c>
      <c r="J13" s="244">
        <f>SUM(C13:I13)</f>
        <v>117</v>
      </c>
    </row>
    <row r="14" spans="1:10" ht="25.5" customHeight="1" thickBot="1" x14ac:dyDescent="0.3">
      <c r="A14" s="352"/>
      <c r="B14" s="202" t="s">
        <v>23</v>
      </c>
      <c r="C14" s="28">
        <f>C13/C$15</f>
        <v>5.8510638297872342E-2</v>
      </c>
      <c r="D14" s="67">
        <f>D13/D$15</f>
        <v>2.5758969641214352E-2</v>
      </c>
      <c r="E14" s="67" t="s">
        <v>14</v>
      </c>
      <c r="F14" s="67">
        <f>F13/F$15</f>
        <v>0</v>
      </c>
      <c r="G14" s="67">
        <f>G13/G$15</f>
        <v>1.6129032258064516E-2</v>
      </c>
      <c r="H14" s="67" t="s">
        <v>14</v>
      </c>
      <c r="I14" s="30">
        <f>I13/I$15</f>
        <v>0</v>
      </c>
      <c r="J14" s="68">
        <f>J13/J$15</f>
        <v>2.4957337883959044E-2</v>
      </c>
    </row>
    <row r="15" spans="1:10" ht="27.75" customHeight="1" x14ac:dyDescent="0.25">
      <c r="A15" s="351" t="s">
        <v>55</v>
      </c>
      <c r="B15" s="196" t="s">
        <v>17</v>
      </c>
      <c r="C15" s="110">
        <f>C5+C7+C9+C11+C13</f>
        <v>752</v>
      </c>
      <c r="D15" s="111">
        <f>D5+D7+D9+D11+D13</f>
        <v>2174</v>
      </c>
      <c r="E15" s="110" t="s">
        <v>13</v>
      </c>
      <c r="F15" s="111">
        <f>F5+F7+F9+F11+F13</f>
        <v>15</v>
      </c>
      <c r="G15" s="111">
        <f>G5+G7+G9+G11+G13</f>
        <v>1054</v>
      </c>
      <c r="H15" s="111" t="s">
        <v>13</v>
      </c>
      <c r="I15" s="112">
        <f>I5+I7+I9+I11+I13</f>
        <v>693</v>
      </c>
      <c r="J15" s="350">
        <f>J5+J7+J9+J11+J13</f>
        <v>4688</v>
      </c>
    </row>
    <row r="16" spans="1:10" ht="27.75" customHeight="1" thickBot="1" x14ac:dyDescent="0.3">
      <c r="A16" s="349"/>
      <c r="B16" s="213" t="s">
        <v>23</v>
      </c>
      <c r="C16" s="37">
        <f>C15/C$15</f>
        <v>1</v>
      </c>
      <c r="D16" s="38">
        <f>D15/D$15</f>
        <v>1</v>
      </c>
      <c r="E16" s="38" t="s">
        <v>14</v>
      </c>
      <c r="F16" s="38">
        <f>F15/F$15</f>
        <v>1</v>
      </c>
      <c r="G16" s="38">
        <f>G15/G$15</f>
        <v>1</v>
      </c>
      <c r="H16" s="38" t="s">
        <v>14</v>
      </c>
      <c r="I16" s="40">
        <f>I15/I$15</f>
        <v>1</v>
      </c>
      <c r="J16" s="59">
        <f>J15/J$15</f>
        <v>1</v>
      </c>
    </row>
    <row r="17" spans="1:10" ht="36" customHeight="1" thickBot="1" x14ac:dyDescent="0.3">
      <c r="A17" s="60"/>
      <c r="B17" s="43"/>
      <c r="C17" s="44"/>
      <c r="D17" s="44"/>
      <c r="E17" s="44"/>
      <c r="F17" s="44"/>
      <c r="G17" s="44"/>
      <c r="H17" s="44"/>
      <c r="I17" s="44"/>
      <c r="J17" s="44"/>
    </row>
    <row r="18" spans="1:10" ht="44.25" customHeight="1" x14ac:dyDescent="0.25">
      <c r="A18" s="348" t="s">
        <v>56</v>
      </c>
      <c r="B18" s="347" t="s">
        <v>17</v>
      </c>
      <c r="C18" s="346">
        <v>252</v>
      </c>
      <c r="D18" s="345">
        <v>5</v>
      </c>
      <c r="E18" s="345" t="s">
        <v>13</v>
      </c>
      <c r="F18" s="345">
        <v>2</v>
      </c>
      <c r="G18" s="345">
        <v>491</v>
      </c>
      <c r="H18" s="345" t="s">
        <v>13</v>
      </c>
      <c r="I18" s="344">
        <v>1</v>
      </c>
      <c r="J18" s="343">
        <f>SUM(C18:I18)</f>
        <v>751</v>
      </c>
    </row>
    <row r="19" spans="1:10" ht="44.25" customHeight="1" thickBot="1" x14ac:dyDescent="0.3">
      <c r="A19" s="342" t="s">
        <v>57</v>
      </c>
      <c r="B19" s="213" t="s">
        <v>17</v>
      </c>
      <c r="C19" s="340">
        <f>C20-C15-C18</f>
        <v>0</v>
      </c>
      <c r="D19" s="339">
        <f>D20-D15-D18</f>
        <v>0</v>
      </c>
      <c r="E19" s="339" t="s">
        <v>13</v>
      </c>
      <c r="F19" s="339">
        <f>F20-F15-F18</f>
        <v>0</v>
      </c>
      <c r="G19" s="339">
        <f>G20-G15-G18</f>
        <v>0</v>
      </c>
      <c r="H19" s="339" t="s">
        <v>13</v>
      </c>
      <c r="I19" s="338">
        <f>I20-I15-I18</f>
        <v>0</v>
      </c>
      <c r="J19" s="337">
        <f>J20-J15-J18</f>
        <v>0</v>
      </c>
    </row>
    <row r="20" spans="1:10" ht="44.25" customHeight="1" thickBot="1" x14ac:dyDescent="0.3">
      <c r="A20" s="341" t="s">
        <v>18</v>
      </c>
      <c r="B20" s="213" t="s">
        <v>17</v>
      </c>
      <c r="C20" s="340">
        <v>1004</v>
      </c>
      <c r="D20" s="339">
        <v>2179</v>
      </c>
      <c r="E20" s="339" t="s">
        <v>13</v>
      </c>
      <c r="F20" s="339">
        <v>17</v>
      </c>
      <c r="G20" s="339">
        <v>1545</v>
      </c>
      <c r="H20" s="339" t="s">
        <v>13</v>
      </c>
      <c r="I20" s="338">
        <v>694</v>
      </c>
      <c r="J20" s="337">
        <f>SUM(C20:I20)</f>
        <v>5439</v>
      </c>
    </row>
    <row r="21" spans="1:10" ht="54.75" customHeight="1" thickBot="1" x14ac:dyDescent="0.3">
      <c r="A21" s="61"/>
      <c r="B21" s="60"/>
      <c r="C21" s="69"/>
      <c r="D21" s="69"/>
      <c r="E21" s="69"/>
      <c r="F21" s="69"/>
      <c r="G21" s="69"/>
      <c r="H21" s="69"/>
      <c r="I21" s="69"/>
      <c r="J21" s="70"/>
    </row>
    <row r="22" spans="1:10" ht="42" customHeight="1" x14ac:dyDescent="0.25">
      <c r="A22" s="116" t="s">
        <v>19</v>
      </c>
      <c r="B22" s="117"/>
      <c r="C22" s="117"/>
      <c r="D22" s="46"/>
      <c r="E22" s="46"/>
      <c r="F22" s="46"/>
      <c r="G22" s="46"/>
      <c r="H22" s="46"/>
      <c r="I22" s="46"/>
      <c r="J22" s="47"/>
    </row>
    <row r="23" spans="1:10" ht="42" customHeight="1" x14ac:dyDescent="0.25">
      <c r="A23" s="214" t="s">
        <v>20</v>
      </c>
      <c r="B23" s="215"/>
      <c r="C23" s="336">
        <v>1</v>
      </c>
      <c r="D23" s="216">
        <v>2</v>
      </c>
      <c r="E23" s="216">
        <v>0</v>
      </c>
      <c r="F23" s="216">
        <v>1</v>
      </c>
      <c r="G23" s="216">
        <v>1</v>
      </c>
      <c r="H23" s="216">
        <v>0</v>
      </c>
      <c r="I23" s="216">
        <v>1</v>
      </c>
      <c r="J23" s="217">
        <f>SUM(C23:I23)</f>
        <v>6</v>
      </c>
    </row>
    <row r="24" spans="1:10" ht="42" customHeight="1" thickBot="1" x14ac:dyDescent="0.3">
      <c r="A24" s="218" t="s">
        <v>122</v>
      </c>
      <c r="B24" s="219"/>
      <c r="C24" s="220">
        <v>1</v>
      </c>
      <c r="D24" s="221">
        <v>2</v>
      </c>
      <c r="E24" s="221">
        <v>0</v>
      </c>
      <c r="F24" s="221">
        <v>2</v>
      </c>
      <c r="G24" s="221">
        <v>1</v>
      </c>
      <c r="H24" s="221">
        <v>1</v>
      </c>
      <c r="I24" s="222">
        <v>1</v>
      </c>
      <c r="J24" s="223">
        <f>SUM(C24:I24)</f>
        <v>8</v>
      </c>
    </row>
    <row r="25" spans="1:10" ht="31.5" customHeight="1" x14ac:dyDescent="0.25">
      <c r="A25" s="20" t="s">
        <v>21</v>
      </c>
      <c r="B25" s="21"/>
      <c r="C25" s="22"/>
      <c r="D25" s="22"/>
      <c r="E25" s="22"/>
      <c r="F25" s="22"/>
      <c r="G25" s="22"/>
      <c r="H25" s="22"/>
      <c r="I25" s="22"/>
      <c r="J25" s="22"/>
    </row>
  </sheetData>
  <mergeCells count="13">
    <mergeCell ref="A1:J1"/>
    <mergeCell ref="A2:J2"/>
    <mergeCell ref="A3:B4"/>
    <mergeCell ref="C3:J3"/>
    <mergeCell ref="A5:A6"/>
    <mergeCell ref="A7:A8"/>
    <mergeCell ref="A24:B24"/>
    <mergeCell ref="A9:A10"/>
    <mergeCell ref="A11:A12"/>
    <mergeCell ref="A13:A14"/>
    <mergeCell ref="A15:A16"/>
    <mergeCell ref="A22:C22"/>
    <mergeCell ref="A23:B23"/>
  </mergeCells>
  <pageMargins left="0.70866141732283472" right="0.70866141732283472" top="0.74803149606299213" bottom="0.74803149606299213" header="0.31496062992125984" footer="0.31496062992125984"/>
  <pageSetup paperSize="9" scale="53" orientation="landscape" r:id="rId1"/>
  <headerFooter>
    <oddFooter>&amp;L&amp;F&amp;C&amp;A&amp;R&amp;P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1"/>
  <sheetViews>
    <sheetView zoomScale="71" zoomScaleNormal="71" workbookViewId="0">
      <selection sqref="A1:J1"/>
    </sheetView>
  </sheetViews>
  <sheetFormatPr baseColWidth="10" defaultRowHeight="15" x14ac:dyDescent="0.25"/>
  <cols>
    <col min="1" max="1" width="33.7109375" customWidth="1"/>
    <col min="2" max="2" width="12.140625" style="23" customWidth="1"/>
    <col min="3" max="10" width="22.5703125" customWidth="1"/>
  </cols>
  <sheetData>
    <row r="1" spans="1:10" ht="43.5" customHeight="1" x14ac:dyDescent="0.25">
      <c r="A1" s="357" t="s">
        <v>133</v>
      </c>
      <c r="B1" s="357"/>
      <c r="C1" s="357"/>
      <c r="D1" s="357"/>
      <c r="E1" s="357"/>
      <c r="F1" s="357"/>
      <c r="G1" s="357"/>
      <c r="H1" s="357"/>
      <c r="I1" s="357"/>
      <c r="J1" s="357"/>
    </row>
    <row r="2" spans="1:10" ht="43.5" customHeight="1" thickBot="1" x14ac:dyDescent="0.3">
      <c r="A2" s="357" t="s">
        <v>144</v>
      </c>
      <c r="B2" s="357"/>
      <c r="C2" s="356"/>
      <c r="D2" s="356"/>
      <c r="E2" s="356"/>
      <c r="F2" s="356"/>
      <c r="G2" s="356"/>
      <c r="H2" s="356"/>
      <c r="I2" s="356"/>
      <c r="J2" s="356"/>
    </row>
    <row r="3" spans="1:10" ht="51.75" customHeight="1" thickBot="1" x14ac:dyDescent="0.3">
      <c r="A3" s="226" t="s">
        <v>58</v>
      </c>
      <c r="B3" s="227"/>
      <c r="C3" s="228" t="s">
        <v>1</v>
      </c>
      <c r="D3" s="229"/>
      <c r="E3" s="229"/>
      <c r="F3" s="229"/>
      <c r="G3" s="229"/>
      <c r="H3" s="229"/>
      <c r="I3" s="229"/>
      <c r="J3" s="230"/>
    </row>
    <row r="4" spans="1:10" ht="48" customHeight="1" thickBot="1" x14ac:dyDescent="0.3">
      <c r="A4" s="231"/>
      <c r="B4" s="232"/>
      <c r="C4" s="50" t="s">
        <v>2</v>
      </c>
      <c r="D4" s="51" t="s">
        <v>3</v>
      </c>
      <c r="E4" s="52" t="s">
        <v>4</v>
      </c>
      <c r="F4" s="51" t="s">
        <v>5</v>
      </c>
      <c r="G4" s="51" t="s">
        <v>6</v>
      </c>
      <c r="H4" s="51" t="s">
        <v>7</v>
      </c>
      <c r="I4" s="53" t="s">
        <v>8</v>
      </c>
      <c r="J4" s="54" t="s">
        <v>9</v>
      </c>
    </row>
    <row r="5" spans="1:10" ht="25.5" customHeight="1" x14ac:dyDescent="0.25">
      <c r="A5" s="358" t="s">
        <v>59</v>
      </c>
      <c r="B5" s="203" t="s">
        <v>17</v>
      </c>
      <c r="C5" s="104">
        <v>693</v>
      </c>
      <c r="D5" s="105">
        <v>1742</v>
      </c>
      <c r="E5" s="105" t="s">
        <v>13</v>
      </c>
      <c r="F5" s="105">
        <v>0</v>
      </c>
      <c r="G5" s="105">
        <v>838</v>
      </c>
      <c r="H5" s="105" t="s">
        <v>13</v>
      </c>
      <c r="I5" s="106">
        <v>436</v>
      </c>
      <c r="J5" s="234">
        <f>SUM(C5:I5)</f>
        <v>3709</v>
      </c>
    </row>
    <row r="6" spans="1:10" ht="25.5" customHeight="1" x14ac:dyDescent="0.25">
      <c r="A6" s="359"/>
      <c r="B6" s="202" t="s">
        <v>23</v>
      </c>
      <c r="C6" s="32">
        <f t="shared" ref="C6:J6" si="0">C5/C$11</f>
        <v>0.83293269230769229</v>
      </c>
      <c r="D6" s="33">
        <f t="shared" si="0"/>
        <v>0.80387632671896636</v>
      </c>
      <c r="E6" s="33" t="s">
        <v>14</v>
      </c>
      <c r="F6" s="34" t="s">
        <v>14</v>
      </c>
      <c r="G6" s="33">
        <f t="shared" si="0"/>
        <v>0.80114722753346079</v>
      </c>
      <c r="H6" s="33" t="s">
        <v>14</v>
      </c>
      <c r="I6" s="35">
        <f t="shared" si="0"/>
        <v>0.62824207492795392</v>
      </c>
      <c r="J6" s="55">
        <f t="shared" si="0"/>
        <v>0.78265456847436166</v>
      </c>
    </row>
    <row r="7" spans="1:10" ht="25.5" customHeight="1" x14ac:dyDescent="0.25">
      <c r="A7" s="360" t="s">
        <v>60</v>
      </c>
      <c r="B7" s="203" t="s">
        <v>17</v>
      </c>
      <c r="C7" s="107">
        <v>65</v>
      </c>
      <c r="D7" s="108">
        <v>128</v>
      </c>
      <c r="E7" s="108" t="s">
        <v>13</v>
      </c>
      <c r="F7" s="108">
        <v>0</v>
      </c>
      <c r="G7" s="108">
        <v>81</v>
      </c>
      <c r="H7" s="108" t="s">
        <v>13</v>
      </c>
      <c r="I7" s="109">
        <v>54</v>
      </c>
      <c r="J7" s="244">
        <f t="shared" ref="J7" si="1">SUM(C7:I7)</f>
        <v>328</v>
      </c>
    </row>
    <row r="8" spans="1:10" ht="25.5" customHeight="1" x14ac:dyDescent="0.25">
      <c r="A8" s="359"/>
      <c r="B8" s="202" t="s">
        <v>23</v>
      </c>
      <c r="C8" s="32">
        <f t="shared" ref="C8:J8" si="2">C7/C$11</f>
        <v>7.8125E-2</v>
      </c>
      <c r="D8" s="33">
        <f t="shared" si="2"/>
        <v>5.906783571758191E-2</v>
      </c>
      <c r="E8" s="33" t="s">
        <v>14</v>
      </c>
      <c r="F8" s="33" t="s">
        <v>14</v>
      </c>
      <c r="G8" s="33">
        <f t="shared" si="2"/>
        <v>7.7437858508604213E-2</v>
      </c>
      <c r="H8" s="33" t="s">
        <v>14</v>
      </c>
      <c r="I8" s="35">
        <f t="shared" si="2"/>
        <v>7.7809798270893377E-2</v>
      </c>
      <c r="J8" s="55">
        <f t="shared" si="2"/>
        <v>6.9212914116902294E-2</v>
      </c>
    </row>
    <row r="9" spans="1:10" ht="25.5" customHeight="1" x14ac:dyDescent="0.25">
      <c r="A9" s="360" t="s">
        <v>61</v>
      </c>
      <c r="B9" s="238" t="s">
        <v>17</v>
      </c>
      <c r="C9" s="239">
        <v>74</v>
      </c>
      <c r="D9" s="240">
        <v>297</v>
      </c>
      <c r="E9" s="240" t="s">
        <v>13</v>
      </c>
      <c r="F9" s="240">
        <v>0</v>
      </c>
      <c r="G9" s="240">
        <v>127</v>
      </c>
      <c r="H9" s="240" t="s">
        <v>13</v>
      </c>
      <c r="I9" s="241">
        <v>204</v>
      </c>
      <c r="J9" s="242">
        <f t="shared" ref="J9:J11" si="3">SUM(C9:I9)</f>
        <v>702</v>
      </c>
    </row>
    <row r="10" spans="1:10" ht="25.5" customHeight="1" thickBot="1" x14ac:dyDescent="0.3">
      <c r="A10" s="361"/>
      <c r="B10" s="213" t="s">
        <v>23</v>
      </c>
      <c r="C10" s="56">
        <f t="shared" ref="C10:J10" si="4">C9/C$11</f>
        <v>8.8942307692307696E-2</v>
      </c>
      <c r="D10" s="57">
        <f t="shared" si="4"/>
        <v>0.13705583756345177</v>
      </c>
      <c r="E10" s="57" t="s">
        <v>14</v>
      </c>
      <c r="F10" s="57" t="s">
        <v>14</v>
      </c>
      <c r="G10" s="57">
        <f t="shared" si="4"/>
        <v>0.12141491395793499</v>
      </c>
      <c r="H10" s="57" t="s">
        <v>14</v>
      </c>
      <c r="I10" s="58">
        <f t="shared" si="4"/>
        <v>0.29394812680115273</v>
      </c>
      <c r="J10" s="72">
        <f t="shared" si="4"/>
        <v>0.14813251740873601</v>
      </c>
    </row>
    <row r="11" spans="1:10" ht="27.75" customHeight="1" x14ac:dyDescent="0.25">
      <c r="A11" s="362" t="s">
        <v>62</v>
      </c>
      <c r="B11" s="203" t="s">
        <v>17</v>
      </c>
      <c r="C11" s="363">
        <f t="shared" ref="C11:I11" si="5">C5+C7++C9</f>
        <v>832</v>
      </c>
      <c r="D11" s="364">
        <f t="shared" si="5"/>
        <v>2167</v>
      </c>
      <c r="E11" s="364" t="s">
        <v>13</v>
      </c>
      <c r="F11" s="364">
        <v>0</v>
      </c>
      <c r="G11" s="364">
        <f t="shared" si="5"/>
        <v>1046</v>
      </c>
      <c r="H11" s="364" t="s">
        <v>13</v>
      </c>
      <c r="I11" s="365">
        <f t="shared" si="5"/>
        <v>694</v>
      </c>
      <c r="J11" s="246">
        <f t="shared" si="3"/>
        <v>4739</v>
      </c>
    </row>
    <row r="12" spans="1:10" ht="27.75" customHeight="1" thickBot="1" x14ac:dyDescent="0.3">
      <c r="A12" s="231"/>
      <c r="B12" s="213" t="s">
        <v>23</v>
      </c>
      <c r="C12" s="37">
        <f t="shared" ref="C12:I12" si="6">C11/C$11</f>
        <v>1</v>
      </c>
      <c r="D12" s="38">
        <f t="shared" si="6"/>
        <v>1</v>
      </c>
      <c r="E12" s="38" t="s">
        <v>14</v>
      </c>
      <c r="F12" s="38" t="s">
        <v>14</v>
      </c>
      <c r="G12" s="38">
        <f t="shared" si="6"/>
        <v>1</v>
      </c>
      <c r="H12" s="38" t="s">
        <v>14</v>
      </c>
      <c r="I12" s="40">
        <f t="shared" si="6"/>
        <v>1</v>
      </c>
      <c r="J12" s="59">
        <f>J11/J$11</f>
        <v>1</v>
      </c>
    </row>
    <row r="13" spans="1:10" ht="36" customHeight="1" thickBot="1" x14ac:dyDescent="0.3">
      <c r="A13" s="60"/>
      <c r="B13" s="43"/>
      <c r="C13" s="44"/>
      <c r="D13" s="44"/>
      <c r="E13" s="44"/>
      <c r="F13" s="44"/>
      <c r="G13" s="44"/>
      <c r="H13" s="44"/>
      <c r="I13" s="44"/>
      <c r="J13" s="44"/>
    </row>
    <row r="14" spans="1:10" ht="48.75" customHeight="1" x14ac:dyDescent="0.25">
      <c r="A14" s="348" t="s">
        <v>63</v>
      </c>
      <c r="B14" s="366" t="s">
        <v>17</v>
      </c>
      <c r="C14" s="367">
        <v>172</v>
      </c>
      <c r="D14" s="368">
        <v>12</v>
      </c>
      <c r="E14" s="368" t="s">
        <v>13</v>
      </c>
      <c r="F14" s="368">
        <v>17</v>
      </c>
      <c r="G14" s="368">
        <v>499</v>
      </c>
      <c r="H14" s="368" t="s">
        <v>13</v>
      </c>
      <c r="I14" s="369">
        <v>0</v>
      </c>
      <c r="J14" s="370">
        <f>SUM(C14:I14)</f>
        <v>700</v>
      </c>
    </row>
    <row r="15" spans="1:10" ht="48.75" customHeight="1" thickBot="1" x14ac:dyDescent="0.3">
      <c r="A15" s="371" t="s">
        <v>57</v>
      </c>
      <c r="B15" s="372" t="s">
        <v>17</v>
      </c>
      <c r="C15" s="340">
        <f t="shared" ref="C15:J15" si="7">C16-C11-C14</f>
        <v>0</v>
      </c>
      <c r="D15" s="339">
        <f t="shared" si="7"/>
        <v>0</v>
      </c>
      <c r="E15" s="339" t="s">
        <v>13</v>
      </c>
      <c r="F15" s="339">
        <f t="shared" si="7"/>
        <v>0</v>
      </c>
      <c r="G15" s="339">
        <f t="shared" si="7"/>
        <v>0</v>
      </c>
      <c r="H15" s="339" t="s">
        <v>13</v>
      </c>
      <c r="I15" s="338">
        <f t="shared" si="7"/>
        <v>0</v>
      </c>
      <c r="J15" s="337">
        <f t="shared" si="7"/>
        <v>0</v>
      </c>
    </row>
    <row r="16" spans="1:10" ht="48.75" customHeight="1" thickBot="1" x14ac:dyDescent="0.3">
      <c r="A16" s="373" t="s">
        <v>18</v>
      </c>
      <c r="B16" s="258" t="s">
        <v>17</v>
      </c>
      <c r="C16" s="340">
        <v>1004</v>
      </c>
      <c r="D16" s="339">
        <v>2179</v>
      </c>
      <c r="E16" s="339" t="s">
        <v>13</v>
      </c>
      <c r="F16" s="339">
        <v>17</v>
      </c>
      <c r="G16" s="339">
        <v>1545</v>
      </c>
      <c r="H16" s="339" t="s">
        <v>13</v>
      </c>
      <c r="I16" s="338">
        <v>694</v>
      </c>
      <c r="J16" s="337">
        <f>SUM(C16:I16)</f>
        <v>5439</v>
      </c>
    </row>
    <row r="17" spans="1:10" ht="54.75" customHeight="1" thickBot="1" x14ac:dyDescent="0.3">
      <c r="A17" s="61"/>
      <c r="B17" s="60"/>
      <c r="C17" s="69"/>
      <c r="D17" s="69"/>
      <c r="E17" s="69"/>
      <c r="F17" s="69"/>
      <c r="G17" s="69"/>
      <c r="H17" s="69"/>
      <c r="I17" s="69"/>
      <c r="J17" s="70"/>
    </row>
    <row r="18" spans="1:10" ht="36" customHeight="1" x14ac:dyDescent="0.25">
      <c r="A18" s="116" t="s">
        <v>19</v>
      </c>
      <c r="B18" s="117"/>
      <c r="C18" s="117"/>
      <c r="D18" s="46"/>
      <c r="E18" s="46"/>
      <c r="F18" s="46"/>
      <c r="G18" s="46"/>
      <c r="H18" s="46"/>
      <c r="I18" s="46"/>
      <c r="J18" s="47"/>
    </row>
    <row r="19" spans="1:10" ht="36" customHeight="1" x14ac:dyDescent="0.25">
      <c r="A19" s="214" t="s">
        <v>20</v>
      </c>
      <c r="B19" s="215"/>
      <c r="C19" s="374">
        <v>1</v>
      </c>
      <c r="D19" s="216">
        <v>2</v>
      </c>
      <c r="E19" s="216">
        <v>0</v>
      </c>
      <c r="F19" s="216">
        <v>1</v>
      </c>
      <c r="G19" s="216">
        <v>1</v>
      </c>
      <c r="H19" s="216">
        <v>0</v>
      </c>
      <c r="I19" s="216">
        <v>1</v>
      </c>
      <c r="J19" s="217">
        <f>SUM(C19:I19)</f>
        <v>6</v>
      </c>
    </row>
    <row r="20" spans="1:10" ht="36" customHeight="1" thickBot="1" x14ac:dyDescent="0.3">
      <c r="A20" s="218" t="s">
        <v>122</v>
      </c>
      <c r="B20" s="219"/>
      <c r="C20" s="220">
        <v>1</v>
      </c>
      <c r="D20" s="221">
        <v>2</v>
      </c>
      <c r="E20" s="221">
        <v>0</v>
      </c>
      <c r="F20" s="221">
        <v>2</v>
      </c>
      <c r="G20" s="221">
        <v>1</v>
      </c>
      <c r="H20" s="221">
        <v>1</v>
      </c>
      <c r="I20" s="222">
        <v>1</v>
      </c>
      <c r="J20" s="223">
        <f>SUM(C20:I20)</f>
        <v>8</v>
      </c>
    </row>
    <row r="21" spans="1:10" ht="31.5" customHeight="1" x14ac:dyDescent="0.25">
      <c r="A21" s="20" t="s">
        <v>21</v>
      </c>
      <c r="B21" s="21"/>
      <c r="C21" s="22"/>
      <c r="D21" s="22"/>
      <c r="E21" s="22"/>
      <c r="F21" s="22"/>
      <c r="G21" s="22"/>
      <c r="H21" s="22"/>
      <c r="I21" s="22"/>
      <c r="J21" s="22"/>
    </row>
  </sheetData>
  <mergeCells count="11">
    <mergeCell ref="A9:A10"/>
    <mergeCell ref="A11:A12"/>
    <mergeCell ref="A18:C18"/>
    <mergeCell ref="A19:B19"/>
    <mergeCell ref="A20:B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7" orientation="landscape" r:id="rId1"/>
  <headerFooter>
    <oddFooter>&amp;L&amp;F&amp;C&amp;A&amp;R&amp;P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3"/>
  <sheetViews>
    <sheetView zoomScale="48" zoomScaleNormal="48" workbookViewId="0">
      <selection sqref="A1:J1"/>
    </sheetView>
  </sheetViews>
  <sheetFormatPr baseColWidth="10" defaultRowHeight="15" x14ac:dyDescent="0.25"/>
  <cols>
    <col min="1" max="1" width="54.5703125" customWidth="1"/>
    <col min="2" max="2" width="17.28515625" style="23" customWidth="1"/>
    <col min="3" max="10" width="26.140625" customWidth="1"/>
  </cols>
  <sheetData>
    <row r="1" spans="1:10" ht="57" customHeight="1" x14ac:dyDescent="0.25">
      <c r="A1" s="375" t="s">
        <v>134</v>
      </c>
      <c r="B1" s="375"/>
      <c r="C1" s="375"/>
      <c r="D1" s="375"/>
      <c r="E1" s="375"/>
      <c r="F1" s="375"/>
      <c r="G1" s="375"/>
      <c r="H1" s="375"/>
      <c r="I1" s="375"/>
      <c r="J1" s="375"/>
    </row>
    <row r="2" spans="1:10" ht="42" customHeight="1" thickBot="1" x14ac:dyDescent="0.3">
      <c r="A2" s="376" t="s">
        <v>145</v>
      </c>
      <c r="B2" s="376"/>
      <c r="C2" s="377"/>
      <c r="D2" s="377"/>
      <c r="E2" s="377"/>
      <c r="F2" s="377"/>
      <c r="G2" s="377"/>
      <c r="H2" s="377"/>
      <c r="I2" s="377"/>
      <c r="J2" s="377"/>
    </row>
    <row r="3" spans="1:10" ht="51.75" customHeight="1" thickBot="1" x14ac:dyDescent="0.3">
      <c r="A3" s="266" t="s">
        <v>64</v>
      </c>
      <c r="B3" s="378"/>
      <c r="C3" s="228" t="s">
        <v>1</v>
      </c>
      <c r="D3" s="229"/>
      <c r="E3" s="229"/>
      <c r="F3" s="229"/>
      <c r="G3" s="229"/>
      <c r="H3" s="229"/>
      <c r="I3" s="229"/>
      <c r="J3" s="230"/>
    </row>
    <row r="4" spans="1:10" ht="57.75" customHeight="1" thickBot="1" x14ac:dyDescent="0.3">
      <c r="A4" s="274"/>
      <c r="B4" s="379"/>
      <c r="C4" s="73" t="s">
        <v>2</v>
      </c>
      <c r="D4" s="115" t="s">
        <v>3</v>
      </c>
      <c r="E4" s="74" t="s">
        <v>4</v>
      </c>
      <c r="F4" s="115" t="s">
        <v>5</v>
      </c>
      <c r="G4" s="115" t="s">
        <v>6</v>
      </c>
      <c r="H4" s="75" t="s">
        <v>7</v>
      </c>
      <c r="I4" s="380" t="s">
        <v>146</v>
      </c>
      <c r="J4" s="76" t="s">
        <v>9</v>
      </c>
    </row>
    <row r="5" spans="1:10" ht="31.5" customHeight="1" x14ac:dyDescent="0.25">
      <c r="A5" s="381" t="s">
        <v>65</v>
      </c>
      <c r="B5" s="382" t="s">
        <v>17</v>
      </c>
      <c r="C5" s="383">
        <v>46</v>
      </c>
      <c r="D5" s="384">
        <v>88</v>
      </c>
      <c r="E5" s="384" t="s">
        <v>13</v>
      </c>
      <c r="F5" s="384">
        <v>0</v>
      </c>
      <c r="G5" s="384">
        <v>50</v>
      </c>
      <c r="H5" s="384" t="s">
        <v>13</v>
      </c>
      <c r="I5" s="385">
        <v>28</v>
      </c>
      <c r="J5" s="386">
        <f>SUM(C5:I5)</f>
        <v>212</v>
      </c>
    </row>
    <row r="6" spans="1:10" ht="31.5" customHeight="1" x14ac:dyDescent="0.25">
      <c r="A6" s="387"/>
      <c r="B6" s="388" t="s">
        <v>23</v>
      </c>
      <c r="C6" s="77">
        <f t="shared" ref="C6:J6" si="0">C5/C$21</f>
        <v>6.6473988439306353E-2</v>
      </c>
      <c r="D6" s="78">
        <f t="shared" si="0"/>
        <v>4.2553191489361701E-2</v>
      </c>
      <c r="E6" s="78" t="s">
        <v>14</v>
      </c>
      <c r="F6" s="78" t="s">
        <v>14</v>
      </c>
      <c r="G6" s="78">
        <f t="shared" si="0"/>
        <v>5.6753688989784334E-2</v>
      </c>
      <c r="H6" s="78" t="s">
        <v>14</v>
      </c>
      <c r="I6" s="79">
        <f t="shared" si="0"/>
        <v>4.6204620462046202E-2</v>
      </c>
      <c r="J6" s="80">
        <f t="shared" si="0"/>
        <v>4.9917588886272665E-2</v>
      </c>
    </row>
    <row r="7" spans="1:10" ht="25.5" customHeight="1" x14ac:dyDescent="0.25">
      <c r="A7" s="389" t="s">
        <v>66</v>
      </c>
      <c r="B7" s="390" t="s">
        <v>17</v>
      </c>
      <c r="C7" s="391">
        <v>71</v>
      </c>
      <c r="D7" s="392">
        <v>256</v>
      </c>
      <c r="E7" s="392" t="s">
        <v>13</v>
      </c>
      <c r="F7" s="392">
        <v>0</v>
      </c>
      <c r="G7" s="392">
        <v>96</v>
      </c>
      <c r="H7" s="392" t="s">
        <v>13</v>
      </c>
      <c r="I7" s="393">
        <v>27</v>
      </c>
      <c r="J7" s="394">
        <f t="shared" ref="J7" si="1">SUM(C7:I7)</f>
        <v>450</v>
      </c>
    </row>
    <row r="8" spans="1:10" ht="25.5" customHeight="1" x14ac:dyDescent="0.25">
      <c r="A8" s="387"/>
      <c r="B8" s="388" t="s">
        <v>23</v>
      </c>
      <c r="C8" s="77">
        <f t="shared" ref="C8:J8" si="2">C7/C$21</f>
        <v>0.10260115606936417</v>
      </c>
      <c r="D8" s="78">
        <f t="shared" si="2"/>
        <v>0.12379110251450677</v>
      </c>
      <c r="E8" s="78" t="s">
        <v>14</v>
      </c>
      <c r="F8" s="78" t="s">
        <v>14</v>
      </c>
      <c r="G8" s="78">
        <f t="shared" si="2"/>
        <v>0.10896708286038592</v>
      </c>
      <c r="H8" s="78" t="s">
        <v>14</v>
      </c>
      <c r="I8" s="79">
        <f t="shared" si="2"/>
        <v>4.4554455445544552E-2</v>
      </c>
      <c r="J8" s="80">
        <f t="shared" si="2"/>
        <v>0.10595714622086179</v>
      </c>
    </row>
    <row r="9" spans="1:10" ht="33.75" customHeight="1" x14ac:dyDescent="0.25">
      <c r="A9" s="389" t="s">
        <v>67</v>
      </c>
      <c r="B9" s="390" t="s">
        <v>17</v>
      </c>
      <c r="C9" s="391">
        <v>203</v>
      </c>
      <c r="D9" s="392">
        <v>563</v>
      </c>
      <c r="E9" s="392" t="s">
        <v>13</v>
      </c>
      <c r="F9" s="392">
        <v>0</v>
      </c>
      <c r="G9" s="392">
        <v>236</v>
      </c>
      <c r="H9" s="392" t="s">
        <v>13</v>
      </c>
      <c r="I9" s="393">
        <v>152</v>
      </c>
      <c r="J9" s="394">
        <f t="shared" ref="J9" si="3">SUM(C9:I9)</f>
        <v>1154</v>
      </c>
    </row>
    <row r="10" spans="1:10" ht="33.75" customHeight="1" x14ac:dyDescent="0.25">
      <c r="A10" s="387"/>
      <c r="B10" s="388" t="s">
        <v>23</v>
      </c>
      <c r="C10" s="77">
        <f t="shared" ref="C10:J10" si="4">C9/C$21</f>
        <v>0.29335260115606937</v>
      </c>
      <c r="D10" s="78">
        <f t="shared" si="4"/>
        <v>0.27224371373307543</v>
      </c>
      <c r="E10" s="78" t="s">
        <v>14</v>
      </c>
      <c r="F10" s="78" t="s">
        <v>14</v>
      </c>
      <c r="G10" s="78">
        <f t="shared" si="4"/>
        <v>0.26787741203178206</v>
      </c>
      <c r="H10" s="78" t="s">
        <v>14</v>
      </c>
      <c r="I10" s="79">
        <f t="shared" si="4"/>
        <v>0.25082508250825081</v>
      </c>
      <c r="J10" s="80">
        <f t="shared" si="4"/>
        <v>0.27172121497527668</v>
      </c>
    </row>
    <row r="11" spans="1:10" ht="25.5" customHeight="1" x14ac:dyDescent="0.25">
      <c r="A11" s="389" t="s">
        <v>68</v>
      </c>
      <c r="B11" s="390" t="s">
        <v>17</v>
      </c>
      <c r="C11" s="391">
        <v>73</v>
      </c>
      <c r="D11" s="392">
        <v>265</v>
      </c>
      <c r="E11" s="392" t="s">
        <v>13</v>
      </c>
      <c r="F11" s="392">
        <v>0</v>
      </c>
      <c r="G11" s="392">
        <v>89</v>
      </c>
      <c r="H11" s="392" t="s">
        <v>13</v>
      </c>
      <c r="I11" s="393">
        <v>80</v>
      </c>
      <c r="J11" s="394">
        <f t="shared" ref="J11" si="5">SUM(C11:I11)</f>
        <v>507</v>
      </c>
    </row>
    <row r="12" spans="1:10" ht="25.5" customHeight="1" x14ac:dyDescent="0.25">
      <c r="A12" s="387"/>
      <c r="B12" s="388" t="s">
        <v>23</v>
      </c>
      <c r="C12" s="77">
        <f t="shared" ref="C12:J12" si="6">C11/C$21</f>
        <v>0.10549132947976879</v>
      </c>
      <c r="D12" s="78">
        <f t="shared" si="6"/>
        <v>0.1281431334622824</v>
      </c>
      <c r="E12" s="78" t="s">
        <v>14</v>
      </c>
      <c r="F12" s="78" t="s">
        <v>14</v>
      </c>
      <c r="G12" s="78">
        <f t="shared" si="6"/>
        <v>0.10102156640181612</v>
      </c>
      <c r="H12" s="78" t="s">
        <v>14</v>
      </c>
      <c r="I12" s="79">
        <f t="shared" si="6"/>
        <v>0.132013201320132</v>
      </c>
      <c r="J12" s="80">
        <f t="shared" si="6"/>
        <v>0.11937838474217094</v>
      </c>
    </row>
    <row r="13" spans="1:10" ht="25.5" customHeight="1" x14ac:dyDescent="0.25">
      <c r="A13" s="389" t="s">
        <v>69</v>
      </c>
      <c r="B13" s="390" t="s">
        <v>17</v>
      </c>
      <c r="C13" s="391">
        <v>64</v>
      </c>
      <c r="D13" s="392">
        <v>104</v>
      </c>
      <c r="E13" s="392" t="s">
        <v>13</v>
      </c>
      <c r="F13" s="392">
        <v>0</v>
      </c>
      <c r="G13" s="392">
        <v>85</v>
      </c>
      <c r="H13" s="392" t="s">
        <v>13</v>
      </c>
      <c r="I13" s="393">
        <v>18</v>
      </c>
      <c r="J13" s="394">
        <f t="shared" ref="J13" si="7">SUM(C13:I13)</f>
        <v>271</v>
      </c>
    </row>
    <row r="14" spans="1:10" ht="25.5" customHeight="1" x14ac:dyDescent="0.25">
      <c r="A14" s="387"/>
      <c r="B14" s="388" t="s">
        <v>23</v>
      </c>
      <c r="C14" s="77">
        <f t="shared" ref="C14:J14" si="8">C13/C$21</f>
        <v>9.2485549132947972E-2</v>
      </c>
      <c r="D14" s="78">
        <f t="shared" si="8"/>
        <v>5.0290135396518373E-2</v>
      </c>
      <c r="E14" s="78" t="s">
        <v>14</v>
      </c>
      <c r="F14" s="78" t="s">
        <v>14</v>
      </c>
      <c r="G14" s="78">
        <f t="shared" si="8"/>
        <v>9.6481271282633368E-2</v>
      </c>
      <c r="H14" s="78" t="s">
        <v>14</v>
      </c>
      <c r="I14" s="79">
        <f t="shared" si="8"/>
        <v>2.9702970297029702E-2</v>
      </c>
      <c r="J14" s="80">
        <f t="shared" si="8"/>
        <v>6.380974805745232E-2</v>
      </c>
    </row>
    <row r="15" spans="1:10" ht="25.5" customHeight="1" x14ac:dyDescent="0.25">
      <c r="A15" s="389" t="s">
        <v>70</v>
      </c>
      <c r="B15" s="390" t="s">
        <v>17</v>
      </c>
      <c r="C15" s="391">
        <v>24</v>
      </c>
      <c r="D15" s="392">
        <v>122</v>
      </c>
      <c r="E15" s="392" t="s">
        <v>13</v>
      </c>
      <c r="F15" s="392">
        <v>0</v>
      </c>
      <c r="G15" s="392">
        <v>49</v>
      </c>
      <c r="H15" s="392" t="s">
        <v>13</v>
      </c>
      <c r="I15" s="393">
        <v>29</v>
      </c>
      <c r="J15" s="394">
        <f t="shared" ref="J15" si="9">SUM(C15:I15)</f>
        <v>224</v>
      </c>
    </row>
    <row r="16" spans="1:10" ht="25.5" customHeight="1" x14ac:dyDescent="0.25">
      <c r="A16" s="387"/>
      <c r="B16" s="388" t="s">
        <v>23</v>
      </c>
      <c r="C16" s="77">
        <f t="shared" ref="C16:J16" si="10">C15/C$21</f>
        <v>3.4682080924855488E-2</v>
      </c>
      <c r="D16" s="78">
        <f t="shared" si="10"/>
        <v>5.8994197292069631E-2</v>
      </c>
      <c r="E16" s="78" t="s">
        <v>14</v>
      </c>
      <c r="F16" s="78" t="s">
        <v>14</v>
      </c>
      <c r="G16" s="78">
        <f t="shared" si="10"/>
        <v>5.5618615209988648E-2</v>
      </c>
      <c r="H16" s="78" t="s">
        <v>14</v>
      </c>
      <c r="I16" s="79">
        <f t="shared" si="10"/>
        <v>4.7854785478547858E-2</v>
      </c>
      <c r="J16" s="80">
        <f t="shared" si="10"/>
        <v>5.2743112785495642E-2</v>
      </c>
    </row>
    <row r="17" spans="1:10" ht="25.5" customHeight="1" x14ac:dyDescent="0.25">
      <c r="A17" s="395" t="s">
        <v>147</v>
      </c>
      <c r="B17" s="390" t="s">
        <v>17</v>
      </c>
      <c r="C17" s="391">
        <v>42</v>
      </c>
      <c r="D17" s="392">
        <v>18</v>
      </c>
      <c r="E17" s="392" t="s">
        <v>13</v>
      </c>
      <c r="F17" s="392">
        <v>0</v>
      </c>
      <c r="G17" s="392">
        <v>0</v>
      </c>
      <c r="H17" s="392" t="s">
        <v>13</v>
      </c>
      <c r="I17" s="393">
        <v>5</v>
      </c>
      <c r="J17" s="394">
        <f t="shared" ref="J17" si="11">SUM(C17:I17)</f>
        <v>65</v>
      </c>
    </row>
    <row r="18" spans="1:10" ht="25.5" customHeight="1" x14ac:dyDescent="0.25">
      <c r="A18" s="387"/>
      <c r="B18" s="388" t="s">
        <v>23</v>
      </c>
      <c r="C18" s="77">
        <f t="shared" ref="C18:J18" si="12">C17/C$21</f>
        <v>6.0693641618497107E-2</v>
      </c>
      <c r="D18" s="78">
        <f t="shared" si="12"/>
        <v>8.7040618955512572E-3</v>
      </c>
      <c r="E18" s="78" t="s">
        <v>14</v>
      </c>
      <c r="F18" s="78" t="s">
        <v>14</v>
      </c>
      <c r="G18" s="78">
        <f t="shared" si="12"/>
        <v>0</v>
      </c>
      <c r="H18" s="78" t="s">
        <v>14</v>
      </c>
      <c r="I18" s="79">
        <f t="shared" si="12"/>
        <v>8.2508250825082501E-3</v>
      </c>
      <c r="J18" s="80">
        <f t="shared" si="12"/>
        <v>1.5304921120791147E-2</v>
      </c>
    </row>
    <row r="19" spans="1:10" ht="25.5" customHeight="1" x14ac:dyDescent="0.25">
      <c r="A19" s="395" t="s">
        <v>71</v>
      </c>
      <c r="B19" s="390" t="s">
        <v>17</v>
      </c>
      <c r="C19" s="391">
        <v>169</v>
      </c>
      <c r="D19" s="392">
        <v>652</v>
      </c>
      <c r="E19" s="392" t="s">
        <v>13</v>
      </c>
      <c r="F19" s="392">
        <v>0</v>
      </c>
      <c r="G19" s="392">
        <v>276</v>
      </c>
      <c r="H19" s="392" t="s">
        <v>13</v>
      </c>
      <c r="I19" s="393">
        <v>267</v>
      </c>
      <c r="J19" s="394">
        <f t="shared" ref="J19" si="13">SUM(C19:I19)</f>
        <v>1364</v>
      </c>
    </row>
    <row r="20" spans="1:10" ht="25.5" customHeight="1" thickBot="1" x14ac:dyDescent="0.3">
      <c r="A20" s="395"/>
      <c r="B20" s="390" t="s">
        <v>23</v>
      </c>
      <c r="C20" s="81">
        <f t="shared" ref="C20:J20" si="14">C19/C$21</f>
        <v>0.24421965317919075</v>
      </c>
      <c r="D20" s="82">
        <f t="shared" si="14"/>
        <v>0.31528046421663442</v>
      </c>
      <c r="E20" s="82" t="s">
        <v>14</v>
      </c>
      <c r="F20" s="82" t="s">
        <v>14</v>
      </c>
      <c r="G20" s="82">
        <f t="shared" si="14"/>
        <v>0.31328036322360953</v>
      </c>
      <c r="H20" s="82" t="s">
        <v>14</v>
      </c>
      <c r="I20" s="83">
        <f t="shared" si="14"/>
        <v>0.4405940594059406</v>
      </c>
      <c r="J20" s="84">
        <f t="shared" si="14"/>
        <v>0.32116788321167883</v>
      </c>
    </row>
    <row r="21" spans="1:10" ht="30.75" customHeight="1" x14ac:dyDescent="0.25">
      <c r="A21" s="396" t="s">
        <v>72</v>
      </c>
      <c r="B21" s="397" t="s">
        <v>17</v>
      </c>
      <c r="C21" s="110">
        <f t="shared" ref="C21:J21" si="15">C5+C7+C9+C11+C13+C15+C17+C19</f>
        <v>692</v>
      </c>
      <c r="D21" s="111">
        <f t="shared" si="15"/>
        <v>2068</v>
      </c>
      <c r="E21" s="111" t="s">
        <v>13</v>
      </c>
      <c r="F21" s="111">
        <v>0</v>
      </c>
      <c r="G21" s="111">
        <f t="shared" si="15"/>
        <v>881</v>
      </c>
      <c r="H21" s="111" t="s">
        <v>13</v>
      </c>
      <c r="I21" s="112">
        <f t="shared" si="15"/>
        <v>606</v>
      </c>
      <c r="J21" s="350">
        <f t="shared" si="15"/>
        <v>4247</v>
      </c>
    </row>
    <row r="22" spans="1:10" ht="30.75" customHeight="1" thickBot="1" x14ac:dyDescent="0.3">
      <c r="A22" s="398"/>
      <c r="B22" s="399" t="s">
        <v>23</v>
      </c>
      <c r="C22" s="37">
        <f t="shared" ref="C22:I22" si="16">C21/C$21</f>
        <v>1</v>
      </c>
      <c r="D22" s="38">
        <f t="shared" si="16"/>
        <v>1</v>
      </c>
      <c r="E22" s="38" t="s">
        <v>14</v>
      </c>
      <c r="F22" s="38" t="s">
        <v>14</v>
      </c>
      <c r="G22" s="38">
        <f t="shared" si="16"/>
        <v>1</v>
      </c>
      <c r="H22" s="38" t="s">
        <v>14</v>
      </c>
      <c r="I22" s="40">
        <f t="shared" si="16"/>
        <v>1</v>
      </c>
      <c r="J22" s="59">
        <f>J21/J$21</f>
        <v>1</v>
      </c>
    </row>
    <row r="23" spans="1:10" ht="36" customHeight="1" thickBot="1" x14ac:dyDescent="0.3">
      <c r="A23" s="60"/>
      <c r="B23" s="43"/>
      <c r="C23" s="44"/>
      <c r="D23" s="44"/>
      <c r="E23" s="44"/>
      <c r="F23" s="44"/>
      <c r="G23" s="44"/>
      <c r="H23" s="44"/>
      <c r="I23" s="44"/>
      <c r="J23" s="44"/>
    </row>
    <row r="24" spans="1:10" ht="57" customHeight="1" x14ac:dyDescent="0.25">
      <c r="A24" s="348" t="s">
        <v>73</v>
      </c>
      <c r="B24" s="400" t="s">
        <v>17</v>
      </c>
      <c r="C24" s="401">
        <v>312</v>
      </c>
      <c r="D24" s="402">
        <v>111</v>
      </c>
      <c r="E24" s="402" t="s">
        <v>13</v>
      </c>
      <c r="F24" s="402">
        <v>17</v>
      </c>
      <c r="G24" s="402">
        <v>664</v>
      </c>
      <c r="H24" s="402" t="s">
        <v>13</v>
      </c>
      <c r="I24" s="403">
        <v>88</v>
      </c>
      <c r="J24" s="404">
        <f>SUM(C24:I24)</f>
        <v>1192</v>
      </c>
    </row>
    <row r="25" spans="1:10" ht="55.5" customHeight="1" thickBot="1" x14ac:dyDescent="0.3">
      <c r="A25" s="371" t="s">
        <v>57</v>
      </c>
      <c r="B25" s="405" t="s">
        <v>17</v>
      </c>
      <c r="C25" s="406">
        <f t="shared" ref="C25:J25" si="17">C26-C21-C24</f>
        <v>0</v>
      </c>
      <c r="D25" s="407">
        <f t="shared" si="17"/>
        <v>0</v>
      </c>
      <c r="E25" s="407" t="s">
        <v>13</v>
      </c>
      <c r="F25" s="407">
        <f t="shared" si="17"/>
        <v>0</v>
      </c>
      <c r="G25" s="407">
        <f t="shared" si="17"/>
        <v>0</v>
      </c>
      <c r="H25" s="407" t="s">
        <v>13</v>
      </c>
      <c r="I25" s="408">
        <f t="shared" si="17"/>
        <v>0</v>
      </c>
      <c r="J25" s="409">
        <f t="shared" si="17"/>
        <v>0</v>
      </c>
    </row>
    <row r="26" spans="1:10" ht="54.75" customHeight="1" thickBot="1" x14ac:dyDescent="0.3">
      <c r="A26" s="373" t="s">
        <v>18</v>
      </c>
      <c r="B26" s="410" t="s">
        <v>17</v>
      </c>
      <c r="C26" s="406">
        <v>1004</v>
      </c>
      <c r="D26" s="407">
        <v>2179</v>
      </c>
      <c r="E26" s="407" t="s">
        <v>13</v>
      </c>
      <c r="F26" s="407">
        <v>17</v>
      </c>
      <c r="G26" s="407">
        <v>1545</v>
      </c>
      <c r="H26" s="407" t="s">
        <v>13</v>
      </c>
      <c r="I26" s="408">
        <v>694</v>
      </c>
      <c r="J26" s="409">
        <f>SUM(C26:I26)</f>
        <v>5439</v>
      </c>
    </row>
    <row r="27" spans="1:10" ht="54.75" customHeight="1" thickBot="1" x14ac:dyDescent="0.3">
      <c r="A27" s="61"/>
      <c r="B27" s="60"/>
      <c r="C27" s="69"/>
      <c r="D27" s="69"/>
      <c r="E27" s="69"/>
      <c r="F27" s="69"/>
      <c r="G27" s="69"/>
      <c r="H27" s="69"/>
      <c r="I27" s="69"/>
      <c r="J27" s="70"/>
    </row>
    <row r="28" spans="1:10" ht="36.75" customHeight="1" x14ac:dyDescent="0.25">
      <c r="A28" s="132" t="s">
        <v>19</v>
      </c>
      <c r="B28" s="133"/>
      <c r="C28" s="133"/>
      <c r="D28" s="46"/>
      <c r="E28" s="46"/>
      <c r="F28" s="46"/>
      <c r="G28" s="46"/>
      <c r="H28" s="46"/>
      <c r="I28" s="46"/>
      <c r="J28" s="47"/>
    </row>
    <row r="29" spans="1:10" ht="36.75" customHeight="1" x14ac:dyDescent="0.25">
      <c r="A29" s="411" t="s">
        <v>20</v>
      </c>
      <c r="B29" s="412"/>
      <c r="C29" s="413">
        <v>1</v>
      </c>
      <c r="D29" s="414">
        <v>2</v>
      </c>
      <c r="E29" s="414">
        <v>0</v>
      </c>
      <c r="F29" s="414">
        <v>1</v>
      </c>
      <c r="G29" s="414">
        <v>1</v>
      </c>
      <c r="H29" s="414">
        <v>0</v>
      </c>
      <c r="I29" s="414">
        <v>1</v>
      </c>
      <c r="J29" s="415">
        <f>SUM(C29:I29)</f>
        <v>6</v>
      </c>
    </row>
    <row r="30" spans="1:10" ht="36.75" customHeight="1" thickBot="1" x14ac:dyDescent="0.3">
      <c r="A30" s="416" t="s">
        <v>122</v>
      </c>
      <c r="B30" s="417"/>
      <c r="C30" s="418">
        <v>1</v>
      </c>
      <c r="D30" s="419">
        <v>2</v>
      </c>
      <c r="E30" s="419">
        <v>0</v>
      </c>
      <c r="F30" s="419">
        <v>2</v>
      </c>
      <c r="G30" s="419">
        <v>1</v>
      </c>
      <c r="H30" s="419">
        <v>1</v>
      </c>
      <c r="I30" s="420">
        <v>1</v>
      </c>
      <c r="J30" s="421">
        <f>SUM(C30:I30)</f>
        <v>8</v>
      </c>
    </row>
    <row r="31" spans="1:10" ht="31.5" customHeight="1" x14ac:dyDescent="0.25">
      <c r="A31" s="85" t="s">
        <v>21</v>
      </c>
      <c r="B31" s="86"/>
      <c r="C31" s="22"/>
      <c r="D31" s="22"/>
      <c r="E31" s="22"/>
      <c r="F31" s="22"/>
      <c r="G31" s="22"/>
      <c r="H31" s="22"/>
      <c r="I31" s="22"/>
      <c r="J31" s="22"/>
    </row>
    <row r="32" spans="1:10" ht="38.25" customHeight="1" x14ac:dyDescent="0.25">
      <c r="A32" s="134" t="s">
        <v>74</v>
      </c>
      <c r="B32" s="134"/>
      <c r="C32" s="134"/>
      <c r="D32" s="134"/>
      <c r="E32" s="134"/>
      <c r="F32" s="134"/>
      <c r="G32" s="134"/>
      <c r="H32" s="134"/>
      <c r="I32" s="134"/>
      <c r="J32" s="134"/>
    </row>
    <row r="33" spans="1:4" ht="28.5" customHeight="1" x14ac:dyDescent="0.25">
      <c r="A33" s="118" t="s">
        <v>148</v>
      </c>
      <c r="B33" s="118"/>
      <c r="C33" s="118"/>
      <c r="D33" s="118"/>
    </row>
  </sheetData>
  <mergeCells count="18">
    <mergeCell ref="A21:A22"/>
    <mergeCell ref="A28:C28"/>
    <mergeCell ref="A29:B29"/>
    <mergeCell ref="A30:B30"/>
    <mergeCell ref="A32:J32"/>
    <mergeCell ref="A33:D33"/>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2" orientation="landscape" r:id="rId1"/>
  <headerFooter>
    <oddFooter>&amp;L&amp;F&amp;C&amp;A&amp;R&amp;P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L33"/>
  <sheetViews>
    <sheetView zoomScale="55" zoomScaleNormal="55" workbookViewId="0">
      <selection sqref="A1:J1"/>
    </sheetView>
  </sheetViews>
  <sheetFormatPr baseColWidth="10" defaultRowHeight="15" x14ac:dyDescent="0.25"/>
  <cols>
    <col min="1" max="1" width="57.85546875" customWidth="1"/>
    <col min="2" max="2" width="10.140625" style="23" customWidth="1"/>
    <col min="3" max="4" width="22.5703125" customWidth="1"/>
    <col min="5" max="5" width="27.5703125" customWidth="1"/>
    <col min="6" max="10" width="22.5703125" customWidth="1"/>
  </cols>
  <sheetData>
    <row r="1" spans="1:10" ht="34.5" customHeight="1" x14ac:dyDescent="0.25">
      <c r="A1" s="357" t="s">
        <v>135</v>
      </c>
      <c r="B1" s="357"/>
      <c r="C1" s="357"/>
      <c r="D1" s="357"/>
      <c r="E1" s="357"/>
      <c r="F1" s="357"/>
      <c r="G1" s="357"/>
      <c r="H1" s="357"/>
      <c r="I1" s="357"/>
      <c r="J1" s="357"/>
    </row>
    <row r="2" spans="1:10" ht="57" customHeight="1" thickBot="1" x14ac:dyDescent="0.3">
      <c r="A2" s="357" t="s">
        <v>149</v>
      </c>
      <c r="B2" s="357"/>
      <c r="C2" s="356"/>
      <c r="D2" s="356"/>
      <c r="E2" s="356"/>
      <c r="F2" s="356"/>
      <c r="G2" s="356"/>
      <c r="H2" s="356"/>
      <c r="I2" s="356"/>
      <c r="J2" s="356"/>
    </row>
    <row r="3" spans="1:10" ht="51.75" customHeight="1" thickBot="1" x14ac:dyDescent="0.3">
      <c r="A3" s="189" t="s">
        <v>75</v>
      </c>
      <c r="B3" s="190"/>
      <c r="C3" s="268" t="s">
        <v>1</v>
      </c>
      <c r="D3" s="269"/>
      <c r="E3" s="269"/>
      <c r="F3" s="269"/>
      <c r="G3" s="269"/>
      <c r="H3" s="269"/>
      <c r="I3" s="269"/>
      <c r="J3" s="270"/>
    </row>
    <row r="4" spans="1:10" ht="70.5" customHeight="1" thickBot="1" x14ac:dyDescent="0.3">
      <c r="A4" s="193"/>
      <c r="B4" s="194"/>
      <c r="C4" s="422" t="s">
        <v>2</v>
      </c>
      <c r="D4" s="423" t="s">
        <v>3</v>
      </c>
      <c r="E4" s="66" t="s">
        <v>4</v>
      </c>
      <c r="F4" s="423" t="s">
        <v>5</v>
      </c>
      <c r="G4" s="423" t="s">
        <v>6</v>
      </c>
      <c r="H4" s="66" t="s">
        <v>7</v>
      </c>
      <c r="I4" s="424" t="s">
        <v>8</v>
      </c>
      <c r="J4" s="425" t="s">
        <v>9</v>
      </c>
    </row>
    <row r="5" spans="1:10" ht="31.5" customHeight="1" x14ac:dyDescent="0.25">
      <c r="A5" s="426" t="s">
        <v>136</v>
      </c>
      <c r="B5" s="147" t="s">
        <v>10</v>
      </c>
      <c r="C5" s="427">
        <v>367</v>
      </c>
      <c r="D5" s="428">
        <v>41</v>
      </c>
      <c r="E5" s="428" t="s">
        <v>13</v>
      </c>
      <c r="F5" s="428">
        <v>7</v>
      </c>
      <c r="G5" s="428">
        <v>103</v>
      </c>
      <c r="H5" s="428" t="s">
        <v>13</v>
      </c>
      <c r="I5" s="429">
        <v>61</v>
      </c>
      <c r="J5" s="430">
        <f>SUM(C5:I5)</f>
        <v>579</v>
      </c>
    </row>
    <row r="6" spans="1:10" ht="31.5" customHeight="1" x14ac:dyDescent="0.25">
      <c r="A6" s="431"/>
      <c r="B6" s="432" t="s">
        <v>23</v>
      </c>
      <c r="C6" s="433">
        <f t="shared" ref="C6:J6" si="0">C5/C$23</f>
        <v>0.48544973544973546</v>
      </c>
      <c r="D6" s="88">
        <f t="shared" si="0"/>
        <v>6.0117302052785926E-2</v>
      </c>
      <c r="E6" s="88" t="s">
        <v>14</v>
      </c>
      <c r="F6" s="88" t="s">
        <v>14</v>
      </c>
      <c r="G6" s="88">
        <f t="shared" si="0"/>
        <v>0.1108719052744887</v>
      </c>
      <c r="H6" s="88" t="s">
        <v>14</v>
      </c>
      <c r="I6" s="434">
        <f t="shared" si="0"/>
        <v>8.8662790697674423E-2</v>
      </c>
      <c r="J6" s="435">
        <f t="shared" si="0"/>
        <v>0.1884765625</v>
      </c>
    </row>
    <row r="7" spans="1:10" ht="25.5" customHeight="1" x14ac:dyDescent="0.25">
      <c r="A7" s="436" t="s">
        <v>76</v>
      </c>
      <c r="B7" s="437" t="s">
        <v>17</v>
      </c>
      <c r="C7" s="155">
        <v>62</v>
      </c>
      <c r="D7" s="156">
        <v>177</v>
      </c>
      <c r="E7" s="156" t="s">
        <v>13</v>
      </c>
      <c r="F7" s="156">
        <v>0</v>
      </c>
      <c r="G7" s="156">
        <v>82</v>
      </c>
      <c r="H7" s="156" t="s">
        <v>13</v>
      </c>
      <c r="I7" s="438">
        <v>278</v>
      </c>
      <c r="J7" s="439">
        <f t="shared" ref="J7" si="1">SUM(C7:I7)</f>
        <v>599</v>
      </c>
    </row>
    <row r="8" spans="1:10" ht="25.5" customHeight="1" x14ac:dyDescent="0.25">
      <c r="A8" s="431"/>
      <c r="B8" s="432" t="s">
        <v>23</v>
      </c>
      <c r="C8" s="433">
        <f t="shared" ref="C8:J8" si="2">C7/C$23</f>
        <v>8.2010582010582006E-2</v>
      </c>
      <c r="D8" s="88">
        <f t="shared" si="2"/>
        <v>0.2595307917888563</v>
      </c>
      <c r="E8" s="88" t="s">
        <v>14</v>
      </c>
      <c r="F8" s="88" t="s">
        <v>14</v>
      </c>
      <c r="G8" s="88">
        <f t="shared" si="2"/>
        <v>8.8266953713670618E-2</v>
      </c>
      <c r="H8" s="88" t="s">
        <v>14</v>
      </c>
      <c r="I8" s="434">
        <f t="shared" si="2"/>
        <v>0.40406976744186046</v>
      </c>
      <c r="J8" s="435">
        <f t="shared" si="2"/>
        <v>0.19498697916666666</v>
      </c>
    </row>
    <row r="9" spans="1:10" ht="25.5" customHeight="1" x14ac:dyDescent="0.25">
      <c r="A9" s="436" t="s">
        <v>77</v>
      </c>
      <c r="B9" s="437" t="s">
        <v>17</v>
      </c>
      <c r="C9" s="155">
        <v>13</v>
      </c>
      <c r="D9" s="156">
        <v>1</v>
      </c>
      <c r="E9" s="156" t="s">
        <v>13</v>
      </c>
      <c r="F9" s="156">
        <v>0</v>
      </c>
      <c r="G9" s="156">
        <v>386</v>
      </c>
      <c r="H9" s="156" t="s">
        <v>13</v>
      </c>
      <c r="I9" s="438">
        <v>23</v>
      </c>
      <c r="J9" s="439">
        <f t="shared" ref="J9" si="3">SUM(C9:I9)</f>
        <v>423</v>
      </c>
    </row>
    <row r="10" spans="1:10" ht="25.5" customHeight="1" x14ac:dyDescent="0.25">
      <c r="A10" s="431"/>
      <c r="B10" s="432" t="s">
        <v>23</v>
      </c>
      <c r="C10" s="433">
        <f t="shared" ref="C10:J10" si="4">C9/C$23</f>
        <v>1.7195767195767195E-2</v>
      </c>
      <c r="D10" s="88">
        <f t="shared" si="4"/>
        <v>1.4662756598240469E-3</v>
      </c>
      <c r="E10" s="88" t="s">
        <v>14</v>
      </c>
      <c r="F10" s="88" t="s">
        <v>14</v>
      </c>
      <c r="G10" s="88">
        <f t="shared" si="4"/>
        <v>0.41550053821313238</v>
      </c>
      <c r="H10" s="88" t="s">
        <v>14</v>
      </c>
      <c r="I10" s="434">
        <f t="shared" si="4"/>
        <v>3.3430232558139532E-2</v>
      </c>
      <c r="J10" s="435">
        <f t="shared" si="4"/>
        <v>0.1376953125</v>
      </c>
    </row>
    <row r="11" spans="1:10" ht="25.5" customHeight="1" x14ac:dyDescent="0.25">
      <c r="A11" s="436" t="s">
        <v>78</v>
      </c>
      <c r="B11" s="437" t="s">
        <v>17</v>
      </c>
      <c r="C11" s="155">
        <v>0</v>
      </c>
      <c r="D11" s="156">
        <v>4</v>
      </c>
      <c r="E11" s="156" t="s">
        <v>13</v>
      </c>
      <c r="F11" s="156">
        <v>0</v>
      </c>
      <c r="G11" s="156">
        <v>42</v>
      </c>
      <c r="H11" s="156" t="s">
        <v>13</v>
      </c>
      <c r="I11" s="438">
        <v>5</v>
      </c>
      <c r="J11" s="439">
        <f t="shared" ref="J11" si="5">SUM(C11:I11)</f>
        <v>51</v>
      </c>
    </row>
    <row r="12" spans="1:10" ht="25.5" customHeight="1" x14ac:dyDescent="0.25">
      <c r="A12" s="431"/>
      <c r="B12" s="432" t="s">
        <v>23</v>
      </c>
      <c r="C12" s="433">
        <f t="shared" ref="C12:J12" si="6">C11/C$23</f>
        <v>0</v>
      </c>
      <c r="D12" s="88">
        <f t="shared" si="6"/>
        <v>5.8651026392961877E-3</v>
      </c>
      <c r="E12" s="88" t="s">
        <v>14</v>
      </c>
      <c r="F12" s="88" t="s">
        <v>14</v>
      </c>
      <c r="G12" s="88">
        <f t="shared" si="6"/>
        <v>4.5209903121636169E-2</v>
      </c>
      <c r="H12" s="88" t="s">
        <v>14</v>
      </c>
      <c r="I12" s="434">
        <f t="shared" si="6"/>
        <v>7.2674418604651162E-3</v>
      </c>
      <c r="J12" s="435">
        <f t="shared" si="6"/>
        <v>1.66015625E-2</v>
      </c>
    </row>
    <row r="13" spans="1:10" ht="25.5" customHeight="1" x14ac:dyDescent="0.25">
      <c r="A13" s="436" t="s">
        <v>79</v>
      </c>
      <c r="B13" s="437" t="s">
        <v>17</v>
      </c>
      <c r="C13" s="155">
        <v>41</v>
      </c>
      <c r="D13" s="156">
        <v>358</v>
      </c>
      <c r="E13" s="156" t="s">
        <v>13</v>
      </c>
      <c r="F13" s="156">
        <v>10</v>
      </c>
      <c r="G13" s="156">
        <v>253</v>
      </c>
      <c r="H13" s="156" t="s">
        <v>13</v>
      </c>
      <c r="I13" s="438">
        <v>279</v>
      </c>
      <c r="J13" s="439">
        <f>SUM(C13:I13)</f>
        <v>941</v>
      </c>
    </row>
    <row r="14" spans="1:10" ht="25.5" customHeight="1" x14ac:dyDescent="0.25">
      <c r="A14" s="431"/>
      <c r="B14" s="432" t="s">
        <v>23</v>
      </c>
      <c r="C14" s="433">
        <f t="shared" ref="C14:J14" si="7">C13/C$23</f>
        <v>5.423280423280423E-2</v>
      </c>
      <c r="D14" s="88">
        <f t="shared" si="7"/>
        <v>0.52492668621700878</v>
      </c>
      <c r="E14" s="88" t="s">
        <v>14</v>
      </c>
      <c r="F14" s="88" t="s">
        <v>14</v>
      </c>
      <c r="G14" s="88">
        <f t="shared" si="7"/>
        <v>0.27233584499461788</v>
      </c>
      <c r="H14" s="88" t="s">
        <v>14</v>
      </c>
      <c r="I14" s="434">
        <f t="shared" si="7"/>
        <v>0.40552325581395349</v>
      </c>
      <c r="J14" s="435">
        <f t="shared" si="7"/>
        <v>0.30631510416666669</v>
      </c>
    </row>
    <row r="15" spans="1:10" ht="25.5" customHeight="1" x14ac:dyDescent="0.25">
      <c r="A15" s="436" t="s">
        <v>80</v>
      </c>
      <c r="B15" s="437" t="s">
        <v>17</v>
      </c>
      <c r="C15" s="155">
        <v>10</v>
      </c>
      <c r="D15" s="156">
        <v>4</v>
      </c>
      <c r="E15" s="156" t="s">
        <v>13</v>
      </c>
      <c r="F15" s="156">
        <v>0</v>
      </c>
      <c r="G15" s="156">
        <v>10</v>
      </c>
      <c r="H15" s="156" t="s">
        <v>13</v>
      </c>
      <c r="I15" s="438">
        <v>21</v>
      </c>
      <c r="J15" s="439">
        <f t="shared" ref="J15" si="8">SUM(C15:I15)</f>
        <v>45</v>
      </c>
    </row>
    <row r="16" spans="1:10" ht="25.5" customHeight="1" x14ac:dyDescent="0.25">
      <c r="A16" s="431"/>
      <c r="B16" s="432" t="s">
        <v>23</v>
      </c>
      <c r="C16" s="433">
        <f t="shared" ref="C16:J16" si="9">C15/C$23</f>
        <v>1.3227513227513227E-2</v>
      </c>
      <c r="D16" s="88">
        <f t="shared" si="9"/>
        <v>5.8651026392961877E-3</v>
      </c>
      <c r="E16" s="88" t="s">
        <v>14</v>
      </c>
      <c r="F16" s="88" t="s">
        <v>14</v>
      </c>
      <c r="G16" s="88">
        <f t="shared" si="9"/>
        <v>1.0764262648008612E-2</v>
      </c>
      <c r="H16" s="88" t="s">
        <v>14</v>
      </c>
      <c r="I16" s="434">
        <f t="shared" si="9"/>
        <v>3.0523255813953487E-2</v>
      </c>
      <c r="J16" s="435">
        <f t="shared" si="9"/>
        <v>1.46484375E-2</v>
      </c>
    </row>
    <row r="17" spans="1:12" ht="25.5" customHeight="1" x14ac:dyDescent="0.25">
      <c r="A17" s="436" t="s">
        <v>81</v>
      </c>
      <c r="B17" s="437" t="s">
        <v>17</v>
      </c>
      <c r="C17" s="155">
        <v>263</v>
      </c>
      <c r="D17" s="156">
        <v>93</v>
      </c>
      <c r="E17" s="156" t="s">
        <v>13</v>
      </c>
      <c r="F17" s="156">
        <v>0</v>
      </c>
      <c r="G17" s="156">
        <v>50</v>
      </c>
      <c r="H17" s="156" t="s">
        <v>13</v>
      </c>
      <c r="I17" s="438">
        <v>4</v>
      </c>
      <c r="J17" s="439">
        <f t="shared" ref="J17" si="10">SUM(C17:I17)</f>
        <v>410</v>
      </c>
    </row>
    <row r="18" spans="1:12" ht="25.5" customHeight="1" x14ac:dyDescent="0.25">
      <c r="A18" s="431"/>
      <c r="B18" s="432" t="s">
        <v>23</v>
      </c>
      <c r="C18" s="433">
        <f t="shared" ref="C18:J18" si="11">C17/C$23</f>
        <v>0.34788359788359791</v>
      </c>
      <c r="D18" s="88">
        <f t="shared" si="11"/>
        <v>0.13636363636363635</v>
      </c>
      <c r="E18" s="88" t="s">
        <v>14</v>
      </c>
      <c r="F18" s="88" t="s">
        <v>14</v>
      </c>
      <c r="G18" s="88">
        <f t="shared" si="11"/>
        <v>5.3821313240043057E-2</v>
      </c>
      <c r="H18" s="88" t="s">
        <v>14</v>
      </c>
      <c r="I18" s="434">
        <f t="shared" si="11"/>
        <v>5.8139534883720929E-3</v>
      </c>
      <c r="J18" s="435">
        <f t="shared" si="11"/>
        <v>0.13346354166666666</v>
      </c>
    </row>
    <row r="19" spans="1:12" ht="25.5" customHeight="1" x14ac:dyDescent="0.25">
      <c r="A19" s="436" t="s">
        <v>82</v>
      </c>
      <c r="B19" s="437" t="s">
        <v>17</v>
      </c>
      <c r="C19" s="155">
        <v>0</v>
      </c>
      <c r="D19" s="156">
        <v>3</v>
      </c>
      <c r="E19" s="156" t="s">
        <v>13</v>
      </c>
      <c r="F19" s="156">
        <v>0</v>
      </c>
      <c r="G19" s="156">
        <v>3</v>
      </c>
      <c r="H19" s="156" t="s">
        <v>13</v>
      </c>
      <c r="I19" s="438">
        <v>0</v>
      </c>
      <c r="J19" s="439">
        <f t="shared" ref="J19" si="12">SUM(C19:I19)</f>
        <v>6</v>
      </c>
    </row>
    <row r="20" spans="1:12" ht="25.5" customHeight="1" x14ac:dyDescent="0.25">
      <c r="A20" s="431"/>
      <c r="B20" s="432" t="s">
        <v>23</v>
      </c>
      <c r="C20" s="433">
        <f t="shared" ref="C20:J20" si="13">C19/C$23</f>
        <v>0</v>
      </c>
      <c r="D20" s="88">
        <f t="shared" si="13"/>
        <v>4.3988269794721412E-3</v>
      </c>
      <c r="E20" s="88" t="s">
        <v>14</v>
      </c>
      <c r="F20" s="88" t="s">
        <v>14</v>
      </c>
      <c r="G20" s="88">
        <f t="shared" si="13"/>
        <v>3.2292787944025836E-3</v>
      </c>
      <c r="H20" s="88" t="s">
        <v>14</v>
      </c>
      <c r="I20" s="434">
        <f t="shared" si="13"/>
        <v>0</v>
      </c>
      <c r="J20" s="435">
        <f t="shared" si="13"/>
        <v>1.953125E-3</v>
      </c>
    </row>
    <row r="21" spans="1:12" ht="25.5" customHeight="1" x14ac:dyDescent="0.25">
      <c r="A21" s="436" t="s">
        <v>83</v>
      </c>
      <c r="B21" s="437" t="s">
        <v>17</v>
      </c>
      <c r="C21" s="155">
        <v>0</v>
      </c>
      <c r="D21" s="156">
        <v>1</v>
      </c>
      <c r="E21" s="156" t="s">
        <v>13</v>
      </c>
      <c r="F21" s="156">
        <v>0</v>
      </c>
      <c r="G21" s="156">
        <v>0</v>
      </c>
      <c r="H21" s="156" t="s">
        <v>13</v>
      </c>
      <c r="I21" s="438">
        <v>17</v>
      </c>
      <c r="J21" s="439">
        <f t="shared" ref="J21" si="14">SUM(C21:I21)</f>
        <v>18</v>
      </c>
    </row>
    <row r="22" spans="1:12" ht="25.5" customHeight="1" thickBot="1" x14ac:dyDescent="0.3">
      <c r="A22" s="426"/>
      <c r="B22" s="437" t="s">
        <v>23</v>
      </c>
      <c r="C22" s="440">
        <f t="shared" ref="C22:J22" si="15">C21/C$23</f>
        <v>0</v>
      </c>
      <c r="D22" s="441">
        <f t="shared" si="15"/>
        <v>1.4662756598240469E-3</v>
      </c>
      <c r="E22" s="441" t="s">
        <v>14</v>
      </c>
      <c r="F22" s="441" t="s">
        <v>14</v>
      </c>
      <c r="G22" s="441">
        <f t="shared" si="15"/>
        <v>0</v>
      </c>
      <c r="H22" s="441" t="s">
        <v>14</v>
      </c>
      <c r="I22" s="442">
        <f t="shared" si="15"/>
        <v>2.4709302325581394E-2</v>
      </c>
      <c r="J22" s="443">
        <f t="shared" si="15"/>
        <v>5.859375E-3</v>
      </c>
    </row>
    <row r="23" spans="1:12" ht="27" customHeight="1" x14ac:dyDescent="0.25">
      <c r="A23" s="189" t="s">
        <v>84</v>
      </c>
      <c r="B23" s="147" t="s">
        <v>17</v>
      </c>
      <c r="C23" s="444">
        <f t="shared" ref="C23:J23" si="16">C5+C7+C9+C11+C13+C15+C17+C19+C21</f>
        <v>756</v>
      </c>
      <c r="D23" s="445">
        <f t="shared" si="16"/>
        <v>682</v>
      </c>
      <c r="E23" s="445" t="s">
        <v>13</v>
      </c>
      <c r="F23" s="445" t="s">
        <v>13</v>
      </c>
      <c r="G23" s="445">
        <f t="shared" si="16"/>
        <v>929</v>
      </c>
      <c r="H23" s="445" t="s">
        <v>13</v>
      </c>
      <c r="I23" s="446">
        <f t="shared" si="16"/>
        <v>688</v>
      </c>
      <c r="J23" s="447">
        <f t="shared" si="16"/>
        <v>3072</v>
      </c>
    </row>
    <row r="24" spans="1:12" ht="27" customHeight="1" thickBot="1" x14ac:dyDescent="0.3">
      <c r="A24" s="193"/>
      <c r="B24" s="448" t="s">
        <v>23</v>
      </c>
      <c r="C24" s="449">
        <f t="shared" ref="C24:I24" si="17">C23/C$23</f>
        <v>1</v>
      </c>
      <c r="D24" s="89">
        <f t="shared" si="17"/>
        <v>1</v>
      </c>
      <c r="E24" s="89" t="s">
        <v>14</v>
      </c>
      <c r="F24" s="89" t="s">
        <v>14</v>
      </c>
      <c r="G24" s="89">
        <f t="shared" si="17"/>
        <v>1</v>
      </c>
      <c r="H24" s="89" t="s">
        <v>14</v>
      </c>
      <c r="I24" s="103">
        <f t="shared" si="17"/>
        <v>1</v>
      </c>
      <c r="J24" s="450">
        <f>J23/J$23</f>
        <v>1</v>
      </c>
    </row>
    <row r="25" spans="1:12" ht="36" customHeight="1" thickBot="1" x14ac:dyDescent="0.3">
      <c r="A25" s="308"/>
      <c r="B25" s="451"/>
      <c r="C25" s="452"/>
      <c r="D25" s="452"/>
      <c r="E25" s="452"/>
      <c r="F25" s="452"/>
      <c r="G25" s="452"/>
      <c r="H25" s="452"/>
      <c r="I25" s="452"/>
      <c r="J25" s="452"/>
    </row>
    <row r="26" spans="1:12" ht="45.75" customHeight="1" x14ac:dyDescent="0.25">
      <c r="A26" s="453" t="s">
        <v>85</v>
      </c>
      <c r="B26" s="454" t="s">
        <v>17</v>
      </c>
      <c r="C26" s="167">
        <v>248</v>
      </c>
      <c r="D26" s="168">
        <v>5</v>
      </c>
      <c r="E26" s="455" t="s">
        <v>13</v>
      </c>
      <c r="F26" s="168">
        <v>0</v>
      </c>
      <c r="G26" s="168">
        <v>616</v>
      </c>
      <c r="H26" s="455" t="s">
        <v>13</v>
      </c>
      <c r="I26" s="169">
        <v>6</v>
      </c>
      <c r="J26" s="456">
        <f>SUM(C26:I26)</f>
        <v>875</v>
      </c>
    </row>
    <row r="27" spans="1:12" ht="45.75" customHeight="1" thickBot="1" x14ac:dyDescent="0.3">
      <c r="A27" s="457" t="s">
        <v>57</v>
      </c>
      <c r="B27" s="448" t="s">
        <v>17</v>
      </c>
      <c r="C27" s="458">
        <f t="shared" ref="C27:J27" si="18">C28-C23-C26</f>
        <v>0</v>
      </c>
      <c r="D27" s="459">
        <f t="shared" si="18"/>
        <v>1492</v>
      </c>
      <c r="E27" s="459" t="s">
        <v>13</v>
      </c>
      <c r="F27" s="459">
        <v>17</v>
      </c>
      <c r="G27" s="459">
        <f t="shared" si="18"/>
        <v>0</v>
      </c>
      <c r="H27" s="460" t="s">
        <v>13</v>
      </c>
      <c r="I27" s="461">
        <f t="shared" si="18"/>
        <v>0</v>
      </c>
      <c r="J27" s="462">
        <f t="shared" si="18"/>
        <v>1492</v>
      </c>
      <c r="L27" s="463"/>
    </row>
    <row r="28" spans="1:12" ht="45.75" customHeight="1" thickBot="1" x14ac:dyDescent="0.3">
      <c r="A28" s="464" t="s">
        <v>18</v>
      </c>
      <c r="B28" s="448" t="s">
        <v>17</v>
      </c>
      <c r="C28" s="465">
        <v>1004</v>
      </c>
      <c r="D28" s="460">
        <v>2179</v>
      </c>
      <c r="E28" s="460" t="s">
        <v>13</v>
      </c>
      <c r="F28" s="460">
        <v>17</v>
      </c>
      <c r="G28" s="460">
        <v>1545</v>
      </c>
      <c r="H28" s="460" t="s">
        <v>13</v>
      </c>
      <c r="I28" s="466">
        <v>694</v>
      </c>
      <c r="J28" s="467">
        <f>SUM(C28:I28)</f>
        <v>5439</v>
      </c>
    </row>
    <row r="29" spans="1:12" ht="48.75" customHeight="1" thickBot="1" x14ac:dyDescent="0.3">
      <c r="A29" s="61"/>
      <c r="B29" s="60"/>
      <c r="C29" s="69"/>
      <c r="D29" s="69"/>
      <c r="E29" s="69"/>
      <c r="F29" s="69"/>
      <c r="G29" s="69"/>
      <c r="H29" s="69"/>
      <c r="I29" s="69"/>
      <c r="J29" s="70"/>
    </row>
    <row r="30" spans="1:12" ht="39.75" customHeight="1" x14ac:dyDescent="0.25">
      <c r="A30" s="116" t="s">
        <v>19</v>
      </c>
      <c r="B30" s="117"/>
      <c r="C30" s="117"/>
      <c r="D30" s="46"/>
      <c r="E30" s="46"/>
      <c r="F30" s="46"/>
      <c r="G30" s="46"/>
      <c r="H30" s="46"/>
      <c r="I30" s="46"/>
      <c r="J30" s="47"/>
    </row>
    <row r="31" spans="1:12" ht="39.75" customHeight="1" x14ac:dyDescent="0.25">
      <c r="A31" s="214" t="s">
        <v>20</v>
      </c>
      <c r="B31" s="215"/>
      <c r="C31" s="374">
        <v>1</v>
      </c>
      <c r="D31" s="216">
        <v>1</v>
      </c>
      <c r="E31" s="216">
        <v>0</v>
      </c>
      <c r="F31" s="216">
        <v>1</v>
      </c>
      <c r="G31" s="216">
        <v>1</v>
      </c>
      <c r="H31" s="216">
        <v>0</v>
      </c>
      <c r="I31" s="216">
        <v>1</v>
      </c>
      <c r="J31" s="217">
        <f>SUM(C31:I31)</f>
        <v>5</v>
      </c>
    </row>
    <row r="32" spans="1:12" ht="39.75" customHeight="1" thickBot="1" x14ac:dyDescent="0.3">
      <c r="A32" s="218" t="s">
        <v>122</v>
      </c>
      <c r="B32" s="219"/>
      <c r="C32" s="220">
        <v>1</v>
      </c>
      <c r="D32" s="221">
        <v>2</v>
      </c>
      <c r="E32" s="221">
        <v>0</v>
      </c>
      <c r="F32" s="221">
        <v>2</v>
      </c>
      <c r="G32" s="221">
        <v>1</v>
      </c>
      <c r="H32" s="221">
        <v>1</v>
      </c>
      <c r="I32" s="222">
        <v>1</v>
      </c>
      <c r="J32" s="223">
        <f>SUM(C32:I32)</f>
        <v>8</v>
      </c>
    </row>
    <row r="33" spans="1:10" ht="26.25" customHeight="1" x14ac:dyDescent="0.25">
      <c r="A33" s="468" t="s">
        <v>21</v>
      </c>
      <c r="B33" s="469"/>
      <c r="C33" s="22"/>
      <c r="D33" s="22"/>
      <c r="E33" s="22"/>
      <c r="F33" s="22"/>
      <c r="G33" s="22"/>
      <c r="H33" s="22"/>
      <c r="I33" s="22"/>
      <c r="J33" s="22"/>
    </row>
  </sheetData>
  <mergeCells count="17">
    <mergeCell ref="A21:A22"/>
    <mergeCell ref="A23:A24"/>
    <mergeCell ref="A30:C30"/>
    <mergeCell ref="A31:B31"/>
    <mergeCell ref="A32:B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5" orientation="landscape" r:id="rId1"/>
  <headerFooter>
    <oddFooter>&amp;L&amp;F&amp;C&amp;A&amp;R&amp;P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41"/>
  <sheetViews>
    <sheetView zoomScale="53" zoomScaleNormal="53" workbookViewId="0">
      <selection sqref="A1:J1"/>
    </sheetView>
  </sheetViews>
  <sheetFormatPr baseColWidth="10" defaultRowHeight="15" x14ac:dyDescent="0.25"/>
  <cols>
    <col min="1" max="1" width="51.85546875" customWidth="1"/>
    <col min="2" max="2" width="13.85546875" style="23" customWidth="1"/>
    <col min="3" max="4" width="24.42578125" customWidth="1"/>
    <col min="5" max="5" width="26.42578125" customWidth="1"/>
    <col min="6" max="10" width="24.42578125" customWidth="1"/>
  </cols>
  <sheetData>
    <row r="1" spans="1:10" ht="57" customHeight="1" x14ac:dyDescent="0.25">
      <c r="A1" s="357" t="s">
        <v>137</v>
      </c>
      <c r="B1" s="357"/>
      <c r="C1" s="357"/>
      <c r="D1" s="357"/>
      <c r="E1" s="357"/>
      <c r="F1" s="357"/>
      <c r="G1" s="357"/>
      <c r="H1" s="357"/>
      <c r="I1" s="357"/>
      <c r="J1" s="357"/>
    </row>
    <row r="2" spans="1:10" ht="57" customHeight="1" thickBot="1" x14ac:dyDescent="0.3">
      <c r="A2" s="272" t="s">
        <v>150</v>
      </c>
      <c r="B2" s="272"/>
      <c r="C2" s="275"/>
      <c r="D2" s="275"/>
      <c r="E2" s="275"/>
      <c r="F2" s="275"/>
      <c r="G2" s="275"/>
      <c r="H2" s="275"/>
      <c r="I2" s="275"/>
      <c r="J2" s="275"/>
    </row>
    <row r="3" spans="1:10" ht="51.75" customHeight="1" thickBot="1" x14ac:dyDescent="0.3">
      <c r="A3" s="226" t="s">
        <v>86</v>
      </c>
      <c r="B3" s="227"/>
      <c r="C3" s="228" t="s">
        <v>1</v>
      </c>
      <c r="D3" s="229"/>
      <c r="E3" s="229"/>
      <c r="F3" s="229"/>
      <c r="G3" s="229"/>
      <c r="H3" s="229"/>
      <c r="I3" s="229"/>
      <c r="J3" s="230"/>
    </row>
    <row r="4" spans="1:10" ht="48" customHeight="1" thickBot="1" x14ac:dyDescent="0.3">
      <c r="A4" s="231"/>
      <c r="B4" s="232"/>
      <c r="C4" s="50" t="s">
        <v>2</v>
      </c>
      <c r="D4" s="52" t="s">
        <v>3</v>
      </c>
      <c r="E4" s="52" t="s">
        <v>4</v>
      </c>
      <c r="F4" s="51" t="s">
        <v>5</v>
      </c>
      <c r="G4" s="51" t="s">
        <v>6</v>
      </c>
      <c r="H4" s="66" t="s">
        <v>7</v>
      </c>
      <c r="I4" s="53" t="s">
        <v>8</v>
      </c>
      <c r="J4" s="54" t="s">
        <v>9</v>
      </c>
    </row>
    <row r="5" spans="1:10" ht="31.5" customHeight="1" x14ac:dyDescent="0.25">
      <c r="A5" s="358" t="s">
        <v>87</v>
      </c>
      <c r="B5" s="196" t="s">
        <v>17</v>
      </c>
      <c r="C5" s="104">
        <v>763</v>
      </c>
      <c r="D5" s="105">
        <v>0</v>
      </c>
      <c r="E5" s="105" t="s">
        <v>13</v>
      </c>
      <c r="F5" s="105">
        <v>0</v>
      </c>
      <c r="G5" s="105">
        <v>55</v>
      </c>
      <c r="H5" s="105" t="s">
        <v>13</v>
      </c>
      <c r="I5" s="106">
        <v>2</v>
      </c>
      <c r="J5" s="234">
        <f>SUM(C5:I5)</f>
        <v>820</v>
      </c>
    </row>
    <row r="6" spans="1:10" ht="31.5" customHeight="1" x14ac:dyDescent="0.25">
      <c r="A6" s="359"/>
      <c r="B6" s="202" t="s">
        <v>23</v>
      </c>
      <c r="C6" s="32">
        <f t="shared" ref="C6:J6" si="0">C5/C$29</f>
        <v>0.89135514018691586</v>
      </c>
      <c r="D6" s="33">
        <v>0</v>
      </c>
      <c r="E6" s="33" t="s">
        <v>14</v>
      </c>
      <c r="F6" s="33">
        <f t="shared" ref="F6" si="1">F5/F$29</f>
        <v>0</v>
      </c>
      <c r="G6" s="33">
        <f t="shared" si="0"/>
        <v>7.7903682719546744E-2</v>
      </c>
      <c r="H6" s="33" t="s">
        <v>14</v>
      </c>
      <c r="I6" s="35">
        <f t="shared" si="0"/>
        <v>2.886002886002886E-3</v>
      </c>
      <c r="J6" s="55">
        <f t="shared" si="0"/>
        <v>0.19445103153900878</v>
      </c>
    </row>
    <row r="7" spans="1:10" ht="25.5" customHeight="1" x14ac:dyDescent="0.25">
      <c r="A7" s="360" t="s">
        <v>88</v>
      </c>
      <c r="B7" s="203" t="s">
        <v>17</v>
      </c>
      <c r="C7" s="107">
        <v>16</v>
      </c>
      <c r="D7" s="108">
        <v>0</v>
      </c>
      <c r="E7" s="108" t="s">
        <v>13</v>
      </c>
      <c r="F7" s="108">
        <v>0</v>
      </c>
      <c r="G7" s="108">
        <v>0</v>
      </c>
      <c r="H7" s="108" t="s">
        <v>13</v>
      </c>
      <c r="I7" s="109">
        <v>0</v>
      </c>
      <c r="J7" s="244">
        <f t="shared" ref="J7" si="2">SUM(C7:I7)</f>
        <v>16</v>
      </c>
    </row>
    <row r="8" spans="1:10" ht="25.5" customHeight="1" x14ac:dyDescent="0.25">
      <c r="A8" s="359"/>
      <c r="B8" s="202" t="s">
        <v>23</v>
      </c>
      <c r="C8" s="32">
        <f t="shared" ref="C8:J8" si="3">C7/C$29</f>
        <v>1.8691588785046728E-2</v>
      </c>
      <c r="D8" s="33">
        <f t="shared" si="3"/>
        <v>0</v>
      </c>
      <c r="E8" s="33" t="s">
        <v>14</v>
      </c>
      <c r="F8" s="33">
        <f t="shared" ref="F8" si="4">F7/F$29</f>
        <v>0</v>
      </c>
      <c r="G8" s="33">
        <f t="shared" si="3"/>
        <v>0</v>
      </c>
      <c r="H8" s="33" t="s">
        <v>14</v>
      </c>
      <c r="I8" s="35">
        <f t="shared" si="3"/>
        <v>0</v>
      </c>
      <c r="J8" s="55">
        <f t="shared" si="3"/>
        <v>3.7941664690538299E-3</v>
      </c>
    </row>
    <row r="9" spans="1:10" ht="25.5" customHeight="1" x14ac:dyDescent="0.25">
      <c r="A9" s="360" t="s">
        <v>89</v>
      </c>
      <c r="B9" s="203" t="s">
        <v>17</v>
      </c>
      <c r="C9" s="107">
        <v>10</v>
      </c>
      <c r="D9" s="108">
        <v>1940</v>
      </c>
      <c r="E9" s="108" t="s">
        <v>13</v>
      </c>
      <c r="F9" s="108">
        <v>0</v>
      </c>
      <c r="G9" s="108">
        <v>26</v>
      </c>
      <c r="H9" s="108" t="s">
        <v>13</v>
      </c>
      <c r="I9" s="109">
        <v>21</v>
      </c>
      <c r="J9" s="244">
        <f t="shared" ref="J9" si="5">SUM(C9:I9)</f>
        <v>1997</v>
      </c>
    </row>
    <row r="10" spans="1:10" ht="25.5" customHeight="1" x14ac:dyDescent="0.25">
      <c r="A10" s="359"/>
      <c r="B10" s="202" t="s">
        <v>23</v>
      </c>
      <c r="C10" s="32">
        <f t="shared" ref="C10:J10" si="6">C9/C$29</f>
        <v>1.1682242990654205E-2</v>
      </c>
      <c r="D10" s="33">
        <f t="shared" si="6"/>
        <v>0.99742930591259638</v>
      </c>
      <c r="E10" s="33" t="s">
        <v>14</v>
      </c>
      <c r="F10" s="33">
        <f t="shared" ref="F10" si="7">F9/F$29</f>
        <v>0</v>
      </c>
      <c r="G10" s="33">
        <f t="shared" si="6"/>
        <v>3.6827195467422094E-2</v>
      </c>
      <c r="H10" s="33" t="s">
        <v>14</v>
      </c>
      <c r="I10" s="35">
        <f t="shared" si="6"/>
        <v>3.0303030303030304E-2</v>
      </c>
      <c r="J10" s="55">
        <f t="shared" si="6"/>
        <v>0.47355940241878114</v>
      </c>
    </row>
    <row r="11" spans="1:10" ht="25.5" customHeight="1" x14ac:dyDescent="0.25">
      <c r="A11" s="360" t="s">
        <v>90</v>
      </c>
      <c r="B11" s="203" t="s">
        <v>17</v>
      </c>
      <c r="C11" s="107">
        <v>14</v>
      </c>
      <c r="D11" s="108">
        <v>0</v>
      </c>
      <c r="E11" s="108" t="s">
        <v>13</v>
      </c>
      <c r="F11" s="108">
        <v>17</v>
      </c>
      <c r="G11" s="108">
        <v>10</v>
      </c>
      <c r="H11" s="108" t="s">
        <v>13</v>
      </c>
      <c r="I11" s="109">
        <v>4</v>
      </c>
      <c r="J11" s="244">
        <f t="shared" ref="J11" si="8">SUM(C11:I11)</f>
        <v>45</v>
      </c>
    </row>
    <row r="12" spans="1:10" ht="25.5" customHeight="1" x14ac:dyDescent="0.25">
      <c r="A12" s="359"/>
      <c r="B12" s="202" t="s">
        <v>23</v>
      </c>
      <c r="C12" s="32">
        <f t="shared" ref="C12:J12" si="9">C11/C$29</f>
        <v>1.6355140186915886E-2</v>
      </c>
      <c r="D12" s="33">
        <f t="shared" si="9"/>
        <v>0</v>
      </c>
      <c r="E12" s="33" t="s">
        <v>14</v>
      </c>
      <c r="F12" s="33">
        <f t="shared" ref="F12" si="10">F11/F$29</f>
        <v>1</v>
      </c>
      <c r="G12" s="33">
        <f t="shared" si="9"/>
        <v>1.4164305949008499E-2</v>
      </c>
      <c r="H12" s="33" t="s">
        <v>14</v>
      </c>
      <c r="I12" s="35">
        <f t="shared" si="9"/>
        <v>5.772005772005772E-3</v>
      </c>
      <c r="J12" s="55">
        <f t="shared" si="9"/>
        <v>1.0671093194213896E-2</v>
      </c>
    </row>
    <row r="13" spans="1:10" ht="25.5" customHeight="1" x14ac:dyDescent="0.25">
      <c r="A13" s="360" t="s">
        <v>91</v>
      </c>
      <c r="B13" s="203" t="s">
        <v>17</v>
      </c>
      <c r="C13" s="107">
        <v>14</v>
      </c>
      <c r="D13" s="108">
        <v>0</v>
      </c>
      <c r="E13" s="108" t="s">
        <v>13</v>
      </c>
      <c r="F13" s="108">
        <v>0</v>
      </c>
      <c r="G13" s="108">
        <v>572</v>
      </c>
      <c r="H13" s="108" t="s">
        <v>13</v>
      </c>
      <c r="I13" s="109">
        <v>5</v>
      </c>
      <c r="J13" s="244">
        <f t="shared" ref="J13" si="11">SUM(C13:I13)</f>
        <v>591</v>
      </c>
    </row>
    <row r="14" spans="1:10" ht="25.5" customHeight="1" x14ac:dyDescent="0.25">
      <c r="A14" s="359"/>
      <c r="B14" s="202" t="s">
        <v>23</v>
      </c>
      <c r="C14" s="32">
        <f t="shared" ref="C14:J14" si="12">C13/C$29</f>
        <v>1.6355140186915886E-2</v>
      </c>
      <c r="D14" s="33">
        <f t="shared" si="12"/>
        <v>0</v>
      </c>
      <c r="E14" s="33" t="s">
        <v>14</v>
      </c>
      <c r="F14" s="33">
        <f t="shared" ref="F14" si="13">F13/F$29</f>
        <v>0</v>
      </c>
      <c r="G14" s="33">
        <f t="shared" si="12"/>
        <v>0.8101983002832861</v>
      </c>
      <c r="H14" s="33" t="s">
        <v>14</v>
      </c>
      <c r="I14" s="35">
        <f t="shared" si="12"/>
        <v>7.215007215007215E-3</v>
      </c>
      <c r="J14" s="55">
        <f t="shared" si="12"/>
        <v>0.14014702395067583</v>
      </c>
    </row>
    <row r="15" spans="1:10" ht="25.5" customHeight="1" x14ac:dyDescent="0.25">
      <c r="A15" s="360" t="s">
        <v>92</v>
      </c>
      <c r="B15" s="203" t="s">
        <v>17</v>
      </c>
      <c r="C15" s="107">
        <v>0</v>
      </c>
      <c r="D15" s="108">
        <v>0</v>
      </c>
      <c r="E15" s="108" t="s">
        <v>13</v>
      </c>
      <c r="F15" s="108">
        <v>0</v>
      </c>
      <c r="G15" s="108">
        <v>0</v>
      </c>
      <c r="H15" s="108" t="s">
        <v>13</v>
      </c>
      <c r="I15" s="109">
        <v>0</v>
      </c>
      <c r="J15" s="244">
        <f t="shared" ref="J15" si="14">SUM(C15:I15)</f>
        <v>0</v>
      </c>
    </row>
    <row r="16" spans="1:10" ht="25.5" customHeight="1" x14ac:dyDescent="0.25">
      <c r="A16" s="359"/>
      <c r="B16" s="202" t="s">
        <v>23</v>
      </c>
      <c r="C16" s="32">
        <f t="shared" ref="C16:J16" si="15">C15/C$29</f>
        <v>0</v>
      </c>
      <c r="D16" s="33">
        <f t="shared" si="15"/>
        <v>0</v>
      </c>
      <c r="E16" s="33" t="s">
        <v>14</v>
      </c>
      <c r="F16" s="33">
        <f t="shared" ref="F16" si="16">F15/F$29</f>
        <v>0</v>
      </c>
      <c r="G16" s="33">
        <f t="shared" si="15"/>
        <v>0</v>
      </c>
      <c r="H16" s="33" t="s">
        <v>14</v>
      </c>
      <c r="I16" s="35">
        <f t="shared" si="15"/>
        <v>0</v>
      </c>
      <c r="J16" s="55">
        <f t="shared" si="15"/>
        <v>0</v>
      </c>
    </row>
    <row r="17" spans="1:10" ht="25.5" customHeight="1" x14ac:dyDescent="0.25">
      <c r="A17" s="360" t="s">
        <v>93</v>
      </c>
      <c r="B17" s="203" t="s">
        <v>17</v>
      </c>
      <c r="C17" s="107">
        <v>0</v>
      </c>
      <c r="D17" s="108">
        <v>1</v>
      </c>
      <c r="E17" s="108" t="s">
        <v>13</v>
      </c>
      <c r="F17" s="108">
        <v>0</v>
      </c>
      <c r="G17" s="108">
        <v>0</v>
      </c>
      <c r="H17" s="108" t="s">
        <v>13</v>
      </c>
      <c r="I17" s="109">
        <v>629</v>
      </c>
      <c r="J17" s="244">
        <f t="shared" ref="J17" si="17">SUM(C17:I17)</f>
        <v>630</v>
      </c>
    </row>
    <row r="18" spans="1:10" ht="25.5" customHeight="1" x14ac:dyDescent="0.25">
      <c r="A18" s="359"/>
      <c r="B18" s="202" t="s">
        <v>23</v>
      </c>
      <c r="C18" s="32">
        <f t="shared" ref="C18:J18" si="18">C17/C$29</f>
        <v>0</v>
      </c>
      <c r="D18" s="33">
        <f t="shared" si="18"/>
        <v>5.1413881748071976E-4</v>
      </c>
      <c r="E18" s="33" t="s">
        <v>14</v>
      </c>
      <c r="F18" s="33">
        <f t="shared" ref="F18" si="19">F17/F$29</f>
        <v>0</v>
      </c>
      <c r="G18" s="33">
        <f t="shared" si="18"/>
        <v>0</v>
      </c>
      <c r="H18" s="33" t="s">
        <v>14</v>
      </c>
      <c r="I18" s="35">
        <f t="shared" si="18"/>
        <v>0.90764790764790759</v>
      </c>
      <c r="J18" s="55">
        <f t="shared" si="18"/>
        <v>0.14939530471899454</v>
      </c>
    </row>
    <row r="19" spans="1:10" ht="25.5" customHeight="1" x14ac:dyDescent="0.25">
      <c r="A19" s="360" t="s">
        <v>94</v>
      </c>
      <c r="B19" s="203" t="s">
        <v>17</v>
      </c>
      <c r="C19" s="107">
        <v>8</v>
      </c>
      <c r="D19" s="108">
        <v>1</v>
      </c>
      <c r="E19" s="108" t="s">
        <v>13</v>
      </c>
      <c r="F19" s="108">
        <v>0</v>
      </c>
      <c r="G19" s="108">
        <v>0</v>
      </c>
      <c r="H19" s="108" t="s">
        <v>13</v>
      </c>
      <c r="I19" s="109">
        <v>0</v>
      </c>
      <c r="J19" s="244">
        <f t="shared" ref="J19" si="20">SUM(C19:I19)</f>
        <v>9</v>
      </c>
    </row>
    <row r="20" spans="1:10" ht="25.5" customHeight="1" x14ac:dyDescent="0.25">
      <c r="A20" s="359"/>
      <c r="B20" s="202" t="s">
        <v>23</v>
      </c>
      <c r="C20" s="32">
        <f t="shared" ref="C20:J20" si="21">C19/C$29</f>
        <v>9.3457943925233638E-3</v>
      </c>
      <c r="D20" s="33">
        <f t="shared" si="21"/>
        <v>5.1413881748071976E-4</v>
      </c>
      <c r="E20" s="33" t="s">
        <v>14</v>
      </c>
      <c r="F20" s="33">
        <f t="shared" ref="F20" si="22">F19/F$29</f>
        <v>0</v>
      </c>
      <c r="G20" s="33">
        <f t="shared" si="21"/>
        <v>0</v>
      </c>
      <c r="H20" s="33" t="s">
        <v>14</v>
      </c>
      <c r="I20" s="35">
        <f t="shared" si="21"/>
        <v>0</v>
      </c>
      <c r="J20" s="55">
        <f t="shared" si="21"/>
        <v>2.1342186388427793E-3</v>
      </c>
    </row>
    <row r="21" spans="1:10" ht="25.5" customHeight="1" x14ac:dyDescent="0.25">
      <c r="A21" s="360" t="s">
        <v>95</v>
      </c>
      <c r="B21" s="203" t="s">
        <v>17</v>
      </c>
      <c r="C21" s="107">
        <v>5</v>
      </c>
      <c r="D21" s="108">
        <v>1</v>
      </c>
      <c r="E21" s="108" t="s">
        <v>13</v>
      </c>
      <c r="F21" s="108">
        <v>0</v>
      </c>
      <c r="G21" s="108">
        <v>37</v>
      </c>
      <c r="H21" s="108" t="s">
        <v>13</v>
      </c>
      <c r="I21" s="109">
        <v>8</v>
      </c>
      <c r="J21" s="244">
        <f t="shared" ref="J21" si="23">SUM(C21:I21)</f>
        <v>51</v>
      </c>
    </row>
    <row r="22" spans="1:10" ht="25.5" customHeight="1" x14ac:dyDescent="0.25">
      <c r="A22" s="359"/>
      <c r="B22" s="202" t="s">
        <v>23</v>
      </c>
      <c r="C22" s="32">
        <f t="shared" ref="C22:J22" si="24">C21/C$29</f>
        <v>5.8411214953271026E-3</v>
      </c>
      <c r="D22" s="33">
        <f t="shared" si="24"/>
        <v>5.1413881748071976E-4</v>
      </c>
      <c r="E22" s="33" t="s">
        <v>14</v>
      </c>
      <c r="F22" s="33">
        <f t="shared" ref="F22" si="25">F21/F$29</f>
        <v>0</v>
      </c>
      <c r="G22" s="33">
        <f t="shared" si="24"/>
        <v>5.2407932011331447E-2</v>
      </c>
      <c r="H22" s="33" t="s">
        <v>14</v>
      </c>
      <c r="I22" s="35">
        <f t="shared" si="24"/>
        <v>1.1544011544011544E-2</v>
      </c>
      <c r="J22" s="55">
        <f t="shared" si="24"/>
        <v>1.2093905620109082E-2</v>
      </c>
    </row>
    <row r="23" spans="1:10" ht="25.5" customHeight="1" x14ac:dyDescent="0.25">
      <c r="A23" s="360" t="s">
        <v>96</v>
      </c>
      <c r="B23" s="203" t="s">
        <v>17</v>
      </c>
      <c r="C23" s="107">
        <v>17</v>
      </c>
      <c r="D23" s="108">
        <v>0</v>
      </c>
      <c r="E23" s="108" t="s">
        <v>13</v>
      </c>
      <c r="F23" s="108">
        <v>0</v>
      </c>
      <c r="G23" s="108">
        <v>0</v>
      </c>
      <c r="H23" s="108" t="s">
        <v>13</v>
      </c>
      <c r="I23" s="109">
        <v>2</v>
      </c>
      <c r="J23" s="244">
        <f t="shared" ref="J23" si="26">SUM(C23:I23)</f>
        <v>19</v>
      </c>
    </row>
    <row r="24" spans="1:10" ht="25.5" customHeight="1" x14ac:dyDescent="0.25">
      <c r="A24" s="359"/>
      <c r="B24" s="202" t="s">
        <v>23</v>
      </c>
      <c r="C24" s="32">
        <f t="shared" ref="C24:J24" si="27">C23/C$29</f>
        <v>1.9859813084112148E-2</v>
      </c>
      <c r="D24" s="33">
        <f t="shared" si="27"/>
        <v>0</v>
      </c>
      <c r="E24" s="33" t="s">
        <v>14</v>
      </c>
      <c r="F24" s="33">
        <f t="shared" ref="F24" si="28">F23/F$29</f>
        <v>0</v>
      </c>
      <c r="G24" s="33">
        <f t="shared" si="27"/>
        <v>0</v>
      </c>
      <c r="H24" s="33" t="s">
        <v>14</v>
      </c>
      <c r="I24" s="35">
        <f t="shared" si="27"/>
        <v>2.886002886002886E-3</v>
      </c>
      <c r="J24" s="55">
        <f t="shared" si="27"/>
        <v>4.5055726820014226E-3</v>
      </c>
    </row>
    <row r="25" spans="1:10" ht="25.5" customHeight="1" x14ac:dyDescent="0.25">
      <c r="A25" s="360" t="s">
        <v>97</v>
      </c>
      <c r="B25" s="203" t="s">
        <v>17</v>
      </c>
      <c r="C25" s="107">
        <v>9</v>
      </c>
      <c r="D25" s="108">
        <v>1</v>
      </c>
      <c r="E25" s="108" t="s">
        <v>13</v>
      </c>
      <c r="F25" s="108">
        <v>0</v>
      </c>
      <c r="G25" s="108">
        <v>0</v>
      </c>
      <c r="H25" s="108" t="s">
        <v>13</v>
      </c>
      <c r="I25" s="109">
        <v>12</v>
      </c>
      <c r="J25" s="244">
        <f t="shared" ref="J25" si="29">SUM(C25:I25)</f>
        <v>22</v>
      </c>
    </row>
    <row r="26" spans="1:10" ht="25.5" customHeight="1" x14ac:dyDescent="0.25">
      <c r="A26" s="359"/>
      <c r="B26" s="202" t="s">
        <v>23</v>
      </c>
      <c r="C26" s="32">
        <f t="shared" ref="C26:J26" si="30">C25/C$29</f>
        <v>1.0514018691588784E-2</v>
      </c>
      <c r="D26" s="33">
        <f t="shared" si="30"/>
        <v>5.1413881748071976E-4</v>
      </c>
      <c r="E26" s="33" t="s">
        <v>14</v>
      </c>
      <c r="F26" s="33">
        <f t="shared" ref="F26" si="31">F25/F$29</f>
        <v>0</v>
      </c>
      <c r="G26" s="33">
        <f t="shared" si="30"/>
        <v>0</v>
      </c>
      <c r="H26" s="33" t="s">
        <v>14</v>
      </c>
      <c r="I26" s="35">
        <f t="shared" si="30"/>
        <v>1.7316017316017316E-2</v>
      </c>
      <c r="J26" s="55">
        <f t="shared" si="30"/>
        <v>5.2169788949490157E-3</v>
      </c>
    </row>
    <row r="27" spans="1:10" ht="25.5" customHeight="1" x14ac:dyDescent="0.25">
      <c r="A27" s="360" t="s">
        <v>98</v>
      </c>
      <c r="B27" s="203" t="s">
        <v>17</v>
      </c>
      <c r="C27" s="107">
        <v>0</v>
      </c>
      <c r="D27" s="108">
        <v>1</v>
      </c>
      <c r="E27" s="108" t="s">
        <v>13</v>
      </c>
      <c r="F27" s="108">
        <v>0</v>
      </c>
      <c r="G27" s="108">
        <v>6</v>
      </c>
      <c r="H27" s="108" t="s">
        <v>13</v>
      </c>
      <c r="I27" s="109">
        <v>10</v>
      </c>
      <c r="J27" s="244">
        <f t="shared" ref="J27" si="32">SUM(C27:I27)</f>
        <v>17</v>
      </c>
    </row>
    <row r="28" spans="1:10" ht="25.5" customHeight="1" thickBot="1" x14ac:dyDescent="0.3">
      <c r="A28" s="358"/>
      <c r="B28" s="203" t="s">
        <v>23</v>
      </c>
      <c r="C28" s="28">
        <f t="shared" ref="C28:J28" si="33">C27/C$29</f>
        <v>0</v>
      </c>
      <c r="D28" s="67">
        <f t="shared" si="33"/>
        <v>5.1413881748071976E-4</v>
      </c>
      <c r="E28" s="67" t="s">
        <v>14</v>
      </c>
      <c r="F28" s="67">
        <f t="shared" ref="F28" si="34">F27/F$29</f>
        <v>0</v>
      </c>
      <c r="G28" s="67">
        <f t="shared" si="33"/>
        <v>8.4985835694051E-3</v>
      </c>
      <c r="H28" s="67" t="s">
        <v>14</v>
      </c>
      <c r="I28" s="30">
        <f t="shared" si="33"/>
        <v>1.443001443001443E-2</v>
      </c>
      <c r="J28" s="68">
        <f t="shared" si="33"/>
        <v>4.0313018733696944E-3</v>
      </c>
    </row>
    <row r="29" spans="1:10" ht="32.25" customHeight="1" x14ac:dyDescent="0.25">
      <c r="A29" s="226" t="s">
        <v>99</v>
      </c>
      <c r="B29" s="470" t="s">
        <v>17</v>
      </c>
      <c r="C29" s="110">
        <f t="shared" ref="C29:J29" si="35">C5+C7+C9+C11+C13+C15+C17+C19+C21+C23+C25+C27</f>
        <v>856</v>
      </c>
      <c r="D29" s="111">
        <f t="shared" si="35"/>
        <v>1945</v>
      </c>
      <c r="E29" s="111" t="s">
        <v>13</v>
      </c>
      <c r="F29" s="111">
        <f t="shared" ref="F29" si="36">F5+F7+F9+F11+F13+F15+F17+F19+F21+F23+F25+F27</f>
        <v>17</v>
      </c>
      <c r="G29" s="111">
        <f t="shared" si="35"/>
        <v>706</v>
      </c>
      <c r="H29" s="111" t="s">
        <v>13</v>
      </c>
      <c r="I29" s="112">
        <f t="shared" si="35"/>
        <v>693</v>
      </c>
      <c r="J29" s="350">
        <f t="shared" si="35"/>
        <v>4217</v>
      </c>
    </row>
    <row r="30" spans="1:10" ht="32.25" customHeight="1" thickBot="1" x14ac:dyDescent="0.3">
      <c r="A30" s="231"/>
      <c r="B30" s="471" t="s">
        <v>23</v>
      </c>
      <c r="C30" s="37">
        <f t="shared" ref="C30:J30" si="37">C29/C$29</f>
        <v>1</v>
      </c>
      <c r="D30" s="38">
        <f t="shared" si="37"/>
        <v>1</v>
      </c>
      <c r="E30" s="38" t="s">
        <v>14</v>
      </c>
      <c r="F30" s="38">
        <f t="shared" ref="F30" si="38">F29/F$29</f>
        <v>1</v>
      </c>
      <c r="G30" s="38">
        <f t="shared" si="37"/>
        <v>1</v>
      </c>
      <c r="H30" s="38" t="s">
        <v>14</v>
      </c>
      <c r="I30" s="40">
        <f t="shared" si="37"/>
        <v>1</v>
      </c>
      <c r="J30" s="59">
        <f t="shared" si="37"/>
        <v>1</v>
      </c>
    </row>
    <row r="31" spans="1:10" ht="36" customHeight="1" thickBot="1" x14ac:dyDescent="0.3">
      <c r="A31" s="60"/>
      <c r="B31" s="43"/>
      <c r="C31" s="44"/>
      <c r="D31" s="44"/>
      <c r="E31" s="44"/>
      <c r="F31" s="44"/>
      <c r="G31" s="44"/>
      <c r="H31" s="44"/>
      <c r="I31" s="44"/>
      <c r="J31" s="44"/>
    </row>
    <row r="32" spans="1:10" ht="57" customHeight="1" x14ac:dyDescent="0.25">
      <c r="A32" s="348" t="s">
        <v>100</v>
      </c>
      <c r="B32" s="366" t="s">
        <v>17</v>
      </c>
      <c r="C32" s="367">
        <v>148</v>
      </c>
      <c r="D32" s="368">
        <v>25</v>
      </c>
      <c r="E32" s="368" t="s">
        <v>13</v>
      </c>
      <c r="F32" s="368">
        <v>0</v>
      </c>
      <c r="G32" s="368">
        <v>839</v>
      </c>
      <c r="H32" s="368" t="s">
        <v>13</v>
      </c>
      <c r="I32" s="369">
        <v>1</v>
      </c>
      <c r="J32" s="370">
        <f>SUM(C32:I32)</f>
        <v>1013</v>
      </c>
    </row>
    <row r="33" spans="1:10" ht="55.5" customHeight="1" thickBot="1" x14ac:dyDescent="0.3">
      <c r="A33" s="371" t="s">
        <v>57</v>
      </c>
      <c r="B33" s="472" t="s">
        <v>17</v>
      </c>
      <c r="C33" s="340">
        <v>736</v>
      </c>
      <c r="D33" s="339">
        <f t="shared" ref="D33:J33" si="39">D34-D29-D32</f>
        <v>209</v>
      </c>
      <c r="E33" s="339" t="s">
        <v>13</v>
      </c>
      <c r="F33" s="339">
        <v>8</v>
      </c>
      <c r="G33" s="339">
        <f t="shared" si="39"/>
        <v>0</v>
      </c>
      <c r="H33" s="339" t="s">
        <v>13</v>
      </c>
      <c r="I33" s="338">
        <f t="shared" si="39"/>
        <v>0</v>
      </c>
      <c r="J33" s="337">
        <f t="shared" si="39"/>
        <v>209</v>
      </c>
    </row>
    <row r="34" spans="1:10" ht="54.75" customHeight="1" thickBot="1" x14ac:dyDescent="0.3">
      <c r="A34" s="373" t="s">
        <v>18</v>
      </c>
      <c r="B34" s="472" t="s">
        <v>17</v>
      </c>
      <c r="C34" s="340">
        <v>1004</v>
      </c>
      <c r="D34" s="339">
        <v>2179</v>
      </c>
      <c r="E34" s="339" t="s">
        <v>13</v>
      </c>
      <c r="F34" s="339">
        <v>17</v>
      </c>
      <c r="G34" s="339">
        <v>1545</v>
      </c>
      <c r="H34" s="339" t="s">
        <v>13</v>
      </c>
      <c r="I34" s="338">
        <v>694</v>
      </c>
      <c r="J34" s="337">
        <f>SUM(C34:I34)</f>
        <v>5439</v>
      </c>
    </row>
    <row r="35" spans="1:10" ht="54.75" customHeight="1" thickBot="1" x14ac:dyDescent="0.3">
      <c r="A35" s="61"/>
      <c r="B35" s="60"/>
      <c r="C35" s="69"/>
      <c r="D35" s="69"/>
      <c r="E35" s="69"/>
      <c r="F35" s="69"/>
      <c r="G35" s="69"/>
      <c r="H35" s="69"/>
      <c r="I35" s="69"/>
      <c r="J35" s="70"/>
    </row>
    <row r="36" spans="1:10" ht="41.25" customHeight="1" x14ac:dyDescent="0.25">
      <c r="A36" s="116" t="s">
        <v>19</v>
      </c>
      <c r="B36" s="117"/>
      <c r="C36" s="114"/>
      <c r="D36" s="46"/>
      <c r="E36" s="46"/>
      <c r="F36" s="46"/>
      <c r="G36" s="46"/>
      <c r="H36" s="46"/>
      <c r="I36" s="46"/>
      <c r="J36" s="47"/>
    </row>
    <row r="37" spans="1:10" ht="41.25" customHeight="1" x14ac:dyDescent="0.25">
      <c r="A37" s="214" t="s">
        <v>20</v>
      </c>
      <c r="B37" s="215"/>
      <c r="C37" s="374">
        <v>1</v>
      </c>
      <c r="D37" s="216">
        <v>2</v>
      </c>
      <c r="E37" s="216">
        <v>0</v>
      </c>
      <c r="F37" s="216">
        <v>1</v>
      </c>
      <c r="G37" s="216">
        <v>1</v>
      </c>
      <c r="H37" s="216">
        <v>0</v>
      </c>
      <c r="I37" s="216">
        <v>1</v>
      </c>
      <c r="J37" s="217">
        <f>SUM(C37:I37)</f>
        <v>6</v>
      </c>
    </row>
    <row r="38" spans="1:10" ht="41.25" customHeight="1" thickBot="1" x14ac:dyDescent="0.3">
      <c r="A38" s="218" t="s">
        <v>122</v>
      </c>
      <c r="B38" s="219"/>
      <c r="C38" s="220">
        <v>1</v>
      </c>
      <c r="D38" s="221">
        <v>2</v>
      </c>
      <c r="E38" s="221">
        <v>0</v>
      </c>
      <c r="F38" s="221">
        <v>2</v>
      </c>
      <c r="G38" s="221">
        <v>1</v>
      </c>
      <c r="H38" s="221">
        <v>1</v>
      </c>
      <c r="I38" s="222">
        <v>1</v>
      </c>
      <c r="J38" s="223">
        <f>SUM(C38:I38)</f>
        <v>8</v>
      </c>
    </row>
    <row r="39" spans="1:10" ht="31.5" customHeight="1" x14ac:dyDescent="0.25">
      <c r="A39" s="20" t="s">
        <v>21</v>
      </c>
      <c r="B39" s="21"/>
      <c r="C39" s="22"/>
      <c r="D39" s="22"/>
      <c r="E39" s="22"/>
      <c r="F39" s="22"/>
      <c r="G39" s="22"/>
      <c r="H39" s="22"/>
      <c r="I39" s="22"/>
      <c r="J39" s="22"/>
    </row>
    <row r="40" spans="1:10" ht="16.5" customHeight="1" x14ac:dyDescent="0.25">
      <c r="A40" s="20"/>
      <c r="B40" s="21"/>
      <c r="C40" s="22"/>
      <c r="D40" s="22"/>
      <c r="E40" s="22"/>
      <c r="F40" s="22"/>
      <c r="G40" s="22"/>
      <c r="H40" s="22"/>
      <c r="I40" s="22"/>
      <c r="J40" s="22"/>
    </row>
    <row r="41" spans="1:10" ht="32.25" customHeight="1" x14ac:dyDescent="0.25"/>
  </sheetData>
  <mergeCells count="20">
    <mergeCell ref="A37:B37"/>
    <mergeCell ref="A38:B38"/>
    <mergeCell ref="A21:A22"/>
    <mergeCell ref="A23:A24"/>
    <mergeCell ref="A25:A26"/>
    <mergeCell ref="A27:A28"/>
    <mergeCell ref="A29:A30"/>
    <mergeCell ref="A36:B36"/>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54"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TAB-2.1.1_2018_Web</vt:lpstr>
      <vt:lpstr>TAB-2.1.2_2018_Web</vt:lpstr>
      <vt:lpstr>TAB-2.1.3_2018_Web</vt:lpstr>
      <vt:lpstr>TAB-2.1.4_2018_Web</vt:lpstr>
      <vt:lpstr>TAB-2.1.5_2018_Web</vt:lpstr>
      <vt:lpstr>TAB-2.1.6_2018_Web</vt:lpstr>
      <vt:lpstr>TAB-2.1.7_2018_Web</vt:lpstr>
      <vt:lpstr>TAB-2.1.8_2018_Web</vt:lpstr>
      <vt:lpstr>TAB-2.1.9_2018_Web</vt:lpstr>
      <vt:lpstr>TAB-2.1.10_2018_Web</vt:lpstr>
    </vt:vector>
  </TitlesOfParts>
  <Company>IWEPS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 Colicis</dc:creator>
  <cp:lastModifiedBy>Olivier Colicis</cp:lastModifiedBy>
  <dcterms:created xsi:type="dcterms:W3CDTF">2019-04-19T13:31:14Z</dcterms:created>
  <dcterms:modified xsi:type="dcterms:W3CDTF">2019-12-27T14:10:44Z</dcterms:modified>
</cp:coreProperties>
</file>