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7\Pour_Didier_H_RSU_Profil_2017\TAB_311-à-3110_TR_An2017_sélect°\"/>
    </mc:Choice>
  </mc:AlternateContent>
  <bookViews>
    <workbookView xWindow="0" yWindow="0" windowWidth="20490" windowHeight="8145"/>
  </bookViews>
  <sheets>
    <sheet name="TAB-3.1.1_2017_Web" sheetId="21" r:id="rId1"/>
    <sheet name="TAB-3.1.2_2017_Web" sheetId="22" r:id="rId2"/>
    <sheet name="TAB-3.1.3_2017_Web" sheetId="23" r:id="rId3"/>
    <sheet name="TAB-3.1.4_2017_Web" sheetId="24" r:id="rId4"/>
    <sheet name="TAB-3.1.5_2017_Web" sheetId="25" r:id="rId5"/>
    <sheet name="TAB-3.1.6_2017_Web" sheetId="26" r:id="rId6"/>
    <sheet name="TAB-3.1.7_2017_Web" sheetId="27" r:id="rId7"/>
    <sheet name="TAB-3.1.8_2017_Web" sheetId="28" r:id="rId8"/>
    <sheet name="TAB-3.1.9_2017_Web" sheetId="29" r:id="rId9"/>
    <sheet name="TAB-3.1.10_2017_Web" sheetId="3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22" l="1"/>
  <c r="I6" i="22"/>
  <c r="J7" i="22"/>
  <c r="H8" i="22"/>
  <c r="C9" i="22"/>
  <c r="C6" i="22" s="1"/>
  <c r="G9" i="22"/>
  <c r="J9" i="22" s="1"/>
  <c r="H9" i="22"/>
  <c r="H6" i="22" s="1"/>
  <c r="I9" i="22"/>
  <c r="I8" i="22" s="1"/>
  <c r="C10" i="22"/>
  <c r="H10" i="22"/>
  <c r="I10" i="22"/>
  <c r="J49" i="30"/>
  <c r="J48" i="30"/>
  <c r="J45" i="30"/>
  <c r="J44" i="30" s="1"/>
  <c r="I44" i="30"/>
  <c r="G44" i="30"/>
  <c r="E44" i="30"/>
  <c r="D44" i="30"/>
  <c r="J42" i="30"/>
  <c r="I40" i="30"/>
  <c r="G40" i="30"/>
  <c r="E40" i="30"/>
  <c r="D40" i="30"/>
  <c r="J39" i="30"/>
  <c r="J40" i="30" s="1"/>
  <c r="I38" i="30"/>
  <c r="G38" i="30"/>
  <c r="E38" i="30"/>
  <c r="D38" i="30"/>
  <c r="J37" i="30"/>
  <c r="J38" i="30" s="1"/>
  <c r="I36" i="30"/>
  <c r="G36" i="30"/>
  <c r="E36" i="30"/>
  <c r="D36" i="30"/>
  <c r="J35" i="30"/>
  <c r="J36" i="30" s="1"/>
  <c r="J34" i="30"/>
  <c r="I34" i="30"/>
  <c r="G34" i="30"/>
  <c r="E34" i="30"/>
  <c r="D34" i="30"/>
  <c r="J33" i="30"/>
  <c r="I32" i="30"/>
  <c r="G32" i="30"/>
  <c r="E32" i="30"/>
  <c r="D32" i="30"/>
  <c r="J31" i="30"/>
  <c r="I30" i="30"/>
  <c r="G30" i="30"/>
  <c r="E30" i="30"/>
  <c r="D30" i="30"/>
  <c r="J29" i="30"/>
  <c r="J30" i="30" s="1"/>
  <c r="I28" i="30"/>
  <c r="G28" i="30"/>
  <c r="E28" i="30"/>
  <c r="D28" i="30"/>
  <c r="J27" i="30"/>
  <c r="I26" i="30"/>
  <c r="G26" i="30"/>
  <c r="E26" i="30"/>
  <c r="D26" i="30"/>
  <c r="J25" i="30"/>
  <c r="J26" i="30" s="1"/>
  <c r="I24" i="30"/>
  <c r="G24" i="30"/>
  <c r="E24" i="30"/>
  <c r="D24" i="30"/>
  <c r="J23" i="30"/>
  <c r="J24" i="30" s="1"/>
  <c r="I22" i="30"/>
  <c r="G22" i="30"/>
  <c r="E22" i="30"/>
  <c r="D22" i="30"/>
  <c r="J21" i="30"/>
  <c r="J22" i="30" s="1"/>
  <c r="I20" i="30"/>
  <c r="G20" i="30"/>
  <c r="E20" i="30"/>
  <c r="D20" i="30"/>
  <c r="J19" i="30"/>
  <c r="J20" i="30" s="1"/>
  <c r="J18" i="30"/>
  <c r="I18" i="30"/>
  <c r="G18" i="30"/>
  <c r="E18" i="30"/>
  <c r="D18" i="30"/>
  <c r="J17" i="30"/>
  <c r="I16" i="30"/>
  <c r="G16" i="30"/>
  <c r="E16" i="30"/>
  <c r="D16" i="30"/>
  <c r="J15" i="30"/>
  <c r="I14" i="30"/>
  <c r="G14" i="30"/>
  <c r="E14" i="30"/>
  <c r="D14" i="30"/>
  <c r="J13" i="30"/>
  <c r="J14" i="30" s="1"/>
  <c r="I12" i="30"/>
  <c r="G12" i="30"/>
  <c r="E12" i="30"/>
  <c r="D12" i="30"/>
  <c r="J11" i="30"/>
  <c r="I10" i="30"/>
  <c r="G10" i="30"/>
  <c r="E10" i="30"/>
  <c r="D10" i="30"/>
  <c r="J9" i="30"/>
  <c r="J10" i="30" s="1"/>
  <c r="I8" i="30"/>
  <c r="G8" i="30"/>
  <c r="E8" i="30"/>
  <c r="D8" i="30"/>
  <c r="J7" i="30"/>
  <c r="J8" i="30" s="1"/>
  <c r="I6" i="30"/>
  <c r="G6" i="30"/>
  <c r="E6" i="30"/>
  <c r="D6" i="30"/>
  <c r="J5" i="30"/>
  <c r="J6" i="30" s="1"/>
  <c r="J38" i="29"/>
  <c r="J37" i="29"/>
  <c r="J34" i="29"/>
  <c r="J32" i="29"/>
  <c r="I29" i="29"/>
  <c r="I33" i="29" s="1"/>
  <c r="G29" i="29"/>
  <c r="G30" i="29" s="1"/>
  <c r="E29" i="29"/>
  <c r="E26" i="29" s="1"/>
  <c r="D29" i="29"/>
  <c r="D30" i="29" s="1"/>
  <c r="C29" i="29"/>
  <c r="C33" i="29" s="1"/>
  <c r="D28" i="29"/>
  <c r="J27" i="29"/>
  <c r="G26" i="29"/>
  <c r="D26" i="29"/>
  <c r="C26" i="29"/>
  <c r="J25" i="29"/>
  <c r="G24" i="29"/>
  <c r="E24" i="29"/>
  <c r="D24" i="29"/>
  <c r="J23" i="29"/>
  <c r="D22" i="29"/>
  <c r="J21" i="29"/>
  <c r="D20" i="29"/>
  <c r="C20" i="29"/>
  <c r="J19" i="29"/>
  <c r="G18" i="29"/>
  <c r="D18" i="29"/>
  <c r="J17" i="29"/>
  <c r="G16" i="29"/>
  <c r="E16" i="29"/>
  <c r="D16" i="29"/>
  <c r="J15" i="29"/>
  <c r="D14" i="29"/>
  <c r="J13" i="29"/>
  <c r="D12" i="29"/>
  <c r="J11" i="29"/>
  <c r="G10" i="29"/>
  <c r="D10" i="29"/>
  <c r="J9" i="29"/>
  <c r="I8" i="29"/>
  <c r="G8" i="29"/>
  <c r="E8" i="29"/>
  <c r="D8" i="29"/>
  <c r="C8" i="29"/>
  <c r="J7" i="29"/>
  <c r="D6" i="29"/>
  <c r="J5" i="29"/>
  <c r="J32" i="28"/>
  <c r="J31" i="28"/>
  <c r="J28" i="28"/>
  <c r="J26" i="28"/>
  <c r="I23" i="28"/>
  <c r="I27" i="28" s="1"/>
  <c r="H23" i="28"/>
  <c r="H27" i="28" s="1"/>
  <c r="G23" i="28"/>
  <c r="G24" i="28" s="1"/>
  <c r="E23" i="28"/>
  <c r="E22" i="28" s="1"/>
  <c r="D23" i="28"/>
  <c r="D27" i="28" s="1"/>
  <c r="C23" i="28"/>
  <c r="C27" i="28" s="1"/>
  <c r="G22" i="28"/>
  <c r="C22" i="28"/>
  <c r="J21" i="28"/>
  <c r="G20" i="28"/>
  <c r="C20" i="28"/>
  <c r="J19" i="28"/>
  <c r="G18" i="28"/>
  <c r="C18" i="28"/>
  <c r="J17" i="28"/>
  <c r="G16" i="28"/>
  <c r="C16" i="28"/>
  <c r="J15" i="28"/>
  <c r="G14" i="28"/>
  <c r="C14" i="28"/>
  <c r="J13" i="28"/>
  <c r="G12" i="28"/>
  <c r="C12" i="28"/>
  <c r="J11" i="28"/>
  <c r="G10" i="28"/>
  <c r="C10" i="28"/>
  <c r="J9" i="28"/>
  <c r="G8" i="28"/>
  <c r="C8" i="28"/>
  <c r="J7" i="28"/>
  <c r="G6" i="28"/>
  <c r="C6" i="28"/>
  <c r="J5" i="28"/>
  <c r="J30" i="27"/>
  <c r="J29" i="27"/>
  <c r="J26" i="27"/>
  <c r="J24" i="27"/>
  <c r="J21" i="27"/>
  <c r="J22" i="27" s="1"/>
  <c r="I21" i="27"/>
  <c r="I25" i="27" s="1"/>
  <c r="H21" i="27"/>
  <c r="H25" i="27" s="1"/>
  <c r="G21" i="27"/>
  <c r="G25" i="27" s="1"/>
  <c r="E21" i="27"/>
  <c r="E20" i="27" s="1"/>
  <c r="D21" i="27"/>
  <c r="D25" i="27" s="1"/>
  <c r="C21" i="27"/>
  <c r="C25" i="27" s="1"/>
  <c r="H20" i="27"/>
  <c r="G20" i="27"/>
  <c r="C20" i="27"/>
  <c r="J19" i="27"/>
  <c r="H18" i="27"/>
  <c r="G18" i="27"/>
  <c r="C18" i="27"/>
  <c r="J17" i="27"/>
  <c r="H16" i="27"/>
  <c r="G16" i="27"/>
  <c r="C16" i="27"/>
  <c r="J15" i="27"/>
  <c r="H14" i="27"/>
  <c r="G14" i="27"/>
  <c r="C14" i="27"/>
  <c r="J13" i="27"/>
  <c r="H12" i="27"/>
  <c r="G12" i="27"/>
  <c r="C12" i="27"/>
  <c r="J11" i="27"/>
  <c r="H10" i="27"/>
  <c r="G10" i="27"/>
  <c r="C10" i="27"/>
  <c r="J9" i="27"/>
  <c r="H8" i="27"/>
  <c r="G8" i="27"/>
  <c r="C8" i="27"/>
  <c r="J7" i="27"/>
  <c r="H6" i="27"/>
  <c r="G6" i="27"/>
  <c r="C6" i="27"/>
  <c r="J5" i="27"/>
  <c r="J20" i="26"/>
  <c r="J19" i="26"/>
  <c r="J16" i="26"/>
  <c r="J14" i="26"/>
  <c r="I11" i="26"/>
  <c r="I15" i="26" s="1"/>
  <c r="H11" i="26"/>
  <c r="H12" i="26" s="1"/>
  <c r="G11" i="26"/>
  <c r="G15" i="26" s="1"/>
  <c r="E11" i="26"/>
  <c r="E15" i="26" s="1"/>
  <c r="D11" i="26"/>
  <c r="D10" i="26" s="1"/>
  <c r="C11" i="26"/>
  <c r="C15" i="26" s="1"/>
  <c r="G10" i="26"/>
  <c r="E10" i="26"/>
  <c r="J9" i="26"/>
  <c r="J7" i="26"/>
  <c r="G6" i="26"/>
  <c r="E6" i="26"/>
  <c r="C6" i="26"/>
  <c r="J5" i="26"/>
  <c r="J24" i="25"/>
  <c r="J23" i="25"/>
  <c r="J20" i="25"/>
  <c r="J18" i="25"/>
  <c r="E16" i="25"/>
  <c r="C16" i="25"/>
  <c r="I15" i="25"/>
  <c r="I19" i="25" s="1"/>
  <c r="H15" i="25"/>
  <c r="H16" i="25" s="1"/>
  <c r="G15" i="25"/>
  <c r="G14" i="25" s="1"/>
  <c r="E15" i="25"/>
  <c r="E14" i="25" s="1"/>
  <c r="D15" i="25"/>
  <c r="D19" i="25" s="1"/>
  <c r="C15" i="25"/>
  <c r="C14" i="25" s="1"/>
  <c r="H14" i="25"/>
  <c r="J13" i="25"/>
  <c r="H12" i="25"/>
  <c r="C12" i="25"/>
  <c r="J11" i="25"/>
  <c r="C10" i="25"/>
  <c r="J9" i="25"/>
  <c r="J7" i="25"/>
  <c r="H6" i="25"/>
  <c r="J5" i="25"/>
  <c r="J15" i="25" s="1"/>
  <c r="Z37" i="24"/>
  <c r="Y37" i="24"/>
  <c r="X37" i="24"/>
  <c r="Z36" i="24"/>
  <c r="Y36" i="24"/>
  <c r="X36" i="24"/>
  <c r="X33" i="24"/>
  <c r="U32" i="24"/>
  <c r="O32" i="24"/>
  <c r="I32" i="24"/>
  <c r="F32" i="24"/>
  <c r="C32" i="24"/>
  <c r="Z31" i="24"/>
  <c r="Y31" i="24"/>
  <c r="X31" i="24"/>
  <c r="W29" i="24"/>
  <c r="V29" i="24"/>
  <c r="U29" i="24"/>
  <c r="T29" i="24"/>
  <c r="S29" i="24"/>
  <c r="R29" i="24"/>
  <c r="Q29" i="24"/>
  <c r="P29" i="24"/>
  <c r="O29" i="24"/>
  <c r="K29" i="24"/>
  <c r="J29" i="24"/>
  <c r="I29" i="24"/>
  <c r="H29" i="24"/>
  <c r="G29" i="24"/>
  <c r="F29" i="24"/>
  <c r="E29" i="24"/>
  <c r="D29" i="24"/>
  <c r="C29" i="24"/>
  <c r="Z28" i="24"/>
  <c r="Z29" i="24" s="1"/>
  <c r="Y28" i="24"/>
  <c r="Y29" i="24" s="1"/>
  <c r="X28" i="24"/>
  <c r="X29" i="24" s="1"/>
  <c r="W27" i="24"/>
  <c r="V27" i="24"/>
  <c r="U27" i="24"/>
  <c r="T27" i="24"/>
  <c r="S27" i="24"/>
  <c r="R27" i="24"/>
  <c r="Q27" i="24"/>
  <c r="P27" i="24"/>
  <c r="O27" i="24"/>
  <c r="K27" i="24"/>
  <c r="J27" i="24"/>
  <c r="I27" i="24"/>
  <c r="H27" i="24"/>
  <c r="G27" i="24"/>
  <c r="F27" i="24"/>
  <c r="E27" i="24"/>
  <c r="D27" i="24"/>
  <c r="C27" i="24"/>
  <c r="Z26" i="24"/>
  <c r="Y26" i="24"/>
  <c r="X26" i="24"/>
  <c r="X27" i="24" s="1"/>
  <c r="W25" i="24"/>
  <c r="V25" i="24"/>
  <c r="U25" i="24"/>
  <c r="T25" i="24"/>
  <c r="S25" i="24"/>
  <c r="R25" i="24"/>
  <c r="Q25" i="24"/>
  <c r="P25" i="24"/>
  <c r="O25" i="24"/>
  <c r="K25" i="24"/>
  <c r="J25" i="24"/>
  <c r="I25" i="24"/>
  <c r="H25" i="24"/>
  <c r="G25" i="24"/>
  <c r="F25" i="24"/>
  <c r="E25" i="24"/>
  <c r="D25" i="24"/>
  <c r="C25" i="24"/>
  <c r="Z24" i="24"/>
  <c r="Y24" i="24"/>
  <c r="X24" i="24"/>
  <c r="X25" i="24" s="1"/>
  <c r="W23" i="24"/>
  <c r="V23" i="24"/>
  <c r="U23" i="24"/>
  <c r="T23" i="24"/>
  <c r="S23" i="24"/>
  <c r="R23" i="24"/>
  <c r="Q23" i="24"/>
  <c r="P23" i="24"/>
  <c r="O23" i="24"/>
  <c r="K23" i="24"/>
  <c r="J23" i="24"/>
  <c r="I23" i="24"/>
  <c r="H23" i="24"/>
  <c r="G23" i="24"/>
  <c r="F23" i="24"/>
  <c r="E23" i="24"/>
  <c r="D23" i="24"/>
  <c r="C23" i="24"/>
  <c r="Z22" i="24"/>
  <c r="Y22" i="24"/>
  <c r="Y23" i="24" s="1"/>
  <c r="X22" i="24"/>
  <c r="X23" i="24" s="1"/>
  <c r="W21" i="24"/>
  <c r="V21" i="24"/>
  <c r="U21" i="24"/>
  <c r="T21" i="24"/>
  <c r="S21" i="24"/>
  <c r="R21" i="24"/>
  <c r="Q21" i="24"/>
  <c r="P21" i="24"/>
  <c r="O21" i="24"/>
  <c r="K21" i="24"/>
  <c r="J21" i="24"/>
  <c r="I21" i="24"/>
  <c r="H21" i="24"/>
  <c r="G21" i="24"/>
  <c r="F21" i="24"/>
  <c r="E21" i="24"/>
  <c r="D21" i="24"/>
  <c r="C21" i="24"/>
  <c r="Z20" i="24"/>
  <c r="Z21" i="24" s="1"/>
  <c r="Y20" i="24"/>
  <c r="Y21" i="24" s="1"/>
  <c r="X20" i="24"/>
  <c r="X21" i="24" s="1"/>
  <c r="W19" i="24"/>
  <c r="V19" i="24"/>
  <c r="U19" i="24"/>
  <c r="T19" i="24"/>
  <c r="S19" i="24"/>
  <c r="R19" i="24"/>
  <c r="Q19" i="24"/>
  <c r="P19" i="24"/>
  <c r="O19" i="24"/>
  <c r="K19" i="24"/>
  <c r="J19" i="24"/>
  <c r="I19" i="24"/>
  <c r="H19" i="24"/>
  <c r="G19" i="24"/>
  <c r="F19" i="24"/>
  <c r="E19" i="24"/>
  <c r="D19" i="24"/>
  <c r="C19" i="24"/>
  <c r="Z18" i="24"/>
  <c r="Y18" i="24"/>
  <c r="X18" i="24"/>
  <c r="X19" i="24" s="1"/>
  <c r="W17" i="24"/>
  <c r="V17" i="24"/>
  <c r="U17" i="24"/>
  <c r="T17" i="24"/>
  <c r="S17" i="24"/>
  <c r="R17" i="24"/>
  <c r="Q17" i="24"/>
  <c r="P17" i="24"/>
  <c r="O17" i="24"/>
  <c r="K17" i="24"/>
  <c r="J17" i="24"/>
  <c r="I17" i="24"/>
  <c r="H17" i="24"/>
  <c r="G17" i="24"/>
  <c r="F17" i="24"/>
  <c r="E17" i="24"/>
  <c r="D17" i="24"/>
  <c r="C17" i="24"/>
  <c r="Z16" i="24"/>
  <c r="Y16" i="24"/>
  <c r="X16" i="24"/>
  <c r="X17" i="24" s="1"/>
  <c r="W15" i="24"/>
  <c r="V15" i="24"/>
  <c r="U15" i="24"/>
  <c r="T15" i="24"/>
  <c r="S15" i="24"/>
  <c r="R15" i="24"/>
  <c r="Q15" i="24"/>
  <c r="P15" i="24"/>
  <c r="O15" i="24"/>
  <c r="K15" i="24"/>
  <c r="J15" i="24"/>
  <c r="I15" i="24"/>
  <c r="H15" i="24"/>
  <c r="G15" i="24"/>
  <c r="F15" i="24"/>
  <c r="E15" i="24"/>
  <c r="D15" i="24"/>
  <c r="C15" i="24"/>
  <c r="Z14" i="24"/>
  <c r="Y14" i="24"/>
  <c r="Y15" i="24" s="1"/>
  <c r="X14" i="24"/>
  <c r="X15" i="24" s="1"/>
  <c r="W13" i="24"/>
  <c r="V13" i="24"/>
  <c r="U13" i="24"/>
  <c r="T13" i="24"/>
  <c r="S13" i="24"/>
  <c r="R13" i="24"/>
  <c r="Q13" i="24"/>
  <c r="P13" i="24"/>
  <c r="O13" i="24"/>
  <c r="K13" i="24"/>
  <c r="J13" i="24"/>
  <c r="I13" i="24"/>
  <c r="H13" i="24"/>
  <c r="G13" i="24"/>
  <c r="F13" i="24"/>
  <c r="E13" i="24"/>
  <c r="D13" i="24"/>
  <c r="C13" i="24"/>
  <c r="Z12" i="24"/>
  <c r="Z13" i="24" s="1"/>
  <c r="Y12" i="24"/>
  <c r="Y13" i="24" s="1"/>
  <c r="X12" i="24"/>
  <c r="X13" i="24" s="1"/>
  <c r="W11" i="24"/>
  <c r="V11" i="24"/>
  <c r="U11" i="24"/>
  <c r="T11" i="24"/>
  <c r="S11" i="24"/>
  <c r="R11" i="24"/>
  <c r="Q11" i="24"/>
  <c r="P11" i="24"/>
  <c r="O11" i="24"/>
  <c r="K11" i="24"/>
  <c r="J11" i="24"/>
  <c r="I11" i="24"/>
  <c r="H11" i="24"/>
  <c r="G11" i="24"/>
  <c r="F11" i="24"/>
  <c r="E11" i="24"/>
  <c r="D11" i="24"/>
  <c r="C11" i="24"/>
  <c r="Z10" i="24"/>
  <c r="Z11" i="24" s="1"/>
  <c r="Y10" i="24"/>
  <c r="X10" i="24"/>
  <c r="X11" i="24" s="1"/>
  <c r="W9" i="24"/>
  <c r="V9" i="24"/>
  <c r="U9" i="24"/>
  <c r="T9" i="24"/>
  <c r="S9" i="24"/>
  <c r="R9" i="24"/>
  <c r="Q9" i="24"/>
  <c r="P9" i="24"/>
  <c r="O9" i="24"/>
  <c r="K9" i="24"/>
  <c r="J9" i="24"/>
  <c r="I9" i="24"/>
  <c r="H9" i="24"/>
  <c r="G9" i="24"/>
  <c r="F9" i="24"/>
  <c r="E9" i="24"/>
  <c r="D9" i="24"/>
  <c r="C9" i="24"/>
  <c r="Z8" i="24"/>
  <c r="Y8" i="24"/>
  <c r="Y9" i="24" s="1"/>
  <c r="X8" i="24"/>
  <c r="X9" i="24" s="1"/>
  <c r="W7" i="24"/>
  <c r="V7" i="24"/>
  <c r="U7" i="24"/>
  <c r="T7" i="24"/>
  <c r="S7" i="24"/>
  <c r="R7" i="24"/>
  <c r="Q7" i="24"/>
  <c r="P7" i="24"/>
  <c r="O7" i="24"/>
  <c r="K7" i="24"/>
  <c r="J7" i="24"/>
  <c r="I7" i="24"/>
  <c r="H7" i="24"/>
  <c r="G7" i="24"/>
  <c r="F7" i="24"/>
  <c r="E7" i="24"/>
  <c r="D7" i="24"/>
  <c r="C7" i="24"/>
  <c r="Z6" i="24"/>
  <c r="Y6" i="24"/>
  <c r="Y7" i="24" s="1"/>
  <c r="X6" i="24"/>
  <c r="X7" i="24" s="1"/>
  <c r="J23" i="23"/>
  <c r="J22" i="23"/>
  <c r="J19" i="23"/>
  <c r="I15" i="23"/>
  <c r="I17" i="23" s="1"/>
  <c r="G15" i="23"/>
  <c r="G17" i="23" s="1"/>
  <c r="E15" i="23"/>
  <c r="E17" i="23" s="1"/>
  <c r="D15" i="23"/>
  <c r="D17" i="23" s="1"/>
  <c r="C15" i="23"/>
  <c r="C17" i="23" s="1"/>
  <c r="I11" i="23"/>
  <c r="I12" i="23" s="1"/>
  <c r="G11" i="23"/>
  <c r="G12" i="23" s="1"/>
  <c r="E11" i="23"/>
  <c r="E10" i="23" s="1"/>
  <c r="D11" i="23"/>
  <c r="D10" i="23" s="1"/>
  <c r="C11" i="23"/>
  <c r="C12" i="23" s="1"/>
  <c r="G8" i="23"/>
  <c r="J7" i="23"/>
  <c r="J5" i="23"/>
  <c r="J14" i="22"/>
  <c r="J13" i="22"/>
  <c r="J19" i="21"/>
  <c r="J18" i="21"/>
  <c r="I15" i="21"/>
  <c r="H15" i="21"/>
  <c r="G15" i="21"/>
  <c r="E15" i="21"/>
  <c r="D15" i="21"/>
  <c r="C15" i="21"/>
  <c r="J14" i="21"/>
  <c r="G12" i="21"/>
  <c r="I11" i="21"/>
  <c r="I10" i="21" s="1"/>
  <c r="H11" i="21"/>
  <c r="H12" i="21" s="1"/>
  <c r="G11" i="21"/>
  <c r="E11" i="21"/>
  <c r="E6" i="21" s="1"/>
  <c r="D11" i="21"/>
  <c r="D6" i="21" s="1"/>
  <c r="C11" i="21"/>
  <c r="C12" i="21" s="1"/>
  <c r="J9" i="21"/>
  <c r="G8" i="21"/>
  <c r="E8" i="21"/>
  <c r="D8" i="21"/>
  <c r="C8" i="21"/>
  <c r="J7" i="21"/>
  <c r="G6" i="21"/>
  <c r="J5" i="21"/>
  <c r="J16" i="30" l="1"/>
  <c r="J32" i="30"/>
  <c r="J12" i="30"/>
  <c r="J28" i="30"/>
  <c r="J29" i="29"/>
  <c r="I10" i="29"/>
  <c r="I12" i="29"/>
  <c r="C16" i="29"/>
  <c r="I16" i="29"/>
  <c r="C28" i="29"/>
  <c r="C30" i="29"/>
  <c r="D33" i="29"/>
  <c r="C10" i="29"/>
  <c r="I18" i="29"/>
  <c r="I20" i="29"/>
  <c r="C24" i="29"/>
  <c r="I24" i="29"/>
  <c r="C12" i="29"/>
  <c r="C18" i="29"/>
  <c r="I26" i="29"/>
  <c r="I28" i="29"/>
  <c r="I30" i="29"/>
  <c r="H6" i="28"/>
  <c r="H8" i="28"/>
  <c r="H10" i="28"/>
  <c r="H12" i="28"/>
  <c r="H14" i="28"/>
  <c r="H16" i="28"/>
  <c r="H18" i="28"/>
  <c r="H20" i="28"/>
  <c r="H22" i="28"/>
  <c r="E27" i="28"/>
  <c r="E24" i="28"/>
  <c r="G27" i="28"/>
  <c r="E22" i="27"/>
  <c r="E25" i="27"/>
  <c r="J6" i="27"/>
  <c r="J8" i="27"/>
  <c r="J10" i="27"/>
  <c r="J12" i="27"/>
  <c r="J14" i="27"/>
  <c r="J16" i="27"/>
  <c r="J18" i="27"/>
  <c r="J20" i="27"/>
  <c r="J25" i="27"/>
  <c r="G22" i="27"/>
  <c r="I6" i="26"/>
  <c r="D12" i="26"/>
  <c r="D6" i="26"/>
  <c r="D8" i="26"/>
  <c r="D15" i="26"/>
  <c r="E8" i="26"/>
  <c r="E12" i="26"/>
  <c r="G8" i="26"/>
  <c r="G12" i="26"/>
  <c r="J11" i="26"/>
  <c r="I12" i="26"/>
  <c r="J14" i="25"/>
  <c r="J19" i="25"/>
  <c r="J16" i="25"/>
  <c r="G19" i="25"/>
  <c r="H19" i="25"/>
  <c r="C8" i="25"/>
  <c r="H10" i="25"/>
  <c r="G16" i="25"/>
  <c r="C19" i="25"/>
  <c r="C6" i="25"/>
  <c r="H8" i="25"/>
  <c r="E19" i="25"/>
  <c r="X32" i="24"/>
  <c r="Z7" i="24"/>
  <c r="Z15" i="24"/>
  <c r="Y17" i="24"/>
  <c r="Z23" i="24"/>
  <c r="Y25" i="24"/>
  <c r="Z9" i="24"/>
  <c r="Y11" i="24"/>
  <c r="Z17" i="24"/>
  <c r="Y19" i="24"/>
  <c r="Z25" i="24"/>
  <c r="Y27" i="24"/>
  <c r="Z19" i="24"/>
  <c r="Z27" i="24"/>
  <c r="C8" i="23"/>
  <c r="I8" i="23"/>
  <c r="D12" i="23"/>
  <c r="D6" i="23"/>
  <c r="D8" i="23"/>
  <c r="E12" i="23"/>
  <c r="E6" i="23"/>
  <c r="E8" i="23"/>
  <c r="J6" i="22"/>
  <c r="J8" i="22"/>
  <c r="J10" i="22"/>
  <c r="C8" i="22"/>
  <c r="I12" i="21"/>
  <c r="D10" i="21"/>
  <c r="D12" i="21"/>
  <c r="E10" i="21"/>
  <c r="E12" i="21"/>
  <c r="I6" i="21"/>
  <c r="J11" i="21"/>
  <c r="J10" i="21" s="1"/>
  <c r="I8" i="21"/>
  <c r="J15" i="21"/>
  <c r="J28" i="29"/>
  <c r="J12" i="29"/>
  <c r="J33" i="29"/>
  <c r="J22" i="29"/>
  <c r="J14" i="29"/>
  <c r="J6" i="29"/>
  <c r="J30" i="29"/>
  <c r="J20" i="29"/>
  <c r="J10" i="29"/>
  <c r="J24" i="29"/>
  <c r="J18" i="29"/>
  <c r="J8" i="29"/>
  <c r="J26" i="29"/>
  <c r="J16" i="29"/>
  <c r="E14" i="29"/>
  <c r="E33" i="29"/>
  <c r="G6" i="29"/>
  <c r="E12" i="29"/>
  <c r="G14" i="29"/>
  <c r="E20" i="29"/>
  <c r="G22" i="29"/>
  <c r="E28" i="29"/>
  <c r="E30" i="29"/>
  <c r="G33" i="29"/>
  <c r="E6" i="29"/>
  <c r="E22" i="29"/>
  <c r="C6" i="29"/>
  <c r="I6" i="29"/>
  <c r="E10" i="29"/>
  <c r="G12" i="29"/>
  <c r="C14" i="29"/>
  <c r="I14" i="29"/>
  <c r="E18" i="29"/>
  <c r="G20" i="29"/>
  <c r="C22" i="29"/>
  <c r="I22" i="29"/>
  <c r="G28" i="29"/>
  <c r="J14" i="28"/>
  <c r="D6" i="28"/>
  <c r="I6" i="28"/>
  <c r="D8" i="28"/>
  <c r="I8" i="28"/>
  <c r="D10" i="28"/>
  <c r="I10" i="28"/>
  <c r="D12" i="28"/>
  <c r="I12" i="28"/>
  <c r="D14" i="28"/>
  <c r="I14" i="28"/>
  <c r="D16" i="28"/>
  <c r="I16" i="28"/>
  <c r="D18" i="28"/>
  <c r="I18" i="28"/>
  <c r="D20" i="28"/>
  <c r="I20" i="28"/>
  <c r="D22" i="28"/>
  <c r="I22" i="28"/>
  <c r="J23" i="28"/>
  <c r="J16" i="28" s="1"/>
  <c r="E6" i="28"/>
  <c r="E8" i="28"/>
  <c r="E10" i="28"/>
  <c r="E12" i="28"/>
  <c r="E14" i="28"/>
  <c r="E16" i="28"/>
  <c r="E18" i="28"/>
  <c r="E20" i="28"/>
  <c r="C24" i="28"/>
  <c r="H24" i="28"/>
  <c r="D24" i="28"/>
  <c r="I24" i="28"/>
  <c r="D6" i="27"/>
  <c r="I6" i="27"/>
  <c r="D8" i="27"/>
  <c r="I8" i="27"/>
  <c r="D10" i="27"/>
  <c r="I10" i="27"/>
  <c r="D12" i="27"/>
  <c r="I12" i="27"/>
  <c r="D14" i="27"/>
  <c r="I14" i="27"/>
  <c r="D16" i="27"/>
  <c r="I16" i="27"/>
  <c r="D18" i="27"/>
  <c r="I18" i="27"/>
  <c r="D20" i="27"/>
  <c r="I20" i="27"/>
  <c r="E6" i="27"/>
  <c r="E8" i="27"/>
  <c r="E10" i="27"/>
  <c r="E12" i="27"/>
  <c r="E14" i="27"/>
  <c r="E16" i="27"/>
  <c r="E18" i="27"/>
  <c r="C22" i="27"/>
  <c r="H22" i="27"/>
  <c r="D22" i="27"/>
  <c r="I22" i="27"/>
  <c r="J12" i="26"/>
  <c r="J6" i="26"/>
  <c r="J15" i="26"/>
  <c r="J8" i="26"/>
  <c r="J10" i="26"/>
  <c r="C10" i="26"/>
  <c r="I10" i="26"/>
  <c r="C8" i="26"/>
  <c r="I8" i="26"/>
  <c r="C12" i="26"/>
  <c r="D6" i="25"/>
  <c r="I6" i="25"/>
  <c r="D8" i="25"/>
  <c r="I8" i="25"/>
  <c r="D10" i="25"/>
  <c r="I10" i="25"/>
  <c r="D12" i="25"/>
  <c r="I12" i="25"/>
  <c r="D14" i="25"/>
  <c r="I14" i="25"/>
  <c r="E6" i="25"/>
  <c r="J6" i="25"/>
  <c r="E8" i="25"/>
  <c r="J8" i="25"/>
  <c r="E10" i="25"/>
  <c r="J10" i="25"/>
  <c r="E12" i="25"/>
  <c r="J12" i="25"/>
  <c r="G6" i="25"/>
  <c r="G8" i="25"/>
  <c r="G10" i="25"/>
  <c r="G12" i="25"/>
  <c r="D16" i="25"/>
  <c r="I16" i="25"/>
  <c r="G6" i="23"/>
  <c r="C6" i="23"/>
  <c r="I6" i="23"/>
  <c r="G10" i="23"/>
  <c r="J11" i="23"/>
  <c r="J8" i="23" s="1"/>
  <c r="J15" i="23"/>
  <c r="J17" i="23" s="1"/>
  <c r="C10" i="23"/>
  <c r="I10" i="23"/>
  <c r="J12" i="21"/>
  <c r="J8" i="21"/>
  <c r="C6" i="21"/>
  <c r="J6" i="21"/>
  <c r="C10" i="21"/>
  <c r="J8" i="28" l="1"/>
  <c r="J22" i="28"/>
  <c r="J6" i="28"/>
  <c r="J27" i="28"/>
  <c r="J24" i="28"/>
  <c r="J20" i="28"/>
  <c r="J12" i="28"/>
  <c r="J18" i="28"/>
  <c r="J10" i="28"/>
  <c r="J12" i="23"/>
  <c r="J10" i="23"/>
  <c r="J6" i="23"/>
</calcChain>
</file>

<file path=xl/sharedStrings.xml><?xml version="1.0" encoding="utf-8"?>
<sst xmlns="http://schemas.openxmlformats.org/spreadsheetml/2006/main" count="865" uniqueCount="155">
  <si>
    <t>Sexe</t>
  </si>
  <si>
    <t>Relais social urbain (RSU)</t>
  </si>
  <si>
    <t>Charleroi (RSC)</t>
  </si>
  <si>
    <t>Liège (RSPL)</t>
  </si>
  <si>
    <t>La Louvière (RSULL)</t>
  </si>
  <si>
    <t>Mons (RSUMB)</t>
  </si>
  <si>
    <t>Namur (RSUN)</t>
  </si>
  <si>
    <t>Tournai (RSUT)</t>
  </si>
  <si>
    <t>Verviers (RSUV)</t>
  </si>
  <si>
    <t>Total des RSU wallons</t>
  </si>
  <si>
    <t>CA</t>
  </si>
  <si>
    <t>%</t>
  </si>
  <si>
    <t>Transsexuel</t>
  </si>
  <si>
    <t>nd</t>
  </si>
  <si>
    <t>-</t>
  </si>
  <si>
    <t>Total 
Sexe connu</t>
  </si>
  <si>
    <t>Sexe inconnu</t>
  </si>
  <si>
    <t xml:space="preserve"> CA</t>
  </si>
  <si>
    <t>Total global</t>
  </si>
  <si>
    <t>Services partenaires sources</t>
  </si>
  <si>
    <t>Nombre de services ayant répondu à cette variable</t>
  </si>
  <si>
    <t>Sources : IWEPS, Relais sociaux urbains &amp; services partenaires des Relais sociaux urbains de Wallonie; Calculs : IWEPS</t>
  </si>
  <si>
    <t>Type de prise en charge du mineur</t>
  </si>
  <si>
    <t xml:space="preserve"> %</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</si>
  <si>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</si>
  <si>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</si>
  <si>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Primo-utilisateurs
par Sexe</t>
  </si>
  <si>
    <t>Total
Sexe connu</t>
  </si>
  <si>
    <t>Total global des primo-utilisateurs</t>
  </si>
  <si>
    <t>% des primos dans le total des utilisateurs</t>
  </si>
  <si>
    <t>Total global de tous les utilisateurs</t>
  </si>
  <si>
    <t>Remarque :
Un "primo-utilisateur" est un bénéficiaire qui utilise le service pour la première fois de sa vie.</t>
  </si>
  <si>
    <t>Répartition par âge, sexe et RSU - Année 2017</t>
  </si>
  <si>
    <t>Catégorie d'âges</t>
  </si>
  <si>
    <t>H</t>
  </si>
  <si>
    <t>F</t>
  </si>
  <si>
    <t>Total</t>
  </si>
  <si>
    <t>0-17 ans</t>
  </si>
  <si>
    <t>18 à 24 ans</t>
  </si>
  <si>
    <t>25 à 29 ans</t>
  </si>
  <si>
    <t>30 à 34 ans</t>
  </si>
  <si>
    <t>35 à 39 ans</t>
  </si>
  <si>
    <t>40 à 44 ans</t>
  </si>
  <si>
    <t>45 à 49 ans</t>
  </si>
  <si>
    <t>50 à 54 ans</t>
  </si>
  <si>
    <t>55 à 59 ans</t>
  </si>
  <si>
    <t>Total
Catégories d'âges connues</t>
  </si>
  <si>
    <t>Catégorie d'âges inconnue</t>
  </si>
  <si>
    <t xml:space="preserve">Non-réponses ou 
réponses non-exploitables </t>
  </si>
  <si>
    <t>Répartition par type de ménage et par RSU - Année 2017</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</si>
  <si>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</si>
  <si>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</si>
  <si>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</si>
  <si>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</si>
  <si>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</si>
  <si>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</si>
  <si>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</si>
  <si>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</si>
  <si>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</si>
  <si>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 xml:space="preserve">Répartition par nationalité et par RSU - Année 2017 </t>
  </si>
  <si>
    <t>Nationalité</t>
  </si>
  <si>
    <t xml:space="preserve">Belge </t>
  </si>
  <si>
    <t>Etrangère UE</t>
  </si>
  <si>
    <t>Etrangère hors UE</t>
  </si>
  <si>
    <t xml:space="preserve">Total
(Nationalité connue) </t>
  </si>
  <si>
    <t>Nationalité inconnue</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</si>
  <si>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</si>
  <si>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</si>
  <si>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</si>
  <si>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</si>
  <si>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</si>
  <si>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</si>
  <si>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</si>
  <si>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</si>
  <si>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</si>
  <si>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</si>
  <si>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</si>
  <si>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</si>
  <si>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Type de logement / hébergement</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</si>
  <si>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</si>
  <si>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</si>
  <si>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</si>
  <si>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</si>
  <si>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</si>
  <si>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</si>
  <si>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</si>
  <si>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</si>
  <si>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</si>
  <si>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</si>
  <si>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</si>
  <si>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</si>
  <si>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</si>
  <si>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</si>
  <si>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</si>
  <si>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</si>
  <si>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</si>
  <si>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</si>
  <si>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</si>
  <si>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</si>
  <si>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</si>
  <si>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</si>
  <si>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</si>
  <si>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</si>
  <si>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</si>
  <si>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Type de difficulté</t>
  </si>
  <si>
    <t>Charleroi (RSC)
(3)</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</si>
  <si>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</si>
  <si>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</si>
  <si>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</si>
  <si>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</si>
  <si>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</si>
  <si>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</si>
  <si>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</si>
  <si>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</si>
  <si>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</si>
  <si>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</si>
  <si>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</si>
  <si>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</si>
  <si>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</si>
  <si>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</si>
  <si>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</si>
  <si>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</si>
  <si>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</si>
  <si>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</si>
  <si>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</si>
  <si>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Répartition par sexe et par RSU - Année 2017  -</t>
  </si>
  <si>
    <t>Répartition par type de prise en charge et par RSU - Année 2017  -</t>
  </si>
  <si>
    <t>Prise en charge seul
(Utilisateur)</t>
  </si>
  <si>
    <t>Prise en charge "en famille"</t>
  </si>
  <si>
    <t xml:space="preserve">Tournai (RSUT)
</t>
  </si>
  <si>
    <t>Répartition par type de revenu principal et par RSU - Année 2017  -</t>
  </si>
  <si>
    <t>Tableau 3.1.1 : Utilisateurs du travail de rue (TR) organisé par les services partenaires des Relais sociaux urbains (RSU)</t>
  </si>
  <si>
    <t>Liège (RSPL) (1)</t>
  </si>
  <si>
    <t>Nombre de services ayant participé à la collecte relative au TR</t>
  </si>
  <si>
    <t>(1) Rqe : Pour le RSPL le nombre d'utilisateurs correspond ici au nombre d'utilisateurs pour lesquels un dossier est ouvert. Il y en a 72 et sont à mettre en regard d'une file active de 383 personnes. Le RSPL précise "qu'un dossier est ouvert quand il y a eu au minimum un accompagnement physique (souvent plusieurs) avec la personne ou un suivi intensif."</t>
  </si>
  <si>
    <t>Tableau 3.1.2 : Mineurs pris en charge par le travail de rue  (TR) organisé par les services partenaires des Relais sociaux urbains (RSU)</t>
  </si>
  <si>
    <t>Tableau 3.1.3 : Primo-utilisateurs du travail de rue (TR) organisé par les services partenaires des Relais sociaux urbains (RSU)</t>
  </si>
  <si>
    <t>Tableau 3.1.4 : Utilisateurs du travail de rue (TR) organisé par les services partenaires des Relais sociaux urbains (RSU).</t>
  </si>
  <si>
    <t>60 à 64 ans</t>
  </si>
  <si>
    <t>65 ans et plus</t>
  </si>
  <si>
    <t>Tableau 3.1.5 : Utilisateurs du travail de rue (TR) organisé par les services partenaires des Relais sociaux urbains (RSU)</t>
  </si>
  <si>
    <t>Tableau 3.1.6 : Utilisateurs du travail de rue (TR) organisé par les services partenaires des Relais sociaux urbains (RSU)</t>
  </si>
  <si>
    <t>Tableau 3.1.7 : Utilisateurs du travail de rue (TR) organisé par les services partenaires des Relais sociaux urbains (RSU)</t>
  </si>
  <si>
    <t>Tableau 3.1.8 : Utilisateurs du travail de rue (TR) organisé par les services partenaires des Relais sociaux urbains (RSU).</t>
  </si>
  <si>
    <t>Répartition par type de logement/hébergement (occupé la semaine précédent l'entrée)
Par RSU  - Année 2017  -</t>
  </si>
  <si>
    <t>En rue ou en abris de fortune  (squat, voiture, tente, caravane…)</t>
  </si>
  <si>
    <t>Tableau 3.1.9 : Utilisateurs du travail de rue (TR) organisé par les services partenaires des Relais sociaux urbains (RSU)</t>
  </si>
  <si>
    <t>Tableau 3.1.10 : Difficultés déclarées par les utilisateurs du travail de rue (TR) organisé par les services partenaires des Relais sociaux urbains (RSU).</t>
  </si>
  <si>
    <t>Liège (RSPL)
(4)</t>
  </si>
  <si>
    <t>Avec des difficultés de logement - autres problèmes
(4)</t>
  </si>
  <si>
    <r>
      <t>Nombre total d'</t>
    </r>
    <r>
      <rPr>
        <b/>
        <i/>
        <sz val="14"/>
        <rFont val="Calibri"/>
        <family val="2"/>
        <scheme val="minor"/>
      </rPr>
      <t>utilisateurs différents</t>
    </r>
    <r>
      <rPr>
        <b/>
        <sz val="14"/>
        <rFont val="Calibri"/>
        <family val="2"/>
        <scheme val="minor"/>
      </rPr>
      <t xml:space="preserve"> pour lesquels l'information "difficulté" a été récoltée</t>
    </r>
  </si>
  <si>
    <t>(3) Le RSC est concerné par la remarque (2)</t>
  </si>
  <si>
    <t>(4) Le RSPL précise : Sur les 49 ayant cité  la " Difficulté logement -autres problèmes",  "47 sont liés à l'accès au logement"</t>
  </si>
  <si>
    <t>Répartition par « lieu de résidence » (Situation de l'utilisateur, la semaine précédant "l'accroche par le TR) et par RSU - Année 2017  -</t>
  </si>
  <si>
    <t>Répartition par difficulté rencontrée connue (1),(2) et par RSU - Année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</si>
</sst>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sz val="12"/>
      <color rgb="FFFF0000"/>
      <name val="Calibri"/>
      <family val="2"/>
      <scheme val="minor"/>
    </font>
    <font>
      <b/>
      <sz val="16"/>
      <color theme="1"/>
      <name val="Calibri"/>
      <family val="2"/>
      <scheme val="minor"/>
    </font>
    <font>
      <sz val="14"/>
      <color theme="1"/>
      <name val="Calibri"/>
      <family val="2"/>
      <scheme val="minor"/>
    </font>
    <font>
      <b/>
      <i/>
      <sz val="14"/>
      <name val="Calibri"/>
      <family val="2"/>
      <scheme val="minor"/>
    </font>
    <font>
      <sz val="14"/>
      <color rgb="FFFF0000"/>
      <name val="Calibri"/>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10">
    <xf numFmtId="0" fontId="0" fillId="0" borderId="0" xfId="0"/>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2" borderId="11" xfId="0" applyFont="1" applyFill="1" applyBorder="1" applyAlignment="1">
      <alignment horizontal="right" vertical="center" wrapText="1"/>
    </xf>
    <xf numFmtId="3" fontId="6" fillId="0" borderId="12" xfId="0" applyNumberFormat="1" applyFont="1" applyFill="1" applyBorder="1" applyAlignment="1">
      <alignment horizontal="right" vertical="center"/>
    </xf>
    <xf numFmtId="3" fontId="6" fillId="0" borderId="13" xfId="0" applyNumberFormat="1" applyFont="1" applyFill="1" applyBorder="1" applyAlignment="1">
      <alignment horizontal="right" vertical="center"/>
    </xf>
    <xf numFmtId="3" fontId="6" fillId="0" borderId="14" xfId="0" applyNumberFormat="1" applyFont="1" applyFill="1" applyBorder="1" applyAlignment="1">
      <alignment horizontal="right" vertical="center"/>
    </xf>
    <xf numFmtId="0" fontId="7" fillId="2" borderId="16" xfId="0" applyFont="1" applyFill="1" applyBorder="1" applyAlignment="1">
      <alignment horizontal="right" vertical="center" wrapText="1"/>
    </xf>
    <xf numFmtId="164" fontId="4" fillId="0" borderId="17" xfId="1" applyNumberFormat="1" applyFont="1" applyFill="1" applyBorder="1" applyAlignment="1">
      <alignment horizontal="right" vertical="center"/>
    </xf>
    <xf numFmtId="164" fontId="4" fillId="0" borderId="18" xfId="1" applyNumberFormat="1" applyFont="1" applyFill="1" applyBorder="1" applyAlignment="1">
      <alignment horizontal="right" vertical="center"/>
    </xf>
    <xf numFmtId="164" fontId="4" fillId="0" borderId="19" xfId="1" applyNumberFormat="1" applyFont="1" applyFill="1" applyBorder="1" applyAlignment="1">
      <alignment horizontal="right" vertical="center"/>
    </xf>
    <xf numFmtId="0" fontId="5" fillId="2" borderId="21" xfId="0" applyFont="1" applyFill="1" applyBorder="1" applyAlignment="1">
      <alignment horizontal="right" vertical="center" wrapText="1"/>
    </xf>
    <xf numFmtId="3" fontId="6" fillId="0" borderId="22" xfId="0" applyNumberFormat="1" applyFont="1" applyFill="1" applyBorder="1" applyAlignment="1">
      <alignment horizontal="right" vertical="center"/>
    </xf>
    <xf numFmtId="3" fontId="6" fillId="0" borderId="23" xfId="0" applyNumberFormat="1" applyFont="1" applyFill="1" applyBorder="1" applyAlignment="1">
      <alignment horizontal="right" vertical="center"/>
    </xf>
    <xf numFmtId="3" fontId="6" fillId="0" borderId="24" xfId="0" applyNumberFormat="1" applyFont="1" applyFill="1" applyBorder="1" applyAlignment="1">
      <alignment horizontal="right" vertical="center"/>
    </xf>
    <xf numFmtId="164" fontId="4" fillId="0" borderId="18" xfId="1" quotePrefix="1" applyNumberFormat="1" applyFont="1" applyFill="1" applyBorder="1" applyAlignment="1">
      <alignment horizontal="right" vertical="center"/>
    </xf>
    <xf numFmtId="3" fontId="8" fillId="0" borderId="22" xfId="0" applyNumberFormat="1" applyFont="1" applyFill="1" applyBorder="1" applyAlignment="1">
      <alignment horizontal="right" vertical="center"/>
    </xf>
    <xf numFmtId="3" fontId="8" fillId="0" borderId="23" xfId="0" applyNumberFormat="1" applyFont="1" applyFill="1" applyBorder="1" applyAlignment="1">
      <alignment horizontal="right" vertical="center"/>
    </xf>
    <xf numFmtId="3" fontId="8" fillId="0" borderId="24" xfId="0" applyNumberFormat="1" applyFont="1" applyFill="1" applyBorder="1" applyAlignment="1">
      <alignment horizontal="right" vertical="center"/>
    </xf>
    <xf numFmtId="0" fontId="7" fillId="2" borderId="25" xfId="0" applyFont="1" applyFill="1" applyBorder="1" applyAlignment="1">
      <alignment horizontal="right" vertical="center" wrapText="1"/>
    </xf>
    <xf numFmtId="164" fontId="3" fillId="0" borderId="26" xfId="1" applyNumberFormat="1" applyFont="1" applyFill="1" applyBorder="1" applyAlignment="1">
      <alignment horizontal="right" vertical="center"/>
    </xf>
    <xf numFmtId="164" fontId="3" fillId="0" borderId="27" xfId="1" applyNumberFormat="1" applyFont="1" applyFill="1" applyBorder="1" applyAlignment="1">
      <alignment horizontal="right" vertical="center"/>
    </xf>
    <xf numFmtId="164" fontId="3" fillId="0" borderId="28" xfId="1" applyNumberFormat="1" applyFont="1" applyFill="1" applyBorder="1" applyAlignment="1">
      <alignment horizontal="right" vertical="center"/>
    </xf>
    <xf numFmtId="0" fontId="4" fillId="0" borderId="0" xfId="0" applyFont="1" applyBorder="1" applyAlignment="1">
      <alignment horizontal="left" vertical="center" wrapText="1"/>
    </xf>
    <xf numFmtId="0" fontId="9" fillId="0" borderId="0" xfId="0" applyFont="1" applyBorder="1" applyAlignment="1">
      <alignment horizontal="right" vertical="center" wrapText="1"/>
    </xf>
    <xf numFmtId="164" fontId="4" fillId="0" borderId="0" xfId="1" applyNumberFormat="1" applyFont="1" applyBorder="1" applyAlignment="1">
      <alignment horizontal="right" vertical="center"/>
    </xf>
    <xf numFmtId="0" fontId="4" fillId="0" borderId="29" xfId="0" applyFont="1" applyFill="1" applyBorder="1" applyAlignment="1">
      <alignment horizontal="left" vertical="center" wrapText="1"/>
    </xf>
    <xf numFmtId="0" fontId="9" fillId="0" borderId="10" xfId="0" applyFont="1" applyFill="1" applyBorder="1" applyAlignment="1">
      <alignment horizontal="right" vertical="center" wrapText="1"/>
    </xf>
    <xf numFmtId="0" fontId="6" fillId="0" borderId="8" xfId="0" applyNumberFormat="1" applyFont="1" applyFill="1" applyBorder="1" applyAlignment="1">
      <alignment horizontal="right" vertical="center"/>
    </xf>
    <xf numFmtId="0" fontId="6" fillId="0" borderId="9" xfId="0" applyNumberFormat="1" applyFont="1" applyFill="1" applyBorder="1" applyAlignment="1">
      <alignment horizontal="right" vertical="center"/>
    </xf>
    <xf numFmtId="0" fontId="6" fillId="0" borderId="10" xfId="0" applyNumberFormat="1" applyFont="1" applyFill="1" applyBorder="1" applyAlignment="1">
      <alignment horizontal="right" vertical="center"/>
    </xf>
    <xf numFmtId="0" fontId="3" fillId="0" borderId="30" xfId="0" applyNumberFormat="1" applyFont="1" applyFill="1" applyBorder="1" applyAlignment="1">
      <alignment horizontal="right" vertical="center"/>
    </xf>
    <xf numFmtId="0" fontId="2" fillId="0" borderId="31" xfId="0" applyFont="1" applyFill="1" applyBorder="1" applyAlignment="1">
      <alignment horizontal="left" vertical="center" wrapText="1"/>
    </xf>
    <xf numFmtId="0" fontId="9" fillId="0" borderId="32" xfId="0" applyFont="1" applyFill="1" applyBorder="1" applyAlignment="1">
      <alignment horizontal="right" vertical="center" wrapText="1"/>
    </xf>
    <xf numFmtId="3" fontId="6" fillId="0" borderId="33" xfId="0" applyNumberFormat="1" applyFont="1" applyFill="1" applyBorder="1" applyAlignment="1">
      <alignment horizontal="right" vertical="center"/>
    </xf>
    <xf numFmtId="3" fontId="6" fillId="0" borderId="32" xfId="0" applyNumberFormat="1" applyFont="1" applyFill="1" applyBorder="1" applyAlignment="1">
      <alignment horizontal="right" vertical="center"/>
    </xf>
    <xf numFmtId="3" fontId="3" fillId="0" borderId="34" xfId="0" applyNumberFormat="1" applyFont="1" applyFill="1" applyBorder="1" applyAlignment="1">
      <alignment horizontal="right" vertical="center"/>
    </xf>
    <xf numFmtId="0" fontId="2"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6"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6" fillId="0" borderId="36"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0" fontId="4" fillId="0" borderId="39" xfId="0" applyFont="1" applyFill="1" applyBorder="1" applyAlignment="1">
      <alignment horizontal="right" vertical="center"/>
    </xf>
    <xf numFmtId="0" fontId="4" fillId="0" borderId="40" xfId="0" applyFont="1" applyFill="1" applyBorder="1" applyAlignment="1">
      <alignment horizontal="right" vertical="center"/>
    </xf>
    <xf numFmtId="0" fontId="4" fillId="0" borderId="41" xfId="0" applyFont="1" applyFill="1" applyBorder="1" applyAlignment="1">
      <alignment horizontal="right" vertical="center"/>
    </xf>
    <xf numFmtId="0" fontId="4" fillId="0" borderId="44" xfId="0" applyFont="1" applyFill="1" applyBorder="1" applyAlignment="1">
      <alignment horizontal="right" vertical="center"/>
    </xf>
    <xf numFmtId="0" fontId="4" fillId="0" borderId="45" xfId="0" applyFont="1" applyFill="1" applyBorder="1" applyAlignment="1">
      <alignment horizontal="right" vertical="center"/>
    </xf>
    <xf numFmtId="0" fontId="4" fillId="0" borderId="46" xfId="0" applyFont="1" applyFill="1" applyBorder="1" applyAlignment="1">
      <alignment horizontal="right" vertical="center"/>
    </xf>
    <xf numFmtId="0" fontId="4" fillId="0" borderId="43" xfId="0" applyFont="1" applyFill="1" applyBorder="1" applyAlignment="1">
      <alignment horizontal="right" vertical="center"/>
    </xf>
    <xf numFmtId="0" fontId="10" fillId="2" borderId="0" xfId="0" applyFont="1" applyFill="1"/>
    <xf numFmtId="0" fontId="0" fillId="0" borderId="0" xfId="0" applyFont="1" applyBorder="1" applyAlignment="1">
      <alignment horizontal="center" vertical="center" wrapText="1"/>
    </xf>
    <xf numFmtId="164" fontId="4" fillId="0" borderId="0" xfId="1" applyNumberFormat="1" applyFont="1" applyBorder="1" applyAlignment="1">
      <alignment horizontal="center" vertical="top"/>
    </xf>
    <xf numFmtId="0" fontId="0" fillId="0" borderId="0" xfId="0" applyFont="1"/>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0" fontId="6" fillId="2" borderId="47" xfId="0" applyNumberFormat="1" applyFont="1" applyFill="1" applyBorder="1" applyAlignment="1">
      <alignment horizontal="right" vertical="center"/>
    </xf>
    <xf numFmtId="0" fontId="6" fillId="2" borderId="48" xfId="0" applyNumberFormat="1" applyFont="1" applyFill="1" applyBorder="1" applyAlignment="1">
      <alignment horizontal="right" vertical="center"/>
    </xf>
    <xf numFmtId="0" fontId="6" fillId="2" borderId="11" xfId="0" applyNumberFormat="1" applyFont="1" applyFill="1" applyBorder="1" applyAlignment="1">
      <alignment horizontal="right" vertical="center"/>
    </xf>
    <xf numFmtId="0" fontId="8" fillId="2" borderId="3" xfId="0" applyNumberFormat="1" applyFont="1" applyFill="1" applyBorder="1" applyAlignment="1">
      <alignment horizontal="right" vertical="center"/>
    </xf>
    <xf numFmtId="0" fontId="5" fillId="2" borderId="16" xfId="0" applyFont="1" applyFill="1" applyBorder="1" applyAlignment="1">
      <alignment horizontal="right"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0" fontId="5" fillId="2" borderId="49" xfId="0" applyFont="1" applyFill="1" applyBorder="1" applyAlignment="1">
      <alignment horizontal="right" vertical="center" wrapText="1"/>
    </xf>
    <xf numFmtId="0" fontId="6" fillId="2" borderId="12" xfId="0" applyNumberFormat="1" applyFont="1" applyFill="1" applyBorder="1" applyAlignment="1">
      <alignment horizontal="right" vertical="center"/>
    </xf>
    <xf numFmtId="0" fontId="6" fillId="2" borderId="21" xfId="0" applyNumberFormat="1" applyFont="1" applyFill="1" applyBorder="1" applyAlignment="1">
      <alignment horizontal="right" vertical="center"/>
    </xf>
    <xf numFmtId="0" fontId="8" fillId="2" borderId="51" xfId="0" applyNumberFormat="1" applyFont="1" applyFill="1" applyBorder="1" applyAlignment="1">
      <alignment horizontal="right" vertical="center"/>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0" fontId="8" fillId="2" borderId="22" xfId="0" applyNumberFormat="1" applyFont="1" applyFill="1" applyBorder="1" applyAlignment="1">
      <alignment horizontal="right" vertical="center"/>
    </xf>
    <xf numFmtId="0" fontId="8" fillId="2" borderId="23" xfId="0" applyNumberFormat="1" applyFont="1" applyFill="1" applyBorder="1" applyAlignment="1">
      <alignment horizontal="right" vertical="center"/>
    </xf>
    <xf numFmtId="0" fontId="8" fillId="2" borderId="49" xfId="0" applyNumberFormat="1" applyFont="1" applyFill="1" applyBorder="1" applyAlignment="1">
      <alignment horizontal="right" vertical="center"/>
    </xf>
    <xf numFmtId="0" fontId="8" fillId="2" borderId="50" xfId="0" applyNumberFormat="1" applyFont="1" applyFill="1" applyBorder="1" applyAlignment="1">
      <alignment horizontal="right" vertical="center"/>
    </xf>
    <xf numFmtId="0" fontId="5" fillId="2" borderId="25" xfId="0" applyFont="1" applyFill="1" applyBorder="1" applyAlignment="1">
      <alignment horizontal="right" vertical="center" wrapText="1"/>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0" fontId="4" fillId="0"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0" fontId="4" fillId="2" borderId="40" xfId="0" applyFont="1" applyFill="1" applyBorder="1" applyAlignment="1">
      <alignment horizontal="right" vertical="center"/>
    </xf>
    <xf numFmtId="0" fontId="4" fillId="2" borderId="41" xfId="0" applyFont="1" applyFill="1" applyBorder="1" applyAlignment="1">
      <alignment horizontal="right" vertical="center"/>
    </xf>
    <xf numFmtId="0" fontId="4" fillId="2" borderId="44" xfId="0" applyFont="1" applyFill="1" applyBorder="1" applyAlignment="1">
      <alignment horizontal="right" vertical="center"/>
    </xf>
    <xf numFmtId="0" fontId="4" fillId="2" borderId="45" xfId="0" applyFont="1" applyFill="1" applyBorder="1" applyAlignment="1">
      <alignment horizontal="right" vertical="center"/>
    </xf>
    <xf numFmtId="0" fontId="4" fillId="2" borderId="46" xfId="0" applyFont="1" applyFill="1" applyBorder="1" applyAlignment="1">
      <alignment horizontal="right" vertical="center"/>
    </xf>
    <xf numFmtId="0" fontId="4" fillId="2" borderId="43" xfId="0" applyFont="1" applyFill="1" applyBorder="1" applyAlignment="1">
      <alignment horizontal="right"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3" fontId="6" fillId="2" borderId="47" xfId="0" applyNumberFormat="1" applyFont="1" applyFill="1" applyBorder="1" applyAlignment="1">
      <alignment horizontal="right" vertical="center"/>
    </xf>
    <xf numFmtId="3" fontId="6" fillId="2" borderId="48" xfId="0" applyNumberFormat="1" applyFont="1" applyFill="1" applyBorder="1" applyAlignment="1">
      <alignment horizontal="right" vertical="center"/>
    </xf>
    <xf numFmtId="3" fontId="6" fillId="2" borderId="11" xfId="0" applyNumberFormat="1" applyFont="1" applyFill="1" applyBorder="1" applyAlignment="1">
      <alignment horizontal="right" vertical="center"/>
    </xf>
    <xf numFmtId="3" fontId="6" fillId="2" borderId="54" xfId="0" applyNumberFormat="1" applyFont="1" applyFill="1" applyBorder="1" applyAlignment="1">
      <alignment horizontal="right" vertical="center"/>
    </xf>
    <xf numFmtId="164" fontId="6" fillId="2" borderId="19" xfId="1" applyNumberFormat="1" applyFont="1" applyFill="1" applyBorder="1" applyAlignment="1">
      <alignment horizontal="right" vertical="center"/>
    </xf>
    <xf numFmtId="3" fontId="6" fillId="2" borderId="12" xfId="0" applyNumberFormat="1" applyFont="1" applyFill="1" applyBorder="1" applyAlignment="1">
      <alignment horizontal="right" vertical="center"/>
    </xf>
    <xf numFmtId="3" fontId="6" fillId="2" borderId="13" xfId="0" applyNumberFormat="1" applyFont="1" applyFill="1" applyBorder="1" applyAlignment="1">
      <alignment horizontal="right" vertical="center"/>
    </xf>
    <xf numFmtId="3" fontId="6" fillId="2" borderId="21"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3" fontId="6" fillId="2" borderId="23" xfId="0" applyNumberFormat="1" applyFont="1" applyFill="1" applyBorder="1" applyAlignment="1">
      <alignment horizontal="right" vertical="center"/>
    </xf>
    <xf numFmtId="3" fontId="6" fillId="2" borderId="49"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164" fontId="6" fillId="2" borderId="26" xfId="1" applyNumberFormat="1" applyFont="1" applyFill="1" applyBorder="1" applyAlignment="1">
      <alignment horizontal="right"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3" fontId="8" fillId="2" borderId="47" xfId="0" applyNumberFormat="1" applyFont="1" applyFill="1" applyBorder="1" applyAlignment="1">
      <alignment horizontal="right" vertical="center"/>
    </xf>
    <xf numFmtId="3" fontId="8" fillId="2" borderId="48" xfId="0" applyNumberFormat="1" applyFont="1" applyFill="1" applyBorder="1" applyAlignment="1">
      <alignment horizontal="right" vertical="center"/>
    </xf>
    <xf numFmtId="3" fontId="8" fillId="2" borderId="11" xfId="0" applyNumberFormat="1" applyFont="1" applyFill="1" applyBorder="1" applyAlignment="1">
      <alignment horizontal="right" vertical="center"/>
    </xf>
    <xf numFmtId="3" fontId="8" fillId="2" borderId="24" xfId="0" applyNumberFormat="1" applyFont="1" applyFill="1" applyBorder="1" applyAlignment="1">
      <alignment horizontal="right" vertical="center"/>
    </xf>
    <xf numFmtId="164" fontId="8" fillId="2" borderId="28" xfId="1"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2" borderId="31" xfId="0" applyFont="1" applyFill="1" applyBorder="1" applyAlignment="1">
      <alignment horizontal="left" vertical="center" wrapText="1"/>
    </xf>
    <xf numFmtId="0" fontId="5" fillId="2" borderId="32" xfId="0" applyFont="1" applyFill="1" applyBorder="1" applyAlignment="1">
      <alignment horizontal="right" vertical="center" wrapText="1"/>
    </xf>
    <xf numFmtId="0" fontId="6" fillId="2" borderId="56" xfId="0" applyNumberFormat="1" applyFont="1" applyFill="1" applyBorder="1" applyAlignment="1">
      <alignment horizontal="right" vertical="center"/>
    </xf>
    <xf numFmtId="0" fontId="6" fillId="2" borderId="33" xfId="0" applyNumberFormat="1" applyFont="1" applyFill="1" applyBorder="1" applyAlignment="1">
      <alignment horizontal="right" vertical="center"/>
    </xf>
    <xf numFmtId="0" fontId="6" fillId="2" borderId="32" xfId="0" applyNumberFormat="1" applyFont="1" applyFill="1" applyBorder="1" applyAlignment="1">
      <alignment horizontal="right" vertical="center"/>
    </xf>
    <xf numFmtId="0" fontId="8" fillId="2" borderId="5" xfId="0" applyNumberFormat="1" applyFont="1" applyFill="1" applyBorder="1" applyAlignment="1">
      <alignment horizontal="right" vertical="center"/>
    </xf>
    <xf numFmtId="0" fontId="11" fillId="2" borderId="31" xfId="0" applyFont="1" applyFill="1" applyBorder="1" applyAlignment="1">
      <alignment horizontal="left" vertical="center" wrapText="1"/>
    </xf>
    <xf numFmtId="3" fontId="6" fillId="2" borderId="56" xfId="0" applyNumberFormat="1" applyFont="1" applyFill="1" applyBorder="1" applyAlignment="1">
      <alignment horizontal="right" vertical="center"/>
    </xf>
    <xf numFmtId="3" fontId="6" fillId="2" borderId="33" xfId="0" applyNumberFormat="1" applyFont="1" applyFill="1" applyBorder="1" applyAlignment="1">
      <alignment horizontal="right" vertical="center"/>
    </xf>
    <xf numFmtId="3" fontId="6" fillId="2" borderId="32" xfId="0" applyNumberFormat="1" applyFont="1" applyFill="1" applyBorder="1" applyAlignment="1">
      <alignment horizontal="right" vertical="center"/>
    </xf>
    <xf numFmtId="3" fontId="8" fillId="2" borderId="34" xfId="0" applyNumberFormat="1" applyFont="1" applyFill="1" applyBorder="1" applyAlignment="1">
      <alignment horizontal="right" vertical="center"/>
    </xf>
    <xf numFmtId="0" fontId="11" fillId="2" borderId="0" xfId="0" applyFont="1" applyFill="1" applyBorder="1" applyAlignment="1">
      <alignment horizontal="center" vertical="center" wrapText="1"/>
    </xf>
    <xf numFmtId="0" fontId="5" fillId="2" borderId="0" xfId="0" applyFont="1" applyFill="1" applyBorder="1" applyAlignment="1">
      <alignment horizontal="right" vertical="center" wrapText="1"/>
    </xf>
    <xf numFmtId="3" fontId="6" fillId="2" borderId="0" xfId="0" applyNumberFormat="1" applyFont="1" applyFill="1" applyBorder="1" applyAlignment="1">
      <alignment horizontal="right" vertical="center"/>
    </xf>
    <xf numFmtId="3" fontId="6" fillId="2" borderId="0" xfId="0" quotePrefix="1"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0" fontId="6" fillId="2" borderId="32" xfId="0" applyFont="1" applyFill="1" applyBorder="1" applyAlignment="1">
      <alignment horizontal="right" vertical="center" wrapText="1"/>
    </xf>
    <xf numFmtId="164" fontId="8" fillId="2" borderId="56" xfId="1" applyNumberFormat="1" applyFont="1" applyFill="1" applyBorder="1" applyAlignment="1">
      <alignment horizontal="right" vertical="center"/>
    </xf>
    <xf numFmtId="164" fontId="8" fillId="2" borderId="33" xfId="1" applyNumberFormat="1" applyFont="1" applyFill="1" applyBorder="1" applyAlignment="1">
      <alignment horizontal="right" vertical="center"/>
    </xf>
    <xf numFmtId="164" fontId="8" fillId="2" borderId="33" xfId="1" quotePrefix="1" applyNumberFormat="1" applyFont="1" applyFill="1" applyBorder="1" applyAlignment="1">
      <alignment horizontal="right" vertical="center"/>
    </xf>
    <xf numFmtId="164" fontId="8" fillId="2" borderId="57" xfId="1" applyNumberFormat="1" applyFont="1" applyFill="1" applyBorder="1" applyAlignment="1">
      <alignment horizontal="right" vertical="center"/>
    </xf>
    <xf numFmtId="164" fontId="8" fillId="2" borderId="34" xfId="1" applyNumberFormat="1" applyFont="1" applyFill="1" applyBorder="1" applyAlignment="1">
      <alignment horizontal="right" vertical="center"/>
    </xf>
    <xf numFmtId="0" fontId="6" fillId="2" borderId="0" xfId="0" applyFont="1" applyFill="1" applyBorder="1" applyAlignment="1">
      <alignment horizontal="left" vertical="center" wrapText="1"/>
    </xf>
    <xf numFmtId="0" fontId="11" fillId="2" borderId="5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60" xfId="0" applyFont="1" applyFill="1" applyBorder="1" applyAlignment="1">
      <alignment horizontal="center" vertical="center"/>
    </xf>
    <xf numFmtId="0" fontId="6" fillId="2" borderId="3" xfId="0" applyFont="1" applyFill="1" applyBorder="1" applyAlignment="1">
      <alignment horizontal="right" vertical="center" wrapText="1"/>
    </xf>
    <xf numFmtId="0" fontId="6" fillId="2" borderId="61" xfId="0" applyFont="1" applyFill="1" applyBorder="1" applyAlignment="1">
      <alignment vertical="center" wrapText="1"/>
    </xf>
    <xf numFmtId="0" fontId="6" fillId="2" borderId="47" xfId="0" applyFont="1" applyFill="1" applyBorder="1" applyAlignment="1">
      <alignment vertical="center" wrapText="1"/>
    </xf>
    <xf numFmtId="0" fontId="6" fillId="2" borderId="11" xfId="0" applyFont="1" applyFill="1" applyBorder="1" applyAlignment="1">
      <alignment vertical="center" wrapText="1"/>
    </xf>
    <xf numFmtId="0" fontId="8" fillId="2" borderId="52" xfId="0" applyFont="1" applyFill="1" applyBorder="1" applyAlignment="1">
      <alignment horizontal="right" vertical="center" wrapText="1"/>
    </xf>
    <xf numFmtId="164" fontId="11" fillId="2" borderId="62" xfId="1" applyNumberFormat="1" applyFont="1" applyFill="1" applyBorder="1" applyAlignment="1">
      <alignment vertical="center" wrapText="1"/>
    </xf>
    <xf numFmtId="164" fontId="11" fillId="2" borderId="17" xfId="1" applyNumberFormat="1" applyFont="1" applyFill="1" applyBorder="1" applyAlignment="1">
      <alignment vertical="center" wrapText="1"/>
    </xf>
    <xf numFmtId="164" fontId="11" fillId="2" borderId="16" xfId="1" applyNumberFormat="1" applyFont="1" applyFill="1" applyBorder="1" applyAlignment="1">
      <alignment vertical="center" wrapText="1"/>
    </xf>
    <xf numFmtId="0" fontId="6" fillId="2" borderId="51" xfId="0" applyFont="1" applyFill="1" applyBorder="1" applyAlignment="1">
      <alignment horizontal="right" vertical="center" wrapText="1"/>
    </xf>
    <xf numFmtId="0" fontId="6" fillId="2" borderId="63" xfId="0" applyFont="1" applyFill="1" applyBorder="1" applyAlignment="1">
      <alignment vertical="center" wrapText="1"/>
    </xf>
    <xf numFmtId="0" fontId="6" fillId="2" borderId="12" xfId="0" applyFont="1" applyFill="1" applyBorder="1" applyAlignment="1">
      <alignment vertical="center" wrapText="1"/>
    </xf>
    <xf numFmtId="0" fontId="6" fillId="2" borderId="21" xfId="0" applyFont="1" applyFill="1" applyBorder="1" applyAlignment="1">
      <alignment vertical="center" wrapText="1"/>
    </xf>
    <xf numFmtId="0" fontId="8" fillId="2" borderId="50" xfId="0" applyFont="1" applyFill="1" applyBorder="1" applyAlignment="1">
      <alignment horizontal="right" vertical="center" wrapText="1"/>
    </xf>
    <xf numFmtId="164" fontId="11" fillId="2" borderId="64" xfId="1" applyNumberFormat="1" applyFont="1" applyFill="1" applyBorder="1" applyAlignment="1">
      <alignment vertical="center" wrapText="1"/>
    </xf>
    <xf numFmtId="164" fontId="11" fillId="2" borderId="22" xfId="1" applyNumberFormat="1" applyFont="1" applyFill="1" applyBorder="1" applyAlignment="1">
      <alignment vertical="center" wrapText="1"/>
    </xf>
    <xf numFmtId="164" fontId="11" fillId="2" borderId="49" xfId="1" applyNumberFormat="1" applyFont="1" applyFill="1" applyBorder="1" applyAlignment="1">
      <alignment vertical="center" wrapText="1"/>
    </xf>
    <xf numFmtId="3" fontId="8" fillId="2" borderId="61" xfId="0" applyNumberFormat="1" applyFont="1" applyFill="1" applyBorder="1" applyAlignment="1">
      <alignment vertical="center" wrapText="1"/>
    </xf>
    <xf numFmtId="3" fontId="8" fillId="2" borderId="47" xfId="0" applyNumberFormat="1" applyFont="1" applyFill="1" applyBorder="1" applyAlignment="1">
      <alignment vertical="center" wrapText="1"/>
    </xf>
    <xf numFmtId="3" fontId="8" fillId="2" borderId="11" xfId="0" applyNumberFormat="1" applyFont="1" applyFill="1" applyBorder="1" applyAlignment="1">
      <alignment vertical="center" wrapText="1"/>
    </xf>
    <xf numFmtId="0" fontId="8" fillId="0" borderId="7" xfId="0" applyFont="1" applyFill="1" applyBorder="1" applyAlignment="1">
      <alignment horizontal="right" vertical="center" wrapText="1"/>
    </xf>
    <xf numFmtId="164" fontId="11" fillId="2" borderId="66" xfId="1" applyNumberFormat="1" applyFont="1" applyFill="1" applyBorder="1" applyAlignment="1">
      <alignment vertical="center" wrapText="1"/>
    </xf>
    <xf numFmtId="164" fontId="11" fillId="2" borderId="26" xfId="1" applyNumberFormat="1" applyFont="1" applyFill="1" applyBorder="1" applyAlignment="1">
      <alignment vertical="center" wrapText="1"/>
    </xf>
    <xf numFmtId="164" fontId="11" fillId="2" borderId="25" xfId="1" applyNumberFormat="1" applyFont="1" applyFill="1" applyBorder="1" applyAlignment="1">
      <alignment vertical="center" wrapText="1"/>
    </xf>
    <xf numFmtId="164" fontId="11" fillId="2" borderId="0" xfId="1" applyNumberFormat="1" applyFont="1" applyFill="1" applyBorder="1" applyAlignment="1">
      <alignment horizontal="center" vertical="center" wrapText="1"/>
    </xf>
    <xf numFmtId="0" fontId="14" fillId="2" borderId="2" xfId="0" applyFont="1" applyFill="1" applyBorder="1" applyAlignment="1">
      <alignment horizontal="left" vertical="center" wrapText="1"/>
    </xf>
    <xf numFmtId="0" fontId="6" fillId="2" borderId="11" xfId="0" applyFont="1" applyFill="1" applyBorder="1" applyAlignment="1">
      <alignment horizontal="right" vertical="center" wrapText="1"/>
    </xf>
    <xf numFmtId="0" fontId="6" fillId="2" borderId="61" xfId="0" applyFont="1" applyFill="1" applyBorder="1" applyAlignment="1">
      <alignment horizontal="right" vertical="center" wrapText="1"/>
    </xf>
    <xf numFmtId="0" fontId="6" fillId="2" borderId="47" xfId="0" applyFont="1" applyFill="1" applyBorder="1" applyAlignment="1">
      <alignment horizontal="right" vertical="center" wrapText="1"/>
    </xf>
    <xf numFmtId="0" fontId="14" fillId="2" borderId="65" xfId="0" applyFont="1" applyFill="1" applyBorder="1" applyAlignment="1">
      <alignment horizontal="left" vertical="center" wrapText="1"/>
    </xf>
    <xf numFmtId="0" fontId="6" fillId="2" borderId="46" xfId="0" applyFont="1" applyFill="1" applyBorder="1" applyAlignment="1">
      <alignment horizontal="right" vertical="center" wrapText="1"/>
    </xf>
    <xf numFmtId="0" fontId="11" fillId="2" borderId="2" xfId="0" applyFont="1" applyFill="1" applyBorder="1" applyAlignment="1">
      <alignment horizontal="left" vertical="center"/>
    </xf>
    <xf numFmtId="0" fontId="15" fillId="2" borderId="36" xfId="0" applyFont="1" applyFill="1" applyBorder="1" applyAlignment="1">
      <alignment horizontal="center" vertical="center"/>
    </xf>
    <xf numFmtId="0" fontId="6" fillId="2" borderId="36" xfId="0" applyFont="1" applyFill="1" applyBorder="1" applyAlignment="1">
      <alignment horizontal="center" vertical="center" wrapText="1"/>
    </xf>
    <xf numFmtId="3" fontId="16" fillId="2" borderId="36" xfId="0" applyNumberFormat="1" applyFont="1" applyFill="1" applyBorder="1" applyAlignment="1">
      <alignment horizontal="center" vertical="center"/>
    </xf>
    <xf numFmtId="0" fontId="8" fillId="0" borderId="9" xfId="0" applyFont="1" applyFill="1" applyBorder="1" applyAlignment="1">
      <alignment horizontal="center" vertical="center" wrapText="1"/>
    </xf>
    <xf numFmtId="164" fontId="6" fillId="2" borderId="23" xfId="1" applyNumberFormat="1" applyFont="1" applyFill="1" applyBorder="1" applyAlignment="1">
      <alignment horizontal="right" vertical="center"/>
    </xf>
    <xf numFmtId="164" fontId="6" fillId="2" borderId="24" xfId="1" applyNumberFormat="1" applyFont="1" applyFill="1" applyBorder="1" applyAlignment="1">
      <alignment horizontal="right" vertical="center"/>
    </xf>
    <xf numFmtId="3" fontId="8" fillId="2" borderId="54" xfId="0" applyNumberFormat="1" applyFont="1" applyFill="1" applyBorder="1" applyAlignment="1">
      <alignment horizontal="right" vertical="center"/>
    </xf>
    <xf numFmtId="0" fontId="14" fillId="2" borderId="29" xfId="0" applyFont="1" applyFill="1" applyBorder="1" applyAlignment="1">
      <alignment horizontal="left" vertical="center" wrapText="1"/>
    </xf>
    <xf numFmtId="0" fontId="5" fillId="2" borderId="10" xfId="0" applyFont="1" applyFill="1" applyBorder="1" applyAlignment="1">
      <alignment horizontal="right" vertical="center" wrapText="1"/>
    </xf>
    <xf numFmtId="0" fontId="6" fillId="2" borderId="8" xfId="0" applyNumberFormat="1" applyFont="1" applyFill="1" applyBorder="1" applyAlignment="1">
      <alignment horizontal="right" vertical="center"/>
    </xf>
    <xf numFmtId="0" fontId="6" fillId="2" borderId="9" xfId="0" applyNumberFormat="1" applyFont="1" applyFill="1" applyBorder="1" applyAlignment="1">
      <alignment horizontal="right" vertical="center"/>
    </xf>
    <xf numFmtId="0" fontId="6" fillId="2" borderId="10" xfId="0" applyNumberFormat="1" applyFont="1" applyFill="1" applyBorder="1" applyAlignment="1">
      <alignment horizontal="right" vertical="center"/>
    </xf>
    <xf numFmtId="0" fontId="8" fillId="2" borderId="30" xfId="0" applyNumberFormat="1" applyFont="1" applyFill="1" applyBorder="1" applyAlignment="1">
      <alignment horizontal="right" vertical="center"/>
    </xf>
    <xf numFmtId="0" fontId="14" fillId="2" borderId="42" xfId="0" applyFont="1" applyFill="1" applyBorder="1" applyAlignment="1">
      <alignment horizontal="left" vertical="center" wrapText="1"/>
    </xf>
    <xf numFmtId="3" fontId="6" fillId="2" borderId="26" xfId="0" applyNumberFormat="1" applyFont="1" applyFill="1" applyBorder="1" applyAlignment="1">
      <alignment horizontal="right" vertical="center"/>
    </xf>
    <xf numFmtId="3" fontId="6" fillId="2" borderId="27" xfId="0" applyNumberFormat="1" applyFont="1" applyFill="1" applyBorder="1" applyAlignment="1">
      <alignment horizontal="right" vertical="center"/>
    </xf>
    <xf numFmtId="3" fontId="6" fillId="2" borderId="25" xfId="0" applyNumberFormat="1" applyFont="1" applyFill="1" applyBorder="1" applyAlignment="1">
      <alignment horizontal="right" vertical="center"/>
    </xf>
    <xf numFmtId="3" fontId="8" fillId="2" borderId="28" xfId="0" applyNumberFormat="1" applyFont="1" applyFill="1" applyBorder="1" applyAlignment="1">
      <alignment horizontal="right" vertical="center"/>
    </xf>
    <xf numFmtId="3" fontId="6"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17" fillId="0" borderId="39" xfId="0" applyFont="1" applyFill="1" applyBorder="1" applyAlignment="1">
      <alignment horizontal="right" vertical="center"/>
    </xf>
    <xf numFmtId="0" fontId="0" fillId="0" borderId="0" xfId="0" applyFont="1" applyAlignment="1">
      <alignment horizontal="center"/>
    </xf>
    <xf numFmtId="164" fontId="6" fillId="2" borderId="28" xfId="1" applyNumberFormat="1" applyFont="1" applyFill="1" applyBorder="1" applyAlignment="1">
      <alignment horizontal="right" vertical="center"/>
    </xf>
    <xf numFmtId="3" fontId="8" fillId="2" borderId="22" xfId="0" applyNumberFormat="1" applyFont="1" applyFill="1" applyBorder="1" applyAlignment="1">
      <alignment horizontal="right" vertical="center"/>
    </xf>
    <xf numFmtId="3" fontId="8" fillId="2" borderId="23" xfId="0" applyNumberFormat="1" applyFont="1" applyFill="1" applyBorder="1" applyAlignment="1">
      <alignment horizontal="right" vertical="center"/>
    </xf>
    <xf numFmtId="3" fontId="8" fillId="2" borderId="49" xfId="0" applyNumberFormat="1" applyFont="1" applyFill="1" applyBorder="1" applyAlignment="1">
      <alignment horizontal="right" vertical="center"/>
    </xf>
    <xf numFmtId="0" fontId="6" fillId="2" borderId="10" xfId="0" applyFont="1" applyFill="1" applyBorder="1" applyAlignment="1">
      <alignment horizontal="right" vertical="center" wrapText="1"/>
    </xf>
    <xf numFmtId="3" fontId="6" fillId="2" borderId="8" xfId="0" applyNumberFormat="1" applyFont="1" applyFill="1" applyBorder="1" applyAlignment="1">
      <alignment horizontal="right" vertical="center"/>
    </xf>
    <xf numFmtId="3" fontId="6" fillId="2" borderId="9" xfId="0" applyNumberFormat="1" applyFont="1" applyFill="1" applyBorder="1" applyAlignment="1">
      <alignment horizontal="right" vertical="center"/>
    </xf>
    <xf numFmtId="3" fontId="6" fillId="2" borderId="10" xfId="0" applyNumberFormat="1" applyFont="1" applyFill="1" applyBorder="1" applyAlignment="1">
      <alignment horizontal="right" vertical="center"/>
    </xf>
    <xf numFmtId="3" fontId="8" fillId="2" borderId="30" xfId="0" applyNumberFormat="1" applyFont="1" applyFill="1" applyBorder="1" applyAlignment="1">
      <alignment horizontal="right" vertical="center"/>
    </xf>
    <xf numFmtId="0" fontId="14" fillId="2" borderId="6" xfId="0" applyFont="1" applyFill="1" applyBorder="1" applyAlignment="1">
      <alignment horizontal="left" vertical="center" wrapText="1"/>
    </xf>
    <xf numFmtId="0" fontId="6" fillId="2" borderId="21" xfId="0" applyFont="1" applyFill="1" applyBorder="1" applyAlignment="1">
      <alignment horizontal="right" vertical="center" wrapText="1"/>
    </xf>
    <xf numFmtId="0" fontId="6" fillId="2" borderId="39" xfId="0" applyFont="1" applyFill="1" applyBorder="1" applyAlignment="1">
      <alignment horizontal="right" vertical="center"/>
    </xf>
    <xf numFmtId="0" fontId="6" fillId="2" borderId="40" xfId="0" applyFont="1" applyFill="1" applyBorder="1" applyAlignment="1">
      <alignment horizontal="right" vertical="center"/>
    </xf>
    <xf numFmtId="0" fontId="6" fillId="0" borderId="40" xfId="0" applyFont="1" applyFill="1" applyBorder="1" applyAlignment="1">
      <alignment horizontal="right" vertical="center"/>
    </xf>
    <xf numFmtId="0" fontId="6" fillId="2" borderId="41" xfId="0" applyFont="1" applyFill="1" applyBorder="1" applyAlignment="1">
      <alignment horizontal="right" vertical="center"/>
    </xf>
    <xf numFmtId="0" fontId="6" fillId="2" borderId="44" xfId="0" applyFont="1" applyFill="1" applyBorder="1" applyAlignment="1">
      <alignment horizontal="right" vertical="center"/>
    </xf>
    <xf numFmtId="0" fontId="6" fillId="2" borderId="45" xfId="0" applyFont="1" applyFill="1" applyBorder="1" applyAlignment="1">
      <alignment horizontal="right" vertical="center"/>
    </xf>
    <xf numFmtId="0" fontId="6" fillId="2" borderId="46" xfId="0" applyFont="1" applyFill="1" applyBorder="1" applyAlignment="1">
      <alignment horizontal="right" vertical="center"/>
    </xf>
    <xf numFmtId="0" fontId="6" fillId="2" borderId="43" xfId="0" applyFont="1" applyFill="1" applyBorder="1" applyAlignment="1">
      <alignment horizontal="righ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2" borderId="3" xfId="0" applyFont="1" applyFill="1" applyBorder="1" applyAlignment="1">
      <alignment horizontal="right" vertical="center" wrapText="1"/>
    </xf>
    <xf numFmtId="3" fontId="14" fillId="2" borderId="47" xfId="0" applyNumberFormat="1" applyFont="1" applyFill="1" applyBorder="1" applyAlignment="1">
      <alignment horizontal="right" vertical="center"/>
    </xf>
    <xf numFmtId="3" fontId="14" fillId="2" borderId="48" xfId="0" applyNumberFormat="1" applyFont="1" applyFill="1" applyBorder="1" applyAlignment="1">
      <alignment horizontal="right" vertical="center"/>
    </xf>
    <xf numFmtId="3" fontId="14" fillId="2" borderId="11" xfId="0" applyNumberFormat="1" applyFont="1" applyFill="1" applyBorder="1" applyAlignment="1">
      <alignment horizontal="right" vertical="center"/>
    </xf>
    <xf numFmtId="3" fontId="14" fillId="2" borderId="54" xfId="0" applyNumberFormat="1" applyFont="1" applyFill="1" applyBorder="1" applyAlignment="1">
      <alignment horizontal="right" vertical="center"/>
    </xf>
    <xf numFmtId="0" fontId="14" fillId="2" borderId="52" xfId="0" applyFont="1" applyFill="1" applyBorder="1" applyAlignment="1">
      <alignment horizontal="right" vertical="center" wrapText="1"/>
    </xf>
    <xf numFmtId="164" fontId="14" fillId="2" borderId="17" xfId="1" applyNumberFormat="1" applyFont="1" applyFill="1" applyBorder="1" applyAlignment="1">
      <alignment horizontal="right" vertical="center"/>
    </xf>
    <xf numFmtId="164" fontId="14" fillId="2" borderId="18" xfId="1" applyNumberFormat="1" applyFont="1" applyFill="1" applyBorder="1" applyAlignment="1">
      <alignment horizontal="right" vertical="center"/>
    </xf>
    <xf numFmtId="164" fontId="14" fillId="2" borderId="16" xfId="1" applyNumberFormat="1" applyFont="1" applyFill="1" applyBorder="1" applyAlignment="1">
      <alignment horizontal="right" vertical="center"/>
    </xf>
    <xf numFmtId="164" fontId="14" fillId="2" borderId="19" xfId="1" applyNumberFormat="1" applyFont="1" applyFill="1" applyBorder="1" applyAlignment="1">
      <alignment horizontal="right" vertical="center"/>
    </xf>
    <xf numFmtId="0" fontId="14" fillId="2" borderId="50" xfId="0" applyFont="1" applyFill="1" applyBorder="1" applyAlignment="1">
      <alignment horizontal="right" vertical="center" wrapText="1"/>
    </xf>
    <xf numFmtId="3" fontId="14" fillId="2" borderId="22" xfId="0" applyNumberFormat="1" applyFont="1" applyFill="1" applyBorder="1" applyAlignment="1">
      <alignment horizontal="right" vertical="center"/>
    </xf>
    <xf numFmtId="3" fontId="14" fillId="2" borderId="23" xfId="0" applyNumberFormat="1" applyFont="1" applyFill="1" applyBorder="1" applyAlignment="1">
      <alignment horizontal="right" vertical="center"/>
    </xf>
    <xf numFmtId="3" fontId="14" fillId="2" borderId="49" xfId="0" applyNumberFormat="1" applyFont="1" applyFill="1" applyBorder="1" applyAlignment="1">
      <alignment horizontal="right" vertical="center"/>
    </xf>
    <xf numFmtId="3" fontId="14" fillId="2" borderId="24" xfId="0" applyNumberFormat="1" applyFont="1" applyFill="1" applyBorder="1" applyAlignment="1">
      <alignment horizontal="right" vertical="center"/>
    </xf>
    <xf numFmtId="164" fontId="14" fillId="2" borderId="22" xfId="1" applyNumberFormat="1" applyFont="1" applyFill="1" applyBorder="1" applyAlignment="1">
      <alignment horizontal="right" vertical="center"/>
    </xf>
    <xf numFmtId="164" fontId="14" fillId="2" borderId="23" xfId="1" applyNumberFormat="1" applyFont="1" applyFill="1" applyBorder="1" applyAlignment="1">
      <alignment horizontal="right" vertical="center"/>
    </xf>
    <xf numFmtId="164" fontId="14" fillId="2" borderId="49" xfId="1" applyNumberFormat="1" applyFont="1" applyFill="1" applyBorder="1" applyAlignment="1">
      <alignment horizontal="right" vertical="center"/>
    </xf>
    <xf numFmtId="164" fontId="14" fillId="2" borderId="24" xfId="1" applyNumberFormat="1" applyFont="1" applyFill="1" applyBorder="1" applyAlignment="1">
      <alignment horizontal="right" vertical="center"/>
    </xf>
    <xf numFmtId="0" fontId="7" fillId="2" borderId="3" xfId="0" applyFont="1" applyFill="1" applyBorder="1" applyAlignment="1">
      <alignment horizontal="right" vertical="center" wrapText="1"/>
    </xf>
    <xf numFmtId="0" fontId="7" fillId="2" borderId="7" xfId="0" applyFont="1" applyFill="1" applyBorder="1" applyAlignment="1">
      <alignment horizontal="right" vertical="center" wrapText="1"/>
    </xf>
    <xf numFmtId="0" fontId="14" fillId="2" borderId="10" xfId="0" applyFont="1" applyFill="1" applyBorder="1" applyAlignment="1">
      <alignment horizontal="right" vertical="center" wrapText="1"/>
    </xf>
    <xf numFmtId="3" fontId="14" fillId="2" borderId="8" xfId="0" applyNumberFormat="1" applyFont="1" applyFill="1" applyBorder="1" applyAlignment="1">
      <alignment horizontal="right" vertical="center"/>
    </xf>
    <xf numFmtId="3" fontId="14" fillId="2" borderId="9" xfId="0" applyNumberFormat="1" applyFont="1" applyFill="1" applyBorder="1" applyAlignment="1">
      <alignment horizontal="right" vertical="center"/>
    </xf>
    <xf numFmtId="3" fontId="14" fillId="2" borderId="10" xfId="0" applyNumberFormat="1" applyFont="1" applyFill="1" applyBorder="1" applyAlignment="1">
      <alignment horizontal="right" vertical="center"/>
    </xf>
    <xf numFmtId="3" fontId="11" fillId="2" borderId="30" xfId="0" applyNumberFormat="1" applyFont="1" applyFill="1" applyBorder="1" applyAlignment="1">
      <alignment horizontal="right" vertical="center"/>
    </xf>
    <xf numFmtId="0" fontId="14" fillId="2" borderId="46" xfId="0" applyFont="1" applyFill="1" applyBorder="1" applyAlignment="1">
      <alignment horizontal="right" vertical="center" wrapText="1"/>
    </xf>
    <xf numFmtId="3" fontId="14" fillId="2" borderId="26" xfId="0" applyNumberFormat="1" applyFont="1" applyFill="1" applyBorder="1" applyAlignment="1">
      <alignment horizontal="right" vertical="center"/>
    </xf>
    <xf numFmtId="3" fontId="14" fillId="2" borderId="27" xfId="0" applyNumberFormat="1" applyFont="1" applyFill="1" applyBorder="1" applyAlignment="1">
      <alignment horizontal="right" vertical="center"/>
    </xf>
    <xf numFmtId="3" fontId="14" fillId="2" borderId="25" xfId="0" applyNumberFormat="1" applyFont="1" applyFill="1" applyBorder="1" applyAlignment="1">
      <alignment horizontal="right" vertical="center"/>
    </xf>
    <xf numFmtId="3" fontId="11" fillId="2" borderId="28" xfId="0" applyNumberFormat="1" applyFont="1" applyFill="1" applyBorder="1" applyAlignment="1">
      <alignment horizontal="right" vertical="center"/>
    </xf>
    <xf numFmtId="0" fontId="14" fillId="2" borderId="7" xfId="0" applyFont="1" applyFill="1" applyBorder="1" applyAlignment="1">
      <alignment horizontal="right" vertical="center" wrapText="1"/>
    </xf>
    <xf numFmtId="0" fontId="14" fillId="2" borderId="39" xfId="0" applyFont="1" applyFill="1" applyBorder="1" applyAlignment="1">
      <alignment horizontal="right" vertical="center"/>
    </xf>
    <xf numFmtId="0" fontId="14" fillId="2" borderId="40" xfId="0" applyFont="1" applyFill="1" applyBorder="1" applyAlignment="1">
      <alignment horizontal="right" vertical="center"/>
    </xf>
    <xf numFmtId="0" fontId="14" fillId="2" borderId="41" xfId="0" applyFont="1" applyFill="1" applyBorder="1" applyAlignment="1">
      <alignment horizontal="right" vertical="center"/>
    </xf>
    <xf numFmtId="0" fontId="14" fillId="2" borderId="44" xfId="0" applyFont="1" applyFill="1" applyBorder="1" applyAlignment="1">
      <alignment horizontal="right" vertical="center"/>
    </xf>
    <xf numFmtId="0" fontId="14" fillId="2" borderId="45" xfId="0" applyFont="1" applyFill="1" applyBorder="1" applyAlignment="1">
      <alignment horizontal="right" vertical="center"/>
    </xf>
    <xf numFmtId="0" fontId="14" fillId="2" borderId="46" xfId="0" applyFont="1" applyFill="1" applyBorder="1" applyAlignment="1">
      <alignment horizontal="right" vertical="center"/>
    </xf>
    <xf numFmtId="0" fontId="14" fillId="2" borderId="43" xfId="0" applyFont="1" applyFill="1" applyBorder="1" applyAlignment="1">
      <alignment horizontal="right" vertical="center"/>
    </xf>
    <xf numFmtId="0" fontId="6" fillId="2" borderId="0" xfId="0" applyFont="1" applyFill="1"/>
    <xf numFmtId="0" fontId="4" fillId="0" borderId="0" xfId="0" applyFont="1" applyBorder="1" applyAlignment="1">
      <alignment horizontal="center" vertical="center" wrapText="1"/>
    </xf>
    <xf numFmtId="3" fontId="6" fillId="0" borderId="48" xfId="0"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0" fontId="14" fillId="0" borderId="29" xfId="0" applyFont="1" applyFill="1" applyBorder="1" applyAlignment="1">
      <alignment horizontal="left" vertical="center" wrapText="1"/>
    </xf>
    <xf numFmtId="0" fontId="5" fillId="0" borderId="10" xfId="0" applyFont="1" applyFill="1" applyBorder="1" applyAlignment="1">
      <alignment horizontal="right" vertical="center" wrapText="1"/>
    </xf>
    <xf numFmtId="3" fontId="6" fillId="0" borderId="9" xfId="0" applyNumberFormat="1" applyFont="1" applyFill="1" applyBorder="1" applyAlignment="1">
      <alignment horizontal="right" vertical="center"/>
    </xf>
    <xf numFmtId="0" fontId="8" fillId="0" borderId="30" xfId="0" applyNumberFormat="1" applyFont="1" applyFill="1" applyBorder="1" applyAlignment="1">
      <alignment horizontal="right" vertical="center"/>
    </xf>
    <xf numFmtId="0" fontId="14" fillId="0" borderId="6" xfId="0" applyFont="1" applyFill="1" applyBorder="1" applyAlignment="1">
      <alignment horizontal="left" vertical="center" wrapText="1"/>
    </xf>
    <xf numFmtId="0" fontId="5" fillId="0" borderId="25" xfId="0" applyFont="1" applyFill="1" applyBorder="1" applyAlignment="1">
      <alignment horizontal="right" vertical="center" wrapText="1"/>
    </xf>
    <xf numFmtId="0" fontId="6" fillId="0" borderId="26" xfId="0" applyNumberFormat="1" applyFont="1" applyFill="1" applyBorder="1" applyAlignment="1">
      <alignment horizontal="right" vertical="center"/>
    </xf>
    <xf numFmtId="0" fontId="6" fillId="0" borderId="27" xfId="0" applyNumberFormat="1" applyFont="1" applyFill="1" applyBorder="1" applyAlignment="1">
      <alignment horizontal="right" vertical="center"/>
    </xf>
    <xf numFmtId="3" fontId="6" fillId="0" borderId="27" xfId="0" applyNumberFormat="1" applyFont="1" applyFill="1" applyBorder="1" applyAlignment="1">
      <alignment horizontal="right" vertical="center"/>
    </xf>
    <xf numFmtId="0" fontId="6" fillId="0" borderId="25" xfId="0" applyNumberFormat="1" applyFont="1" applyFill="1" applyBorder="1" applyAlignment="1">
      <alignment horizontal="right" vertical="center"/>
    </xf>
    <xf numFmtId="0" fontId="8" fillId="0" borderId="28" xfId="0" applyNumberFormat="1" applyFont="1" applyFill="1" applyBorder="1" applyAlignment="1">
      <alignment horizontal="right" vertical="center"/>
    </xf>
    <xf numFmtId="3" fontId="6" fillId="0" borderId="26" xfId="0" applyNumberFormat="1" applyFont="1" applyFill="1" applyBorder="1" applyAlignment="1">
      <alignment horizontal="right" vertical="center"/>
    </xf>
    <xf numFmtId="3" fontId="6" fillId="0" borderId="25" xfId="0" applyNumberFormat="1" applyFont="1" applyFill="1" applyBorder="1" applyAlignment="1">
      <alignment horizontal="right" vertical="center"/>
    </xf>
    <xf numFmtId="3" fontId="8" fillId="0" borderId="28" xfId="0" applyNumberFormat="1" applyFont="1" applyFill="1" applyBorder="1" applyAlignment="1">
      <alignment horizontal="right" vertical="center"/>
    </xf>
    <xf numFmtId="0" fontId="7" fillId="2" borderId="11"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6" xfId="0" applyNumberFormat="1" applyFont="1" applyFill="1" applyBorder="1" applyAlignment="1">
      <alignment horizontal="right" vertical="center"/>
    </xf>
    <xf numFmtId="0" fontId="6" fillId="2" borderId="27" xfId="0" applyNumberFormat="1" applyFont="1" applyFill="1" applyBorder="1" applyAlignment="1">
      <alignment horizontal="right" vertical="center"/>
    </xf>
    <xf numFmtId="0" fontId="6" fillId="2" borderId="25" xfId="0" applyNumberFormat="1" applyFont="1" applyFill="1" applyBorder="1" applyAlignment="1">
      <alignment horizontal="right" vertical="center"/>
    </xf>
    <xf numFmtId="0" fontId="8" fillId="2" borderId="28" xfId="0" applyNumberFormat="1" applyFont="1" applyFill="1" applyBorder="1" applyAlignment="1">
      <alignment horizontal="right" vertical="center"/>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40"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5" fillId="0" borderId="11" xfId="0" applyFont="1" applyFill="1" applyBorder="1" applyAlignment="1">
      <alignment horizontal="right" vertical="center" wrapText="1"/>
    </xf>
    <xf numFmtId="3" fontId="6" fillId="0" borderId="61" xfId="0" applyNumberFormat="1" applyFont="1" applyFill="1" applyBorder="1" applyAlignment="1">
      <alignment horizontal="right" vertical="center"/>
    </xf>
    <xf numFmtId="3" fontId="6" fillId="0" borderId="11" xfId="0" applyNumberFormat="1" applyFont="1" applyFill="1" applyBorder="1" applyAlignment="1">
      <alignment horizontal="right" vertical="center"/>
    </xf>
    <xf numFmtId="3" fontId="6" fillId="0" borderId="54" xfId="0" applyNumberFormat="1" applyFont="1" applyFill="1" applyBorder="1" applyAlignment="1">
      <alignment horizontal="right" vertical="center"/>
    </xf>
    <xf numFmtId="0" fontId="5" fillId="0" borderId="16" xfId="0" applyFont="1" applyFill="1" applyBorder="1" applyAlignment="1">
      <alignment horizontal="right" vertical="center" wrapText="1"/>
    </xf>
    <xf numFmtId="164" fontId="8" fillId="0" borderId="62" xfId="1" applyNumberFormat="1" applyFont="1" applyFill="1" applyBorder="1" applyAlignment="1">
      <alignment horizontal="right" vertical="center"/>
    </xf>
    <xf numFmtId="164" fontId="8" fillId="0" borderId="18" xfId="1" applyNumberFormat="1" applyFont="1" applyFill="1" applyBorder="1" applyAlignment="1">
      <alignment horizontal="right" vertical="center"/>
    </xf>
    <xf numFmtId="164" fontId="8" fillId="0" borderId="16" xfId="1" applyNumberFormat="1" applyFont="1" applyFill="1" applyBorder="1" applyAlignment="1">
      <alignment horizontal="right" vertical="center"/>
    </xf>
    <xf numFmtId="164" fontId="8" fillId="0" borderId="19" xfId="1" applyNumberFormat="1" applyFont="1" applyFill="1" applyBorder="1" applyAlignment="1">
      <alignment horizontal="right" vertical="center"/>
    </xf>
    <xf numFmtId="0" fontId="5" fillId="0" borderId="21" xfId="0" applyFont="1" applyFill="1" applyBorder="1" applyAlignment="1">
      <alignment horizontal="right" vertical="center" wrapText="1"/>
    </xf>
    <xf numFmtId="0" fontId="6" fillId="0" borderId="63" xfId="0" applyNumberFormat="1" applyFont="1" applyFill="1" applyBorder="1" applyAlignment="1">
      <alignment horizontal="right" vertical="center"/>
    </xf>
    <xf numFmtId="0" fontId="6" fillId="0" borderId="13" xfId="0" applyNumberFormat="1" applyFont="1" applyFill="1" applyBorder="1" applyAlignment="1">
      <alignment horizontal="right" vertical="center"/>
    </xf>
    <xf numFmtId="0" fontId="6" fillId="0" borderId="21" xfId="0" applyNumberFormat="1" applyFont="1" applyFill="1" applyBorder="1" applyAlignment="1">
      <alignment horizontal="right" vertical="center"/>
    </xf>
    <xf numFmtId="0" fontId="6" fillId="0" borderId="14" xfId="0" applyNumberFormat="1" applyFont="1" applyFill="1" applyBorder="1" applyAlignment="1">
      <alignment horizontal="right" vertical="center"/>
    </xf>
    <xf numFmtId="3" fontId="6" fillId="0" borderId="63" xfId="0" applyNumberFormat="1" applyFont="1" applyFill="1" applyBorder="1" applyAlignment="1">
      <alignment horizontal="right" vertical="center"/>
    </xf>
    <xf numFmtId="3" fontId="6" fillId="0" borderId="21" xfId="0" applyNumberFormat="1" applyFont="1" applyFill="1" applyBorder="1" applyAlignment="1">
      <alignment horizontal="right" vertical="center"/>
    </xf>
    <xf numFmtId="164" fontId="8" fillId="0" borderId="66" xfId="1"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164" fontId="8" fillId="0" borderId="28" xfId="1" applyNumberFormat="1" applyFont="1" applyFill="1" applyBorder="1" applyAlignment="1">
      <alignment horizontal="right" vertical="center"/>
    </xf>
    <xf numFmtId="0" fontId="6" fillId="0" borderId="0" xfId="0" applyFont="1" applyFill="1" applyBorder="1" applyAlignment="1">
      <alignment horizontal="left" vertical="center" wrapText="1"/>
    </xf>
    <xf numFmtId="0" fontId="10" fillId="0" borderId="0" xfId="0" applyFont="1" applyFill="1" applyBorder="1" applyAlignment="1">
      <alignment horizontal="right" vertical="center" wrapText="1"/>
    </xf>
    <xf numFmtId="164" fontId="6" fillId="0" borderId="0" xfId="1" applyNumberFormat="1" applyFont="1" applyFill="1" applyBorder="1" applyAlignment="1">
      <alignment horizontal="right" vertical="top"/>
    </xf>
    <xf numFmtId="0" fontId="11" fillId="0" borderId="53" xfId="0" applyFont="1" applyFill="1" applyBorder="1" applyAlignment="1">
      <alignment horizontal="left" vertical="center" wrapText="1"/>
    </xf>
    <xf numFmtId="0" fontId="5" fillId="0" borderId="32" xfId="0" applyFont="1" applyFill="1" applyBorder="1" applyAlignment="1">
      <alignment horizontal="right" vertical="center" wrapText="1"/>
    </xf>
    <xf numFmtId="3" fontId="6" fillId="0" borderId="56" xfId="0" applyNumberFormat="1" applyFont="1" applyFill="1" applyBorder="1" applyAlignment="1">
      <alignment horizontal="right" vertical="center"/>
    </xf>
    <xf numFmtId="3" fontId="6" fillId="0" borderId="57" xfId="0" applyNumberFormat="1" applyFont="1" applyFill="1" applyBorder="1" applyAlignment="1">
      <alignment horizontal="right" vertical="center"/>
    </xf>
    <xf numFmtId="3" fontId="8" fillId="0" borderId="34" xfId="0" applyNumberFormat="1" applyFont="1" applyFill="1" applyBorder="1" applyAlignment="1">
      <alignment horizontal="right" vertical="center"/>
    </xf>
    <xf numFmtId="0" fontId="11" fillId="2" borderId="0" xfId="0" applyFont="1" applyFill="1" applyBorder="1" applyAlignment="1">
      <alignment horizontal="left" vertical="center"/>
    </xf>
    <xf numFmtId="0" fontId="10" fillId="2" borderId="49" xfId="0" applyFont="1" applyFill="1" applyBorder="1" applyAlignment="1">
      <alignment horizontal="right" vertical="center" wrapText="1"/>
    </xf>
    <xf numFmtId="164" fontId="6" fillId="2" borderId="0" xfId="1" applyNumberFormat="1" applyFont="1" applyFill="1" applyBorder="1" applyAlignment="1">
      <alignment horizontal="right"/>
    </xf>
    <xf numFmtId="3" fontId="6" fillId="2" borderId="71" xfId="0" applyNumberFormat="1" applyFont="1" applyFill="1" applyBorder="1" applyAlignment="1">
      <alignment horizontal="right" vertical="center"/>
    </xf>
    <xf numFmtId="3" fontId="8" fillId="2" borderId="56" xfId="0" applyNumberFormat="1" applyFont="1" applyFill="1" applyBorder="1" applyAlignment="1">
      <alignment horizontal="right" vertical="center"/>
    </xf>
    <xf numFmtId="3" fontId="8" fillId="2" borderId="33" xfId="0" applyNumberFormat="1" applyFont="1" applyFill="1" applyBorder="1" applyAlignment="1">
      <alignment horizontal="right" vertical="center"/>
    </xf>
    <xf numFmtId="3" fontId="8" fillId="2" borderId="57" xfId="0" applyNumberFormat="1" applyFont="1" applyFill="1" applyBorder="1" applyAlignment="1">
      <alignment horizontal="right" vertical="center"/>
    </xf>
    <xf numFmtId="0" fontId="8" fillId="2" borderId="0" xfId="0" applyFont="1" applyFill="1" applyBorder="1" applyAlignment="1">
      <alignment horizontal="right" vertical="center" wrapText="1"/>
    </xf>
    <xf numFmtId="0" fontId="11" fillId="0" borderId="35" xfId="0" applyFont="1" applyFill="1" applyBorder="1" applyAlignment="1">
      <alignment horizontal="right" vertical="center" wrapText="1"/>
    </xf>
    <xf numFmtId="3" fontId="6" fillId="0" borderId="36" xfId="0" applyNumberFormat="1" applyFont="1" applyBorder="1" applyAlignment="1">
      <alignment horizontal="right" vertical="center"/>
    </xf>
    <xf numFmtId="3" fontId="8" fillId="0" borderId="3" xfId="0" applyNumberFormat="1" applyFont="1" applyBorder="1" applyAlignment="1">
      <alignment horizontal="right" vertical="center"/>
    </xf>
    <xf numFmtId="0" fontId="6" fillId="2" borderId="59" xfId="0" applyFont="1" applyFill="1" applyBorder="1" applyAlignment="1">
      <alignment horizontal="right" vertical="center"/>
    </xf>
    <xf numFmtId="0" fontId="6" fillId="2" borderId="65" xfId="0" applyFont="1" applyFill="1" applyBorder="1" applyAlignment="1">
      <alignment horizontal="right" vertical="center"/>
    </xf>
    <xf numFmtId="3" fontId="6" fillId="2" borderId="47" xfId="0" applyNumberFormat="1" applyFont="1" applyFill="1" applyBorder="1" applyAlignment="1">
      <alignment horizontal="center" vertical="center"/>
    </xf>
    <xf numFmtId="3" fontId="6" fillId="2" borderId="48"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3"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49" xfId="0" applyNumberFormat="1" applyFont="1" applyFill="1" applyBorder="1" applyAlignment="1">
      <alignment horizontal="center" vertical="center"/>
    </xf>
    <xf numFmtId="3" fontId="6" fillId="2" borderId="50" xfId="0" applyNumberFormat="1" applyFont="1" applyFill="1" applyBorder="1" applyAlignment="1">
      <alignment horizontal="center" vertical="center"/>
    </xf>
    <xf numFmtId="3" fontId="8" fillId="2" borderId="47" xfId="0" applyNumberFormat="1" applyFont="1" applyFill="1" applyBorder="1" applyAlignment="1">
      <alignment horizontal="center" vertical="center"/>
    </xf>
    <xf numFmtId="3" fontId="8" fillId="2" borderId="48"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3" xfId="0" applyNumberFormat="1" applyFont="1" applyFill="1" applyBorder="1" applyAlignment="1">
      <alignment horizontal="center" vertical="center"/>
    </xf>
    <xf numFmtId="0" fontId="2" fillId="0" borderId="35" xfId="0" applyFont="1" applyFill="1" applyBorder="1" applyAlignment="1">
      <alignment vertical="center" wrapText="1"/>
    </xf>
    <xf numFmtId="0" fontId="11" fillId="2" borderId="0" xfId="0" applyFont="1" applyFill="1" applyBorder="1" applyAlignment="1">
      <alignment horizontal="left" vertical="center" wrapText="1"/>
    </xf>
    <xf numFmtId="0" fontId="11" fillId="2" borderId="53"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66"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20" xfId="0" applyFont="1" applyBorder="1" applyAlignment="1">
      <alignment horizontal="left" vertical="center" wrapText="1"/>
    </xf>
    <xf numFmtId="0" fontId="3" fillId="0" borderId="6" xfId="0" applyFont="1" applyBorder="1" applyAlignment="1">
      <alignment horizontal="left"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4" fillId="0" borderId="20"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9"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6" fillId="2" borderId="37" xfId="0" applyFont="1" applyFill="1" applyBorder="1" applyAlignment="1">
      <alignment horizontal="left" vertical="center" wrapText="1"/>
    </xf>
    <xf numFmtId="2" fontId="2" fillId="0" borderId="0" xfId="0" applyNumberFormat="1" applyFont="1" applyBorder="1" applyAlignment="1">
      <alignment horizontal="left" vertical="center" wrapText="1"/>
    </xf>
    <xf numFmtId="2" fontId="2" fillId="0" borderId="1" xfId="0" applyNumberFormat="1" applyFont="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0" fillId="0" borderId="0" xfId="0" applyAlignment="1">
      <alignment horizontal="left" vertical="top" wrapText="1"/>
    </xf>
    <xf numFmtId="0" fontId="10" fillId="0" borderId="0" xfId="0" applyFont="1" applyFill="1" applyAlignment="1">
      <alignment horizontal="left" vertical="top" wrapText="1"/>
    </xf>
    <xf numFmtId="0" fontId="11" fillId="2" borderId="0"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5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2" borderId="55" xfId="0" applyFont="1" applyFill="1" applyBorder="1" applyAlignment="1">
      <alignment horizontal="left" vertical="center"/>
    </xf>
    <xf numFmtId="0" fontId="6" fillId="2" borderId="6" xfId="0" applyFont="1" applyFill="1" applyBorder="1" applyAlignment="1">
      <alignment horizontal="left" vertical="center"/>
    </xf>
    <xf numFmtId="0" fontId="11" fillId="2" borderId="6" xfId="0" applyFont="1" applyFill="1" applyBorder="1" applyAlignment="1">
      <alignment horizontal="left" vertical="center"/>
    </xf>
    <xf numFmtId="0" fontId="2" fillId="0" borderId="29" xfId="0" applyFont="1" applyFill="1" applyBorder="1" applyAlignment="1">
      <alignment vertical="center" wrapText="1"/>
    </xf>
    <xf numFmtId="0" fontId="2" fillId="0" borderId="35"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3" fillId="2" borderId="2" xfId="0" applyFont="1" applyFill="1" applyBorder="1" applyAlignment="1">
      <alignment horizontal="left" vertical="center" wrapText="1"/>
    </xf>
    <xf numFmtId="0" fontId="13" fillId="2" borderId="36" xfId="0" applyFont="1" applyFill="1" applyBorder="1" applyAlignment="1">
      <alignment horizontal="left" vertical="center" wrapText="1"/>
    </xf>
    <xf numFmtId="0" fontId="13" fillId="2" borderId="55"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2" borderId="58"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58" xfId="0" applyFont="1" applyFill="1" applyBorder="1" applyAlignment="1">
      <alignment horizontal="center" vertical="center"/>
    </xf>
    <xf numFmtId="0" fontId="11" fillId="0" borderId="58"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4" fillId="2" borderId="59"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4" fillId="2" borderId="59" xfId="0" quotePrefix="1" applyFont="1" applyFill="1" applyBorder="1" applyAlignment="1">
      <alignment horizontal="left" vertical="center" wrapText="1"/>
    </xf>
    <xf numFmtId="0" fontId="14" fillId="2" borderId="63" xfId="0" applyFont="1" applyFill="1" applyBorder="1" applyAlignment="1">
      <alignment horizontal="left" vertical="center" wrapText="1"/>
    </xf>
    <xf numFmtId="0" fontId="11" fillId="2" borderId="58" xfId="0" applyFont="1" applyFill="1" applyBorder="1" applyAlignment="1">
      <alignment horizontal="left" vertical="center" wrapText="1"/>
    </xf>
    <xf numFmtId="0" fontId="11" fillId="2" borderId="65" xfId="0" applyFont="1" applyFill="1" applyBorder="1" applyAlignment="1">
      <alignment horizontal="left" vertical="center" wrapText="1"/>
    </xf>
    <xf numFmtId="3" fontId="6" fillId="2" borderId="67" xfId="0" applyNumberFormat="1" applyFont="1" applyFill="1" applyBorder="1" applyAlignment="1">
      <alignment horizontal="right" vertical="center"/>
    </xf>
    <xf numFmtId="0" fontId="6" fillId="2" borderId="67" xfId="0" applyFont="1" applyFill="1" applyBorder="1" applyAlignment="1">
      <alignment horizontal="right" vertical="center"/>
    </xf>
    <xf numFmtId="3" fontId="6" fillId="2" borderId="53" xfId="0" applyNumberFormat="1" applyFont="1" applyFill="1" applyBorder="1" applyAlignment="1">
      <alignment horizontal="right" vertical="center"/>
    </xf>
    <xf numFmtId="3" fontId="6" fillId="2" borderId="4" xfId="0" applyNumberFormat="1" applyFont="1" applyFill="1" applyBorder="1" applyAlignment="1">
      <alignment horizontal="right" vertical="center"/>
    </xf>
    <xf numFmtId="3" fontId="6" fillId="2" borderId="5" xfId="0" applyNumberFormat="1" applyFont="1" applyFill="1" applyBorder="1" applyAlignment="1">
      <alignment horizontal="right" vertical="center"/>
    </xf>
    <xf numFmtId="3" fontId="6" fillId="2" borderId="34" xfId="0" applyNumberFormat="1" applyFont="1" applyFill="1" applyBorder="1" applyAlignment="1">
      <alignment horizontal="right" vertical="center"/>
    </xf>
    <xf numFmtId="0" fontId="11" fillId="2" borderId="29"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10" fillId="2" borderId="35" xfId="0" applyFont="1" applyFill="1" applyBorder="1" applyAlignment="1">
      <alignment horizontal="center"/>
    </xf>
    <xf numFmtId="0" fontId="6" fillId="0" borderId="37" xfId="0" applyFont="1" applyFill="1" applyBorder="1" applyAlignment="1">
      <alignment horizontal="right" vertical="center"/>
    </xf>
    <xf numFmtId="0" fontId="6" fillId="0" borderId="69" xfId="0" applyFont="1" applyFill="1" applyBorder="1" applyAlignment="1">
      <alignment horizontal="right" vertical="center"/>
    </xf>
    <xf numFmtId="0" fontId="6" fillId="0" borderId="38" xfId="0" applyFont="1" applyFill="1" applyBorder="1" applyAlignment="1">
      <alignment horizontal="right" vertical="center"/>
    </xf>
    <xf numFmtId="3" fontId="8" fillId="2" borderId="5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8" fillId="2" borderId="5" xfId="0" applyNumberFormat="1" applyFont="1" applyFill="1" applyBorder="1" applyAlignment="1">
      <alignment horizontal="right" vertical="center"/>
    </xf>
    <xf numFmtId="0" fontId="10" fillId="2" borderId="68" xfId="0" applyFont="1" applyFill="1" applyBorder="1" applyAlignment="1">
      <alignment horizontal="center"/>
    </xf>
    <xf numFmtId="0" fontId="6" fillId="0" borderId="65" xfId="0" applyFont="1" applyFill="1" applyBorder="1" applyAlignment="1">
      <alignment horizontal="right" vertical="center"/>
    </xf>
    <xf numFmtId="0" fontId="6" fillId="0" borderId="45" xfId="0" applyFont="1" applyFill="1" applyBorder="1" applyAlignment="1">
      <alignment horizontal="right" vertical="center"/>
    </xf>
    <xf numFmtId="0" fontId="6" fillId="0" borderId="46" xfId="0" applyFont="1" applyFill="1" applyBorder="1" applyAlignment="1">
      <alignment horizontal="right" vertical="center"/>
    </xf>
    <xf numFmtId="0" fontId="6" fillId="2" borderId="42"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6" fillId="0" borderId="44" xfId="0" applyFont="1" applyFill="1" applyBorder="1" applyAlignment="1">
      <alignment horizontal="right" vertical="center"/>
    </xf>
    <xf numFmtId="0" fontId="6" fillId="0" borderId="70" xfId="0" applyFont="1" applyFill="1" applyBorder="1" applyAlignment="1">
      <alignment horizontal="right" vertical="center"/>
    </xf>
    <xf numFmtId="0" fontId="6" fillId="2" borderId="38" xfId="0" applyFont="1" applyFill="1" applyBorder="1" applyAlignment="1">
      <alignment horizontal="left" vertical="center" wrapText="1"/>
    </xf>
    <xf numFmtId="0" fontId="6" fillId="2" borderId="63"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6" fillId="2" borderId="61" xfId="0" applyFont="1" applyFill="1" applyBorder="1" applyAlignment="1">
      <alignment horizontal="left" vertical="center" wrapText="1"/>
    </xf>
    <xf numFmtId="0" fontId="6" fillId="2" borderId="66" xfId="0" applyFont="1" applyFill="1" applyBorder="1" applyAlignment="1">
      <alignment horizontal="left" vertical="center" wrapText="1"/>
    </xf>
    <xf numFmtId="0" fontId="11" fillId="2" borderId="61" xfId="0" applyFont="1" applyFill="1" applyBorder="1" applyAlignment="1">
      <alignment horizontal="left" vertical="center" wrapText="1"/>
    </xf>
    <xf numFmtId="0" fontId="11" fillId="2" borderId="66"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4" fillId="2" borderId="64"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1" fillId="2" borderId="53" xfId="0" applyFont="1" applyFill="1" applyBorder="1" applyAlignment="1">
      <alignment vertical="center" wrapText="1"/>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0" fontId="14" fillId="2" borderId="61" xfId="0" applyFont="1" applyFill="1" applyBorder="1" applyAlignment="1">
      <alignment horizontal="left" vertical="center" wrapText="1"/>
    </xf>
    <xf numFmtId="0" fontId="14" fillId="2" borderId="62" xfId="0" applyFont="1" applyFill="1" applyBorder="1" applyAlignment="1">
      <alignment horizontal="left" vertical="center" wrapText="1"/>
    </xf>
    <xf numFmtId="0" fontId="11" fillId="0" borderId="61"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9" fillId="2" borderId="38" xfId="0" applyFont="1" applyFill="1" applyBorder="1" applyAlignment="1">
      <alignment horizontal="left" vertical="center" wrapText="1"/>
    </xf>
    <xf numFmtId="0" fontId="19" fillId="2" borderId="42" xfId="0" applyFont="1" applyFill="1" applyBorder="1" applyAlignment="1">
      <alignment horizontal="left" vertical="center" wrapText="1"/>
    </xf>
    <xf numFmtId="0" fontId="19" fillId="2" borderId="43" xfId="0" applyFont="1" applyFill="1" applyBorder="1" applyAlignment="1">
      <alignment horizontal="left" vertical="center" wrapText="1"/>
    </xf>
    <xf numFmtId="0" fontId="6" fillId="0" borderId="0" xfId="0" applyFont="1" applyFill="1" applyAlignment="1">
      <alignment horizontal="left" vertical="top"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11" fillId="2" borderId="0" xfId="0" applyFont="1" applyFill="1" applyBorder="1" applyAlignment="1">
      <alignment horizontal="left" wrapText="1"/>
    </xf>
    <xf numFmtId="0" fontId="11" fillId="2" borderId="1" xfId="0" applyFont="1" applyFill="1" applyBorder="1" applyAlignment="1">
      <alignment horizontal="left" wrapText="1"/>
    </xf>
    <xf numFmtId="0" fontId="11" fillId="2" borderId="68"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2" borderId="69"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6" fillId="2" borderId="72" xfId="0" applyFont="1" applyFill="1" applyBorder="1" applyAlignment="1">
      <alignment horizontal="left" vertical="center" wrapText="1"/>
    </xf>
    <xf numFmtId="0" fontId="10" fillId="2" borderId="0" xfId="0" applyFont="1" applyFill="1" applyAlignment="1">
      <alignment horizontal="left" vertical="top" wrapText="1"/>
    </xf>
    <xf numFmtId="0" fontId="21" fillId="0" borderId="0" xfId="0" applyFont="1" applyFill="1" applyAlignment="1">
      <alignment wrapText="1"/>
    </xf>
    <xf numFmtId="0" fontId="10" fillId="0" borderId="0" xfId="0" applyFont="1" applyBorder="1"/>
    <xf numFmtId="0" fontId="10" fillId="0" borderId="0" xfId="0" applyFont="1" applyAlignment="1">
      <alignment vertical="top"/>
    </xf>
    <xf numFmtId="0" fontId="10" fillId="0" borderId="0" xfId="0" applyFont="1"/>
    <xf numFmtId="0" fontId="10" fillId="2" borderId="0" xfId="0" applyFont="1" applyFill="1" applyAlignment="1">
      <alignment horizontal="left"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T22"/>
  <sheetViews>
    <sheetView tabSelected="1" zoomScale="60" zoomScaleNormal="60" workbookViewId="0">
      <selection sqref="A1:J1"/>
    </sheetView>
  </sheetViews>
  <sheetFormatPr baseColWidth="10" defaultRowHeight="15" x14ac:dyDescent="0.25"/>
  <cols>
    <col min="1" max="1" width="24" customWidth="1"/>
    <col min="2" max="2" width="11.85546875" style="55" customWidth="1"/>
    <col min="3" max="3" width="33" customWidth="1"/>
    <col min="4" max="4" width="22.5703125" customWidth="1"/>
    <col min="5" max="5" width="26.7109375" customWidth="1"/>
    <col min="6" max="10" width="22.5703125" customWidth="1"/>
  </cols>
  <sheetData>
    <row r="1" spans="1:20" ht="34.5" customHeight="1" x14ac:dyDescent="0.25">
      <c r="A1" s="362" t="s">
        <v>131</v>
      </c>
      <c r="B1" s="362"/>
      <c r="C1" s="362"/>
      <c r="D1" s="362"/>
      <c r="E1" s="362"/>
      <c r="F1" s="362"/>
      <c r="G1" s="362"/>
      <c r="H1" s="362"/>
      <c r="I1" s="362"/>
      <c r="J1" s="362"/>
    </row>
    <row r="2" spans="1:20" ht="34.5" customHeight="1" thickBot="1" x14ac:dyDescent="0.35">
      <c r="A2" s="362" t="s">
        <v>125</v>
      </c>
      <c r="B2" s="362"/>
      <c r="C2" s="363"/>
      <c r="D2" s="363"/>
      <c r="E2" s="363"/>
      <c r="F2" s="363"/>
      <c r="G2" s="363"/>
      <c r="H2" s="363"/>
      <c r="I2" s="363"/>
      <c r="J2" s="363"/>
      <c r="L2" s="505"/>
      <c r="M2" s="505"/>
      <c r="N2" s="505"/>
      <c r="O2" s="505"/>
      <c r="P2" s="505"/>
      <c r="Q2" s="505"/>
      <c r="R2" s="505"/>
      <c r="S2" s="505"/>
      <c r="T2" s="505"/>
    </row>
    <row r="3" spans="1:20" ht="51.75" customHeight="1" thickBot="1" x14ac:dyDescent="0.3">
      <c r="A3" s="371" t="s">
        <v>0</v>
      </c>
      <c r="B3" s="372"/>
      <c r="C3" s="364" t="s">
        <v>1</v>
      </c>
      <c r="D3" s="364"/>
      <c r="E3" s="364"/>
      <c r="F3" s="364"/>
      <c r="G3" s="364"/>
      <c r="H3" s="364"/>
      <c r="I3" s="364"/>
      <c r="J3" s="365"/>
    </row>
    <row r="4" spans="1:20" ht="64.5" customHeight="1" thickBot="1" x14ac:dyDescent="0.3">
      <c r="A4" s="373"/>
      <c r="B4" s="374"/>
      <c r="C4" s="1" t="s">
        <v>2</v>
      </c>
      <c r="D4" s="2" t="s">
        <v>132</v>
      </c>
      <c r="E4" s="360" t="s">
        <v>4</v>
      </c>
      <c r="F4" s="2" t="s">
        <v>5</v>
      </c>
      <c r="G4" s="2" t="s">
        <v>6</v>
      </c>
      <c r="H4" s="2" t="s">
        <v>7</v>
      </c>
      <c r="I4" s="3" t="s">
        <v>8</v>
      </c>
      <c r="J4" s="4" t="s">
        <v>9</v>
      </c>
    </row>
    <row r="5" spans="1:20" ht="33" customHeight="1" x14ac:dyDescent="0.25">
      <c r="A5" s="368" t="s">
        <v>34</v>
      </c>
      <c r="B5" s="5" t="s">
        <v>10</v>
      </c>
      <c r="C5" s="6">
        <v>439</v>
      </c>
      <c r="D5" s="7">
        <v>56</v>
      </c>
      <c r="E5" s="7">
        <v>220</v>
      </c>
      <c r="F5" s="7" t="s">
        <v>13</v>
      </c>
      <c r="G5" s="7">
        <v>634</v>
      </c>
      <c r="H5" s="7">
        <v>174</v>
      </c>
      <c r="I5" s="7">
        <v>59</v>
      </c>
      <c r="J5" s="8">
        <f>SUM(C5:I5)</f>
        <v>1582</v>
      </c>
    </row>
    <row r="6" spans="1:20" ht="33" customHeight="1" x14ac:dyDescent="0.25">
      <c r="A6" s="369"/>
      <c r="B6" s="9" t="s">
        <v>11</v>
      </c>
      <c r="C6" s="10">
        <f t="shared" ref="C6:J6" si="0">C5/C$11</f>
        <v>0.77561837455830385</v>
      </c>
      <c r="D6" s="11">
        <f t="shared" si="0"/>
        <v>0.77777777777777779</v>
      </c>
      <c r="E6" s="11">
        <f t="shared" si="0"/>
        <v>0.78014184397163122</v>
      </c>
      <c r="F6" s="11" t="s">
        <v>14</v>
      </c>
      <c r="G6" s="11">
        <f t="shared" si="0"/>
        <v>0.79848866498740556</v>
      </c>
      <c r="H6" s="11" t="s">
        <v>14</v>
      </c>
      <c r="I6" s="11">
        <f t="shared" si="0"/>
        <v>0.79729729729729726</v>
      </c>
      <c r="J6" s="12">
        <f t="shared" si="0"/>
        <v>0.76684440135724674</v>
      </c>
    </row>
    <row r="7" spans="1:20" ht="33" customHeight="1" x14ac:dyDescent="0.25">
      <c r="A7" s="370" t="s">
        <v>35</v>
      </c>
      <c r="B7" s="13" t="s">
        <v>10</v>
      </c>
      <c r="C7" s="14">
        <v>127</v>
      </c>
      <c r="D7" s="15">
        <v>16</v>
      </c>
      <c r="E7" s="15">
        <v>62</v>
      </c>
      <c r="F7" s="15" t="s">
        <v>13</v>
      </c>
      <c r="G7" s="15">
        <v>160</v>
      </c>
      <c r="H7" s="15">
        <v>101</v>
      </c>
      <c r="I7" s="15">
        <v>15</v>
      </c>
      <c r="J7" s="16">
        <f>SUM(C7:I7)</f>
        <v>481</v>
      </c>
    </row>
    <row r="8" spans="1:20" ht="33" customHeight="1" x14ac:dyDescent="0.25">
      <c r="A8" s="369"/>
      <c r="B8" s="9" t="s">
        <v>11</v>
      </c>
      <c r="C8" s="10">
        <f t="shared" ref="C8:J8" si="1">C7/C$11</f>
        <v>0.22438162544169613</v>
      </c>
      <c r="D8" s="11">
        <f t="shared" si="1"/>
        <v>0.22222222222222221</v>
      </c>
      <c r="E8" s="11">
        <f t="shared" si="1"/>
        <v>0.21985815602836881</v>
      </c>
      <c r="F8" s="11" t="s">
        <v>14</v>
      </c>
      <c r="G8" s="11">
        <f t="shared" si="1"/>
        <v>0.20151133501259447</v>
      </c>
      <c r="H8" s="11" t="s">
        <v>14</v>
      </c>
      <c r="I8" s="11">
        <f t="shared" si="1"/>
        <v>0.20270270270270271</v>
      </c>
      <c r="J8" s="12">
        <f t="shared" si="1"/>
        <v>0.23315559864275326</v>
      </c>
    </row>
    <row r="9" spans="1:20" ht="33" customHeight="1" x14ac:dyDescent="0.25">
      <c r="A9" s="370" t="s">
        <v>12</v>
      </c>
      <c r="B9" s="13" t="s">
        <v>10</v>
      </c>
      <c r="C9" s="6">
        <v>0</v>
      </c>
      <c r="D9" s="7">
        <v>0</v>
      </c>
      <c r="E9" s="7">
        <v>0</v>
      </c>
      <c r="F9" s="7" t="s">
        <v>13</v>
      </c>
      <c r="G9" s="7">
        <v>0</v>
      </c>
      <c r="H9" s="7">
        <v>0</v>
      </c>
      <c r="I9" s="7">
        <v>0</v>
      </c>
      <c r="J9" s="8">
        <f>SUM(C9:I9)</f>
        <v>0</v>
      </c>
    </row>
    <row r="10" spans="1:20" ht="33" customHeight="1" x14ac:dyDescent="0.25">
      <c r="A10" s="369"/>
      <c r="B10" s="9" t="s">
        <v>11</v>
      </c>
      <c r="C10" s="10">
        <f t="shared" ref="C10:J10" si="2">C9/C$11</f>
        <v>0</v>
      </c>
      <c r="D10" s="11">
        <f t="shared" si="2"/>
        <v>0</v>
      </c>
      <c r="E10" s="11">
        <f t="shared" si="2"/>
        <v>0</v>
      </c>
      <c r="F10" s="11" t="s">
        <v>14</v>
      </c>
      <c r="G10" s="17" t="s">
        <v>14</v>
      </c>
      <c r="H10" s="17" t="s">
        <v>14</v>
      </c>
      <c r="I10" s="11">
        <f t="shared" si="2"/>
        <v>0</v>
      </c>
      <c r="J10" s="12">
        <f t="shared" si="2"/>
        <v>0</v>
      </c>
    </row>
    <row r="11" spans="1:20" ht="33" customHeight="1" x14ac:dyDescent="0.25">
      <c r="A11" s="366" t="s">
        <v>15</v>
      </c>
      <c r="B11" s="13" t="s">
        <v>10</v>
      </c>
      <c r="C11" s="18">
        <f t="shared" ref="C11:J11" si="3">C5+C7+C9</f>
        <v>566</v>
      </c>
      <c r="D11" s="19">
        <f t="shared" si="3"/>
        <v>72</v>
      </c>
      <c r="E11" s="19">
        <f t="shared" si="3"/>
        <v>282</v>
      </c>
      <c r="F11" s="19" t="s">
        <v>13</v>
      </c>
      <c r="G11" s="19">
        <f t="shared" si="3"/>
        <v>794</v>
      </c>
      <c r="H11" s="19">
        <f t="shared" si="3"/>
        <v>275</v>
      </c>
      <c r="I11" s="19">
        <f t="shared" si="3"/>
        <v>74</v>
      </c>
      <c r="J11" s="20">
        <f t="shared" si="3"/>
        <v>2063</v>
      </c>
    </row>
    <row r="12" spans="1:20" ht="33" customHeight="1" thickBot="1" x14ac:dyDescent="0.3">
      <c r="A12" s="367"/>
      <c r="B12" s="21" t="s">
        <v>11</v>
      </c>
      <c r="C12" s="22">
        <f>C11/C$11</f>
        <v>1</v>
      </c>
      <c r="D12" s="23">
        <f t="shared" ref="D12:J12" si="4">D11/D$11</f>
        <v>1</v>
      </c>
      <c r="E12" s="23">
        <f t="shared" si="4"/>
        <v>1</v>
      </c>
      <c r="F12" s="23" t="s">
        <v>14</v>
      </c>
      <c r="G12" s="23">
        <f t="shared" si="4"/>
        <v>1</v>
      </c>
      <c r="H12" s="23">
        <f t="shared" si="4"/>
        <v>1</v>
      </c>
      <c r="I12" s="23">
        <f t="shared" si="4"/>
        <v>1</v>
      </c>
      <c r="J12" s="24">
        <f t="shared" si="4"/>
        <v>1</v>
      </c>
    </row>
    <row r="13" spans="1:20" ht="36" customHeight="1" thickBot="1" x14ac:dyDescent="0.3">
      <c r="A13" s="25"/>
      <c r="B13" s="26"/>
      <c r="C13" s="27"/>
      <c r="D13" s="27"/>
      <c r="E13" s="27"/>
      <c r="F13" s="27"/>
      <c r="G13" s="27"/>
      <c r="H13" s="27"/>
      <c r="I13" s="27"/>
      <c r="J13" s="27"/>
    </row>
    <row r="14" spans="1:20" ht="42" customHeight="1" thickBot="1" x14ac:dyDescent="0.3">
      <c r="A14" s="28" t="s">
        <v>16</v>
      </c>
      <c r="B14" s="29" t="s">
        <v>17</v>
      </c>
      <c r="C14" s="30">
        <v>0</v>
      </c>
      <c r="D14" s="31">
        <v>0</v>
      </c>
      <c r="E14" s="31">
        <v>0</v>
      </c>
      <c r="F14" s="31" t="s">
        <v>13</v>
      </c>
      <c r="G14" s="31">
        <v>1</v>
      </c>
      <c r="H14" s="31">
        <v>0</v>
      </c>
      <c r="I14" s="32">
        <v>0</v>
      </c>
      <c r="J14" s="33">
        <f>SUM(C14:I14)</f>
        <v>1</v>
      </c>
    </row>
    <row r="15" spans="1:20" ht="42" customHeight="1" thickBot="1" x14ac:dyDescent="0.3">
      <c r="A15" s="34" t="s">
        <v>18</v>
      </c>
      <c r="B15" s="35" t="s">
        <v>17</v>
      </c>
      <c r="C15" s="36">
        <f t="shared" ref="C15:I15" si="5">C5+C7+C9+C14</f>
        <v>566</v>
      </c>
      <c r="D15" s="36">
        <f t="shared" si="5"/>
        <v>72</v>
      </c>
      <c r="E15" s="36">
        <f t="shared" si="5"/>
        <v>282</v>
      </c>
      <c r="F15" s="36" t="s">
        <v>13</v>
      </c>
      <c r="G15" s="36">
        <f t="shared" si="5"/>
        <v>795</v>
      </c>
      <c r="H15" s="36">
        <f t="shared" si="5"/>
        <v>275</v>
      </c>
      <c r="I15" s="37">
        <f t="shared" si="5"/>
        <v>74</v>
      </c>
      <c r="J15" s="38">
        <f>SUM(C15:I15)</f>
        <v>2064</v>
      </c>
    </row>
    <row r="16" spans="1:20" ht="54" customHeight="1" thickBot="1" x14ac:dyDescent="0.3">
      <c r="A16" s="39"/>
      <c r="B16" s="40"/>
      <c r="C16" s="41"/>
      <c r="D16" s="41"/>
      <c r="E16" s="41"/>
      <c r="F16" s="41"/>
      <c r="G16" s="41"/>
      <c r="H16" s="41"/>
      <c r="I16" s="41"/>
      <c r="J16" s="42"/>
    </row>
    <row r="17" spans="1:10" ht="43.5" customHeight="1" x14ac:dyDescent="0.25">
      <c r="A17" s="375" t="s">
        <v>19</v>
      </c>
      <c r="B17" s="376"/>
      <c r="C17" s="376"/>
      <c r="D17" s="43"/>
      <c r="E17" s="43"/>
      <c r="F17" s="43"/>
      <c r="G17" s="43"/>
      <c r="H17" s="43"/>
      <c r="I17" s="43"/>
      <c r="J17" s="44"/>
    </row>
    <row r="18" spans="1:10" ht="48.75" customHeight="1" x14ac:dyDescent="0.25">
      <c r="A18" s="377" t="s">
        <v>20</v>
      </c>
      <c r="B18" s="378"/>
      <c r="C18" s="45">
        <v>1</v>
      </c>
      <c r="D18" s="46">
        <v>1</v>
      </c>
      <c r="E18" s="46">
        <v>1</v>
      </c>
      <c r="F18" s="46">
        <v>0</v>
      </c>
      <c r="G18" s="46">
        <v>2</v>
      </c>
      <c r="H18" s="46">
        <v>1</v>
      </c>
      <c r="I18" s="46">
        <v>1</v>
      </c>
      <c r="J18" s="47">
        <f>SUM(C18:I18)</f>
        <v>7</v>
      </c>
    </row>
    <row r="19" spans="1:10" ht="48.75" customHeight="1" thickBot="1" x14ac:dyDescent="0.3">
      <c r="A19" s="379" t="s">
        <v>133</v>
      </c>
      <c r="B19" s="380"/>
      <c r="C19" s="48">
        <v>1</v>
      </c>
      <c r="D19" s="49">
        <v>1</v>
      </c>
      <c r="E19" s="49">
        <v>1</v>
      </c>
      <c r="F19" s="49">
        <v>1</v>
      </c>
      <c r="G19" s="49">
        <v>2</v>
      </c>
      <c r="H19" s="49">
        <v>1</v>
      </c>
      <c r="I19" s="50">
        <v>1</v>
      </c>
      <c r="J19" s="51">
        <f>SUM(C19:I19)</f>
        <v>8</v>
      </c>
    </row>
    <row r="20" spans="1:10" ht="31.5" customHeight="1" x14ac:dyDescent="0.25">
      <c r="A20" s="52" t="s">
        <v>21</v>
      </c>
      <c r="B20" s="53"/>
      <c r="C20" s="54"/>
      <c r="D20" s="54"/>
      <c r="E20" s="54"/>
      <c r="F20" s="54"/>
      <c r="G20" s="54"/>
      <c r="H20" s="54"/>
      <c r="I20" s="54"/>
      <c r="J20" s="54"/>
    </row>
    <row r="22" spans="1:10" ht="45" customHeight="1" x14ac:dyDescent="0.25">
      <c r="A22" s="509" t="s">
        <v>134</v>
      </c>
      <c r="B22" s="509"/>
      <c r="C22" s="509"/>
      <c r="D22" s="509"/>
      <c r="E22" s="509"/>
      <c r="F22" s="509"/>
      <c r="G22" s="509"/>
      <c r="H22" s="509"/>
      <c r="I22" s="509"/>
      <c r="J22" s="509"/>
    </row>
  </sheetData>
  <mergeCells count="12">
    <mergeCell ref="A9:A10"/>
    <mergeCell ref="A11:A12"/>
    <mergeCell ref="A17:C17"/>
    <mergeCell ref="A18:B18"/>
    <mergeCell ref="A19:B19"/>
    <mergeCell ref="A22:J22"/>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5"/>
  <sheetViews>
    <sheetView zoomScale="57" zoomScaleNormal="57" workbookViewId="0">
      <selection activeCell="A2" sqref="A2:XFD2"/>
    </sheetView>
  </sheetViews>
  <sheetFormatPr baseColWidth="10" defaultRowHeight="15" x14ac:dyDescent="0.25"/>
  <cols>
    <col min="1" max="1" width="56.5703125" customWidth="1"/>
    <col min="2" max="2" width="24.28515625" style="55" customWidth="1"/>
    <col min="3" max="3" width="21.85546875" customWidth="1"/>
    <col min="4" max="4" width="23.140625" customWidth="1"/>
    <col min="5" max="5" width="22.42578125" customWidth="1"/>
    <col min="6" max="6" width="18.28515625" customWidth="1"/>
    <col min="7" max="7" width="18.7109375" customWidth="1"/>
    <col min="8" max="8" width="33.28515625" customWidth="1"/>
    <col min="9" max="9" width="21.85546875" customWidth="1"/>
    <col min="10" max="10" width="19.140625" customWidth="1"/>
  </cols>
  <sheetData>
    <row r="1" spans="1:10" ht="38.25" customHeight="1" x14ac:dyDescent="0.25">
      <c r="A1" s="397" t="s">
        <v>147</v>
      </c>
      <c r="B1" s="397"/>
      <c r="C1" s="397"/>
      <c r="D1" s="397"/>
      <c r="E1" s="397"/>
      <c r="F1" s="397"/>
      <c r="G1" s="397"/>
      <c r="H1" s="397"/>
      <c r="I1" s="397"/>
      <c r="J1" s="397"/>
    </row>
    <row r="2" spans="1:10" ht="38.25" customHeight="1" thickBot="1" x14ac:dyDescent="0.35">
      <c r="A2" s="495" t="s">
        <v>154</v>
      </c>
      <c r="B2" s="495"/>
      <c r="C2" s="496"/>
      <c r="D2" s="496"/>
      <c r="E2" s="496"/>
      <c r="F2" s="496"/>
      <c r="G2" s="496"/>
      <c r="H2" s="496"/>
      <c r="I2" s="496"/>
      <c r="J2" s="496"/>
    </row>
    <row r="3" spans="1:10" ht="51.75" customHeight="1" x14ac:dyDescent="0.25">
      <c r="A3" s="399" t="s">
        <v>104</v>
      </c>
      <c r="B3" s="400"/>
      <c r="C3" s="442" t="s">
        <v>1</v>
      </c>
      <c r="D3" s="442"/>
      <c r="E3" s="442"/>
      <c r="F3" s="442"/>
      <c r="G3" s="442"/>
      <c r="H3" s="442"/>
      <c r="I3" s="442"/>
      <c r="J3" s="497"/>
    </row>
    <row r="4" spans="1:10" ht="48" customHeight="1" thickBot="1" x14ac:dyDescent="0.3">
      <c r="A4" s="401"/>
      <c r="B4" s="402"/>
      <c r="C4" s="296" t="s">
        <v>105</v>
      </c>
      <c r="D4" s="298" t="s">
        <v>148</v>
      </c>
      <c r="E4" s="298" t="s">
        <v>4</v>
      </c>
      <c r="F4" s="297" t="s">
        <v>5</v>
      </c>
      <c r="G4" s="298" t="s">
        <v>6</v>
      </c>
      <c r="H4" s="298" t="s">
        <v>7</v>
      </c>
      <c r="I4" s="298" t="s">
        <v>8</v>
      </c>
      <c r="J4" s="299" t="s">
        <v>9</v>
      </c>
    </row>
    <row r="5" spans="1:10" ht="31.5" customHeight="1" x14ac:dyDescent="0.25">
      <c r="A5" s="498" t="s">
        <v>106</v>
      </c>
      <c r="B5" s="300" t="s">
        <v>17</v>
      </c>
      <c r="C5" s="301" t="s">
        <v>13</v>
      </c>
      <c r="D5" s="273">
        <v>41</v>
      </c>
      <c r="E5" s="273">
        <v>78</v>
      </c>
      <c r="F5" s="273" t="s">
        <v>13</v>
      </c>
      <c r="G5" s="273">
        <v>478</v>
      </c>
      <c r="H5" s="273" t="s">
        <v>13</v>
      </c>
      <c r="I5" s="302">
        <v>34</v>
      </c>
      <c r="J5" s="303">
        <f>SUM(C5:I5)</f>
        <v>631</v>
      </c>
    </row>
    <row r="6" spans="1:10" ht="31.5" customHeight="1" x14ac:dyDescent="0.25">
      <c r="A6" s="494"/>
      <c r="B6" s="304" t="s">
        <v>107</v>
      </c>
      <c r="C6" s="305" t="s">
        <v>14</v>
      </c>
      <c r="D6" s="306">
        <f t="shared" ref="D6:J6" si="0">D5/D$42</f>
        <v>0.56944444444444442</v>
      </c>
      <c r="E6" s="306">
        <f t="shared" si="0"/>
        <v>0.27659574468085107</v>
      </c>
      <c r="F6" s="306" t="s">
        <v>14</v>
      </c>
      <c r="G6" s="306">
        <f t="shared" ref="G6" si="1">G5/G$42</f>
        <v>0.6012578616352201</v>
      </c>
      <c r="H6" s="274" t="s">
        <v>14</v>
      </c>
      <c r="I6" s="307">
        <f t="shared" si="0"/>
        <v>0.45945945945945948</v>
      </c>
      <c r="J6" s="308">
        <f t="shared" si="0"/>
        <v>0.51594439901880618</v>
      </c>
    </row>
    <row r="7" spans="1:10" ht="31.5" customHeight="1" x14ac:dyDescent="0.25">
      <c r="A7" s="498" t="s">
        <v>108</v>
      </c>
      <c r="B7" s="309" t="s">
        <v>17</v>
      </c>
      <c r="C7" s="310" t="s">
        <v>13</v>
      </c>
      <c r="D7" s="311">
        <v>5</v>
      </c>
      <c r="E7" s="311">
        <v>150</v>
      </c>
      <c r="F7" s="311" t="s">
        <v>13</v>
      </c>
      <c r="G7" s="311">
        <v>35</v>
      </c>
      <c r="H7" s="15" t="s">
        <v>13</v>
      </c>
      <c r="I7" s="312">
        <v>9</v>
      </c>
      <c r="J7" s="313">
        <f>SUM(C7:I7)</f>
        <v>199</v>
      </c>
    </row>
    <row r="8" spans="1:10" ht="31.5" customHeight="1" x14ac:dyDescent="0.25">
      <c r="A8" s="494"/>
      <c r="B8" s="304" t="s">
        <v>107</v>
      </c>
      <c r="C8" s="305" t="s">
        <v>14</v>
      </c>
      <c r="D8" s="306">
        <f t="shared" ref="D8:J8" si="2">D7/D$42</f>
        <v>6.9444444444444448E-2</v>
      </c>
      <c r="E8" s="306">
        <f t="shared" si="2"/>
        <v>0.53191489361702127</v>
      </c>
      <c r="F8" s="306" t="s">
        <v>14</v>
      </c>
      <c r="G8" s="306">
        <f t="shared" ref="G8" si="3">G7/G$42</f>
        <v>4.40251572327044E-2</v>
      </c>
      <c r="H8" s="274" t="s">
        <v>14</v>
      </c>
      <c r="I8" s="307">
        <f t="shared" si="2"/>
        <v>0.12162162162162163</v>
      </c>
      <c r="J8" s="308">
        <f t="shared" si="2"/>
        <v>0.16271463614063778</v>
      </c>
    </row>
    <row r="9" spans="1:10" ht="31.5" customHeight="1" x14ac:dyDescent="0.25">
      <c r="A9" s="494" t="s">
        <v>109</v>
      </c>
      <c r="B9" s="309" t="s">
        <v>17</v>
      </c>
      <c r="C9" s="310" t="s">
        <v>13</v>
      </c>
      <c r="D9" s="311">
        <v>27</v>
      </c>
      <c r="E9" s="311">
        <v>41</v>
      </c>
      <c r="F9" s="311" t="s">
        <v>13</v>
      </c>
      <c r="G9" s="311">
        <v>191</v>
      </c>
      <c r="H9" s="15" t="s">
        <v>13</v>
      </c>
      <c r="I9" s="312">
        <v>26</v>
      </c>
      <c r="J9" s="313">
        <f>SUM(C9:I9)</f>
        <v>285</v>
      </c>
    </row>
    <row r="10" spans="1:10" ht="31.5" customHeight="1" x14ac:dyDescent="0.25">
      <c r="A10" s="494"/>
      <c r="B10" s="304" t="s">
        <v>107</v>
      </c>
      <c r="C10" s="305" t="s">
        <v>14</v>
      </c>
      <c r="D10" s="306">
        <f t="shared" ref="D10:J10" si="4">D9/D$42</f>
        <v>0.375</v>
      </c>
      <c r="E10" s="306">
        <f t="shared" si="4"/>
        <v>0.1453900709219858</v>
      </c>
      <c r="F10" s="306" t="s">
        <v>14</v>
      </c>
      <c r="G10" s="306">
        <f t="shared" ref="G10" si="5">G9/G$42</f>
        <v>0.24025157232704403</v>
      </c>
      <c r="H10" s="274" t="s">
        <v>14</v>
      </c>
      <c r="I10" s="307">
        <f t="shared" si="4"/>
        <v>0.35135135135135137</v>
      </c>
      <c r="J10" s="308">
        <f t="shared" si="4"/>
        <v>0.23303352412101391</v>
      </c>
    </row>
    <row r="11" spans="1:10" ht="31.5" customHeight="1" x14ac:dyDescent="0.25">
      <c r="A11" s="494" t="s">
        <v>110</v>
      </c>
      <c r="B11" s="309" t="s">
        <v>17</v>
      </c>
      <c r="C11" s="310" t="s">
        <v>13</v>
      </c>
      <c r="D11" s="311">
        <v>32</v>
      </c>
      <c r="E11" s="311">
        <v>45</v>
      </c>
      <c r="F11" s="311" t="s">
        <v>13</v>
      </c>
      <c r="G11" s="311">
        <v>150</v>
      </c>
      <c r="H11" s="15" t="s">
        <v>13</v>
      </c>
      <c r="I11" s="312">
        <v>10</v>
      </c>
      <c r="J11" s="313">
        <f>SUM(C11:I11)</f>
        <v>237</v>
      </c>
    </row>
    <row r="12" spans="1:10" ht="31.5" customHeight="1" x14ac:dyDescent="0.25">
      <c r="A12" s="494"/>
      <c r="B12" s="304" t="s">
        <v>107</v>
      </c>
      <c r="C12" s="305" t="s">
        <v>14</v>
      </c>
      <c r="D12" s="306">
        <f t="shared" ref="D12:J12" si="6">D11/D$42</f>
        <v>0.44444444444444442</v>
      </c>
      <c r="E12" s="306">
        <f t="shared" si="6"/>
        <v>0.15957446808510639</v>
      </c>
      <c r="F12" s="306" t="s">
        <v>14</v>
      </c>
      <c r="G12" s="306">
        <f t="shared" ref="G12" si="7">G11/G$42</f>
        <v>0.18867924528301888</v>
      </c>
      <c r="H12" s="274" t="s">
        <v>14</v>
      </c>
      <c r="I12" s="307">
        <f t="shared" si="6"/>
        <v>0.13513513513513514</v>
      </c>
      <c r="J12" s="308">
        <f t="shared" si="6"/>
        <v>0.1937857726901063</v>
      </c>
    </row>
    <row r="13" spans="1:10" ht="31.5" customHeight="1" x14ac:dyDescent="0.25">
      <c r="A13" s="494" t="s">
        <v>111</v>
      </c>
      <c r="B13" s="309" t="s">
        <v>17</v>
      </c>
      <c r="C13" s="314" t="s">
        <v>13</v>
      </c>
      <c r="D13" s="7">
        <v>48</v>
      </c>
      <c r="E13" s="7">
        <v>124</v>
      </c>
      <c r="F13" s="7" t="s">
        <v>13</v>
      </c>
      <c r="G13" s="7">
        <v>225</v>
      </c>
      <c r="H13" s="15" t="s">
        <v>13</v>
      </c>
      <c r="I13" s="315">
        <v>28</v>
      </c>
      <c r="J13" s="8">
        <f>SUM(C13:I13)</f>
        <v>425</v>
      </c>
    </row>
    <row r="14" spans="1:10" ht="31.5" customHeight="1" x14ac:dyDescent="0.25">
      <c r="A14" s="494"/>
      <c r="B14" s="304" t="s">
        <v>107</v>
      </c>
      <c r="C14" s="305" t="s">
        <v>14</v>
      </c>
      <c r="D14" s="306">
        <f t="shared" ref="D14:J14" si="8">D13/D$42</f>
        <v>0.66666666666666663</v>
      </c>
      <c r="E14" s="306">
        <f t="shared" si="8"/>
        <v>0.43971631205673761</v>
      </c>
      <c r="F14" s="306" t="s">
        <v>14</v>
      </c>
      <c r="G14" s="306">
        <f t="shared" ref="G14" si="9">G13/G$42</f>
        <v>0.28301886792452829</v>
      </c>
      <c r="H14" s="274" t="s">
        <v>14</v>
      </c>
      <c r="I14" s="307">
        <f t="shared" si="8"/>
        <v>0.3783783783783784</v>
      </c>
      <c r="J14" s="308">
        <f t="shared" si="8"/>
        <v>0.34750613246116108</v>
      </c>
    </row>
    <row r="15" spans="1:10" ht="31.5" customHeight="1" x14ac:dyDescent="0.25">
      <c r="A15" s="494" t="s">
        <v>112</v>
      </c>
      <c r="B15" s="309" t="s">
        <v>17</v>
      </c>
      <c r="C15" s="310" t="s">
        <v>13</v>
      </c>
      <c r="D15" s="311"/>
      <c r="E15" s="311">
        <v>3</v>
      </c>
      <c r="F15" s="311" t="s">
        <v>13</v>
      </c>
      <c r="G15" s="311">
        <v>2</v>
      </c>
      <c r="H15" s="15" t="s">
        <v>13</v>
      </c>
      <c r="I15" s="312">
        <v>7</v>
      </c>
      <c r="J15" s="313">
        <f>SUM(C15:I15)</f>
        <v>12</v>
      </c>
    </row>
    <row r="16" spans="1:10" ht="31.5" customHeight="1" x14ac:dyDescent="0.25">
      <c r="A16" s="494"/>
      <c r="B16" s="304" t="s">
        <v>107</v>
      </c>
      <c r="C16" s="305" t="s">
        <v>14</v>
      </c>
      <c r="D16" s="306">
        <f t="shared" ref="D16:J16" si="10">D15/D$42</f>
        <v>0</v>
      </c>
      <c r="E16" s="306">
        <f t="shared" si="10"/>
        <v>1.0638297872340425E-2</v>
      </c>
      <c r="F16" s="306" t="s">
        <v>14</v>
      </c>
      <c r="G16" s="306">
        <f t="shared" ref="G16" si="11">G15/G$42</f>
        <v>2.5157232704402514E-3</v>
      </c>
      <c r="H16" s="274" t="s">
        <v>14</v>
      </c>
      <c r="I16" s="307">
        <f t="shared" si="10"/>
        <v>9.45945945945946E-2</v>
      </c>
      <c r="J16" s="308">
        <f t="shared" si="10"/>
        <v>9.8119378577269014E-3</v>
      </c>
    </row>
    <row r="17" spans="1:10" ht="31.5" customHeight="1" x14ac:dyDescent="0.25">
      <c r="A17" s="494" t="s">
        <v>113</v>
      </c>
      <c r="B17" s="309" t="s">
        <v>17</v>
      </c>
      <c r="C17" s="310" t="s">
        <v>13</v>
      </c>
      <c r="D17" s="311">
        <v>2</v>
      </c>
      <c r="E17" s="311">
        <v>63</v>
      </c>
      <c r="F17" s="311" t="s">
        <v>13</v>
      </c>
      <c r="G17" s="311">
        <v>3</v>
      </c>
      <c r="H17" s="15" t="s">
        <v>13</v>
      </c>
      <c r="I17" s="312">
        <v>8</v>
      </c>
      <c r="J17" s="313">
        <f>SUM(C17:I17)</f>
        <v>76</v>
      </c>
    </row>
    <row r="18" spans="1:10" ht="31.5" customHeight="1" x14ac:dyDescent="0.25">
      <c r="A18" s="494"/>
      <c r="B18" s="304" t="s">
        <v>107</v>
      </c>
      <c r="C18" s="305" t="s">
        <v>14</v>
      </c>
      <c r="D18" s="306">
        <f t="shared" ref="D18:J18" si="12">D17/D$42</f>
        <v>2.7777777777777776E-2</v>
      </c>
      <c r="E18" s="306">
        <f t="shared" si="12"/>
        <v>0.22340425531914893</v>
      </c>
      <c r="F18" s="306" t="s">
        <v>14</v>
      </c>
      <c r="G18" s="306">
        <f t="shared" ref="G18" si="13">G17/G$42</f>
        <v>3.7735849056603774E-3</v>
      </c>
      <c r="H18" s="274" t="s">
        <v>14</v>
      </c>
      <c r="I18" s="307">
        <f t="shared" si="12"/>
        <v>0.10810810810810811</v>
      </c>
      <c r="J18" s="308">
        <f t="shared" si="12"/>
        <v>6.2142273098937037E-2</v>
      </c>
    </row>
    <row r="19" spans="1:10" ht="31.5" customHeight="1" x14ac:dyDescent="0.25">
      <c r="A19" s="494" t="s">
        <v>114</v>
      </c>
      <c r="B19" s="309" t="s">
        <v>17</v>
      </c>
      <c r="C19" s="310" t="s">
        <v>13</v>
      </c>
      <c r="D19" s="311"/>
      <c r="E19" s="311">
        <v>3</v>
      </c>
      <c r="F19" s="311" t="s">
        <v>13</v>
      </c>
      <c r="G19" s="311">
        <v>2</v>
      </c>
      <c r="H19" s="15" t="s">
        <v>13</v>
      </c>
      <c r="I19" s="312">
        <v>0</v>
      </c>
      <c r="J19" s="313">
        <f>SUM(C19:I19)</f>
        <v>5</v>
      </c>
    </row>
    <row r="20" spans="1:10" ht="31.5" customHeight="1" x14ac:dyDescent="0.25">
      <c r="A20" s="494"/>
      <c r="B20" s="304" t="s">
        <v>107</v>
      </c>
      <c r="C20" s="305" t="s">
        <v>14</v>
      </c>
      <c r="D20" s="306">
        <f t="shared" ref="D20:J20" si="14">D19/D$42</f>
        <v>0</v>
      </c>
      <c r="E20" s="306">
        <f t="shared" si="14"/>
        <v>1.0638297872340425E-2</v>
      </c>
      <c r="F20" s="306" t="s">
        <v>14</v>
      </c>
      <c r="G20" s="306">
        <f t="shared" ref="G20" si="15">G19/G$42</f>
        <v>2.5157232704402514E-3</v>
      </c>
      <c r="H20" s="274" t="s">
        <v>14</v>
      </c>
      <c r="I20" s="307">
        <f t="shared" si="14"/>
        <v>0</v>
      </c>
      <c r="J20" s="308">
        <f t="shared" si="14"/>
        <v>4.0883074407195418E-3</v>
      </c>
    </row>
    <row r="21" spans="1:10" ht="31.5" customHeight="1" x14ac:dyDescent="0.25">
      <c r="A21" s="494" t="s">
        <v>115</v>
      </c>
      <c r="B21" s="309" t="s">
        <v>17</v>
      </c>
      <c r="C21" s="310" t="s">
        <v>13</v>
      </c>
      <c r="D21" s="311">
        <v>3</v>
      </c>
      <c r="E21" s="311">
        <v>45</v>
      </c>
      <c r="F21" s="311" t="s">
        <v>13</v>
      </c>
      <c r="G21" s="311">
        <v>10</v>
      </c>
      <c r="H21" s="15" t="s">
        <v>13</v>
      </c>
      <c r="I21" s="312">
        <v>4</v>
      </c>
      <c r="J21" s="313">
        <f>SUM(C21:I21)</f>
        <v>62</v>
      </c>
    </row>
    <row r="22" spans="1:10" ht="31.5" customHeight="1" x14ac:dyDescent="0.25">
      <c r="A22" s="494"/>
      <c r="B22" s="304" t="s">
        <v>107</v>
      </c>
      <c r="C22" s="305" t="s">
        <v>14</v>
      </c>
      <c r="D22" s="306">
        <f t="shared" ref="D22:J22" si="16">D21/D$42</f>
        <v>4.1666666666666664E-2</v>
      </c>
      <c r="E22" s="306">
        <f t="shared" si="16"/>
        <v>0.15957446808510639</v>
      </c>
      <c r="F22" s="306" t="s">
        <v>14</v>
      </c>
      <c r="G22" s="306">
        <f t="shared" ref="G22" si="17">G21/G$42</f>
        <v>1.2578616352201259E-2</v>
      </c>
      <c r="H22" s="274" t="s">
        <v>14</v>
      </c>
      <c r="I22" s="307">
        <f t="shared" si="16"/>
        <v>5.4054054054054057E-2</v>
      </c>
      <c r="J22" s="308">
        <f t="shared" si="16"/>
        <v>5.0695012264922325E-2</v>
      </c>
    </row>
    <row r="23" spans="1:10" ht="31.5" customHeight="1" x14ac:dyDescent="0.25">
      <c r="A23" s="494" t="s">
        <v>116</v>
      </c>
      <c r="B23" s="309" t="s">
        <v>17</v>
      </c>
      <c r="C23" s="310" t="s">
        <v>13</v>
      </c>
      <c r="D23" s="311">
        <v>1</v>
      </c>
      <c r="E23" s="311">
        <v>3</v>
      </c>
      <c r="F23" s="311" t="s">
        <v>13</v>
      </c>
      <c r="G23" s="311">
        <v>10</v>
      </c>
      <c r="H23" s="15" t="s">
        <v>13</v>
      </c>
      <c r="I23" s="312">
        <v>14</v>
      </c>
      <c r="J23" s="313">
        <f>SUM(C23:I23)</f>
        <v>28</v>
      </c>
    </row>
    <row r="24" spans="1:10" ht="31.5" customHeight="1" x14ac:dyDescent="0.25">
      <c r="A24" s="494"/>
      <c r="B24" s="304" t="s">
        <v>107</v>
      </c>
      <c r="C24" s="305" t="s">
        <v>14</v>
      </c>
      <c r="D24" s="306">
        <f t="shared" ref="D24:J24" si="18">D23/D$42</f>
        <v>1.3888888888888888E-2</v>
      </c>
      <c r="E24" s="306">
        <f t="shared" si="18"/>
        <v>1.0638297872340425E-2</v>
      </c>
      <c r="F24" s="306" t="s">
        <v>14</v>
      </c>
      <c r="G24" s="306">
        <f t="shared" ref="G24" si="19">G23/G$42</f>
        <v>1.2578616352201259E-2</v>
      </c>
      <c r="H24" s="274" t="s">
        <v>14</v>
      </c>
      <c r="I24" s="307">
        <f t="shared" si="18"/>
        <v>0.1891891891891892</v>
      </c>
      <c r="J24" s="308">
        <f t="shared" si="18"/>
        <v>2.2894521668029435E-2</v>
      </c>
    </row>
    <row r="25" spans="1:10" ht="31.5" customHeight="1" x14ac:dyDescent="0.25">
      <c r="A25" s="494" t="s">
        <v>149</v>
      </c>
      <c r="B25" s="309" t="s">
        <v>17</v>
      </c>
      <c r="C25" s="310" t="s">
        <v>13</v>
      </c>
      <c r="D25" s="311">
        <v>49</v>
      </c>
      <c r="E25" s="311">
        <v>97</v>
      </c>
      <c r="F25" s="311" t="s">
        <v>13</v>
      </c>
      <c r="G25" s="311">
        <v>288</v>
      </c>
      <c r="H25" s="15" t="s">
        <v>13</v>
      </c>
      <c r="I25" s="312">
        <v>12</v>
      </c>
      <c r="J25" s="313">
        <f>SUM(C25:I25)</f>
        <v>446</v>
      </c>
    </row>
    <row r="26" spans="1:10" ht="31.5" customHeight="1" x14ac:dyDescent="0.25">
      <c r="A26" s="494"/>
      <c r="B26" s="304" t="s">
        <v>107</v>
      </c>
      <c r="C26" s="305" t="s">
        <v>14</v>
      </c>
      <c r="D26" s="306">
        <f t="shared" ref="D26:J26" si="20">D25/D$42</f>
        <v>0.68055555555555558</v>
      </c>
      <c r="E26" s="306">
        <f t="shared" si="20"/>
        <v>0.34397163120567376</v>
      </c>
      <c r="F26" s="306" t="s">
        <v>14</v>
      </c>
      <c r="G26" s="306">
        <f t="shared" ref="G26" si="21">G25/G$42</f>
        <v>0.3622641509433962</v>
      </c>
      <c r="H26" s="274" t="s">
        <v>14</v>
      </c>
      <c r="I26" s="307">
        <f t="shared" si="20"/>
        <v>0.16216216216216217</v>
      </c>
      <c r="J26" s="308">
        <f t="shared" si="20"/>
        <v>0.36467702371218313</v>
      </c>
    </row>
    <row r="27" spans="1:10" ht="31.5" customHeight="1" x14ac:dyDescent="0.25">
      <c r="A27" s="494" t="s">
        <v>117</v>
      </c>
      <c r="B27" s="309" t="s">
        <v>17</v>
      </c>
      <c r="C27" s="314" t="s">
        <v>13</v>
      </c>
      <c r="D27" s="7">
        <v>28</v>
      </c>
      <c r="E27" s="7">
        <v>170</v>
      </c>
      <c r="F27" s="7" t="s">
        <v>13</v>
      </c>
      <c r="G27" s="7">
        <v>425</v>
      </c>
      <c r="H27" s="15" t="s">
        <v>13</v>
      </c>
      <c r="I27" s="315">
        <v>34</v>
      </c>
      <c r="J27" s="8">
        <f>SUM(C27:I27)</f>
        <v>657</v>
      </c>
    </row>
    <row r="28" spans="1:10" ht="31.5" customHeight="1" x14ac:dyDescent="0.25">
      <c r="A28" s="494"/>
      <c r="B28" s="304" t="s">
        <v>107</v>
      </c>
      <c r="C28" s="305" t="s">
        <v>14</v>
      </c>
      <c r="D28" s="306">
        <f t="shared" ref="D28:J28" si="22">D27/D$42</f>
        <v>0.3888888888888889</v>
      </c>
      <c r="E28" s="306">
        <f t="shared" si="22"/>
        <v>0.6028368794326241</v>
      </c>
      <c r="F28" s="306" t="s">
        <v>14</v>
      </c>
      <c r="G28" s="306">
        <f t="shared" ref="G28" si="23">G27/G$42</f>
        <v>0.53459119496855345</v>
      </c>
      <c r="H28" s="274" t="s">
        <v>14</v>
      </c>
      <c r="I28" s="307">
        <f t="shared" si="22"/>
        <v>0.45945945945945948</v>
      </c>
      <c r="J28" s="308">
        <f t="shared" si="22"/>
        <v>0.53720359771054782</v>
      </c>
    </row>
    <row r="29" spans="1:10" ht="31.5" customHeight="1" x14ac:dyDescent="0.25">
      <c r="A29" s="494" t="s">
        <v>118</v>
      </c>
      <c r="B29" s="309" t="s">
        <v>17</v>
      </c>
      <c r="C29" s="310" t="s">
        <v>13</v>
      </c>
      <c r="D29" s="311">
        <v>6</v>
      </c>
      <c r="E29" s="311">
        <v>163</v>
      </c>
      <c r="F29" s="311" t="s">
        <v>13</v>
      </c>
      <c r="G29" s="311">
        <v>38</v>
      </c>
      <c r="H29" s="15" t="s">
        <v>13</v>
      </c>
      <c r="I29" s="312">
        <v>21</v>
      </c>
      <c r="J29" s="313">
        <f>SUM(C29:I29)</f>
        <v>228</v>
      </c>
    </row>
    <row r="30" spans="1:10" ht="31.5" customHeight="1" x14ac:dyDescent="0.25">
      <c r="A30" s="494"/>
      <c r="B30" s="304" t="s">
        <v>107</v>
      </c>
      <c r="C30" s="305" t="s">
        <v>14</v>
      </c>
      <c r="D30" s="306">
        <f t="shared" ref="D30:J30" si="24">D29/D$42</f>
        <v>8.3333333333333329E-2</v>
      </c>
      <c r="E30" s="306">
        <f t="shared" si="24"/>
        <v>0.57801418439716312</v>
      </c>
      <c r="F30" s="306" t="s">
        <v>14</v>
      </c>
      <c r="G30" s="306">
        <f t="shared" ref="G30" si="25">G29/G$42</f>
        <v>4.7798742138364783E-2</v>
      </c>
      <c r="H30" s="274" t="s">
        <v>14</v>
      </c>
      <c r="I30" s="307">
        <f t="shared" si="24"/>
        <v>0.28378378378378377</v>
      </c>
      <c r="J30" s="308">
        <f t="shared" si="24"/>
        <v>0.18642681929681112</v>
      </c>
    </row>
    <row r="31" spans="1:10" ht="31.5" customHeight="1" x14ac:dyDescent="0.25">
      <c r="A31" s="494" t="s">
        <v>119</v>
      </c>
      <c r="B31" s="309" t="s">
        <v>17</v>
      </c>
      <c r="C31" s="310" t="s">
        <v>13</v>
      </c>
      <c r="D31" s="311">
        <v>2</v>
      </c>
      <c r="E31" s="311">
        <v>24</v>
      </c>
      <c r="F31" s="311" t="s">
        <v>13</v>
      </c>
      <c r="G31" s="311">
        <v>88</v>
      </c>
      <c r="H31" s="15" t="s">
        <v>13</v>
      </c>
      <c r="I31" s="312">
        <v>8</v>
      </c>
      <c r="J31" s="313">
        <f>SUM(C31:I31)</f>
        <v>122</v>
      </c>
    </row>
    <row r="32" spans="1:10" ht="31.5" customHeight="1" x14ac:dyDescent="0.25">
      <c r="A32" s="494"/>
      <c r="B32" s="304" t="s">
        <v>107</v>
      </c>
      <c r="C32" s="305" t="s">
        <v>14</v>
      </c>
      <c r="D32" s="306">
        <f t="shared" ref="D32:J32" si="26">D31/D$42</f>
        <v>2.7777777777777776E-2</v>
      </c>
      <c r="E32" s="306">
        <f t="shared" si="26"/>
        <v>8.5106382978723402E-2</v>
      </c>
      <c r="F32" s="306" t="s">
        <v>14</v>
      </c>
      <c r="G32" s="306">
        <f t="shared" ref="G32" si="27">G31/G$42</f>
        <v>0.11069182389937107</v>
      </c>
      <c r="H32" s="274" t="s">
        <v>14</v>
      </c>
      <c r="I32" s="307">
        <f t="shared" si="26"/>
        <v>0.10810810810810811</v>
      </c>
      <c r="J32" s="308">
        <f t="shared" si="26"/>
        <v>9.9754701553556827E-2</v>
      </c>
    </row>
    <row r="33" spans="1:10" ht="31.5" customHeight="1" x14ac:dyDescent="0.25">
      <c r="A33" s="494" t="s">
        <v>120</v>
      </c>
      <c r="B33" s="309" t="s">
        <v>17</v>
      </c>
      <c r="C33" s="310" t="s">
        <v>13</v>
      </c>
      <c r="D33" s="311">
        <v>8</v>
      </c>
      <c r="E33" s="311">
        <v>7</v>
      </c>
      <c r="F33" s="311" t="s">
        <v>13</v>
      </c>
      <c r="G33" s="311">
        <v>41</v>
      </c>
      <c r="H33" s="15" t="s">
        <v>13</v>
      </c>
      <c r="I33" s="312">
        <v>7</v>
      </c>
      <c r="J33" s="313">
        <f>SUM(C33:I33)</f>
        <v>63</v>
      </c>
    </row>
    <row r="34" spans="1:10" ht="31.5" customHeight="1" x14ac:dyDescent="0.25">
      <c r="A34" s="494"/>
      <c r="B34" s="304" t="s">
        <v>107</v>
      </c>
      <c r="C34" s="305" t="s">
        <v>14</v>
      </c>
      <c r="D34" s="306">
        <f t="shared" ref="D34:J34" si="28">D33/D$42</f>
        <v>0.1111111111111111</v>
      </c>
      <c r="E34" s="306">
        <f t="shared" si="28"/>
        <v>2.4822695035460994E-2</v>
      </c>
      <c r="F34" s="306" t="s">
        <v>14</v>
      </c>
      <c r="G34" s="306">
        <f t="shared" ref="G34" si="29">G33/G$42</f>
        <v>5.157232704402516E-2</v>
      </c>
      <c r="H34" s="274" t="s">
        <v>14</v>
      </c>
      <c r="I34" s="307">
        <f t="shared" si="28"/>
        <v>9.45945945945946E-2</v>
      </c>
      <c r="J34" s="308">
        <f t="shared" si="28"/>
        <v>5.1512673753066229E-2</v>
      </c>
    </row>
    <row r="35" spans="1:10" ht="31.5" customHeight="1" x14ac:dyDescent="0.25">
      <c r="A35" s="494" t="s">
        <v>121</v>
      </c>
      <c r="B35" s="309" t="s">
        <v>17</v>
      </c>
      <c r="C35" s="310" t="s">
        <v>13</v>
      </c>
      <c r="D35" s="311">
        <v>0</v>
      </c>
      <c r="E35" s="311">
        <v>10</v>
      </c>
      <c r="F35" s="311" t="s">
        <v>13</v>
      </c>
      <c r="G35" s="311">
        <v>7</v>
      </c>
      <c r="H35" s="15" t="s">
        <v>13</v>
      </c>
      <c r="I35" s="312">
        <v>5</v>
      </c>
      <c r="J35" s="313">
        <f>SUM(C35:I35)</f>
        <v>22</v>
      </c>
    </row>
    <row r="36" spans="1:10" ht="31.5" customHeight="1" x14ac:dyDescent="0.25">
      <c r="A36" s="494"/>
      <c r="B36" s="304" t="s">
        <v>107</v>
      </c>
      <c r="C36" s="305" t="s">
        <v>14</v>
      </c>
      <c r="D36" s="306">
        <f t="shared" ref="D36:J36" si="30">D35/D$42</f>
        <v>0</v>
      </c>
      <c r="E36" s="306">
        <f t="shared" si="30"/>
        <v>3.5460992907801421E-2</v>
      </c>
      <c r="F36" s="306" t="s">
        <v>14</v>
      </c>
      <c r="G36" s="306">
        <f t="shared" ref="G36" si="31">G35/G$42</f>
        <v>8.8050314465408803E-3</v>
      </c>
      <c r="H36" s="274" t="s">
        <v>14</v>
      </c>
      <c r="I36" s="307">
        <f t="shared" si="30"/>
        <v>6.7567567567567571E-2</v>
      </c>
      <c r="J36" s="308">
        <f t="shared" si="30"/>
        <v>1.7988552739165987E-2</v>
      </c>
    </row>
    <row r="37" spans="1:10" ht="31.5" customHeight="1" x14ac:dyDescent="0.25">
      <c r="A37" s="494" t="s">
        <v>122</v>
      </c>
      <c r="B37" s="309" t="s">
        <v>17</v>
      </c>
      <c r="C37" s="310" t="s">
        <v>13</v>
      </c>
      <c r="D37" s="311">
        <v>1</v>
      </c>
      <c r="E37" s="311">
        <v>20</v>
      </c>
      <c r="F37" s="311" t="s">
        <v>13</v>
      </c>
      <c r="G37" s="311">
        <v>3</v>
      </c>
      <c r="H37" s="15" t="s">
        <v>13</v>
      </c>
      <c r="I37" s="312">
        <v>3</v>
      </c>
      <c r="J37" s="313">
        <f>SUM(C37:I37)</f>
        <v>27</v>
      </c>
    </row>
    <row r="38" spans="1:10" ht="31.5" customHeight="1" x14ac:dyDescent="0.25">
      <c r="A38" s="494"/>
      <c r="B38" s="304" t="s">
        <v>107</v>
      </c>
      <c r="C38" s="305" t="s">
        <v>14</v>
      </c>
      <c r="D38" s="306">
        <f t="shared" ref="D38:J38" si="32">D37/D$42</f>
        <v>1.3888888888888888E-2</v>
      </c>
      <c r="E38" s="306">
        <f t="shared" si="32"/>
        <v>7.0921985815602842E-2</v>
      </c>
      <c r="F38" s="306" t="s">
        <v>14</v>
      </c>
      <c r="G38" s="306">
        <f t="shared" ref="G38" si="33">G37/G$42</f>
        <v>3.7735849056603774E-3</v>
      </c>
      <c r="H38" s="274" t="s">
        <v>14</v>
      </c>
      <c r="I38" s="307">
        <f t="shared" si="32"/>
        <v>4.0540540540540543E-2</v>
      </c>
      <c r="J38" s="308">
        <f t="shared" si="32"/>
        <v>2.2076860179885527E-2</v>
      </c>
    </row>
    <row r="39" spans="1:10" ht="31.5" customHeight="1" x14ac:dyDescent="0.25">
      <c r="A39" s="494" t="s">
        <v>123</v>
      </c>
      <c r="B39" s="309" t="s">
        <v>17</v>
      </c>
      <c r="C39" s="310" t="s">
        <v>13</v>
      </c>
      <c r="D39" s="311">
        <v>10</v>
      </c>
      <c r="E39" s="311">
        <v>39</v>
      </c>
      <c r="F39" s="311" t="s">
        <v>13</v>
      </c>
      <c r="G39" s="311">
        <v>16</v>
      </c>
      <c r="H39" s="15" t="s">
        <v>13</v>
      </c>
      <c r="I39" s="312">
        <v>1</v>
      </c>
      <c r="J39" s="313">
        <f>SUM(C39:I39)</f>
        <v>66</v>
      </c>
    </row>
    <row r="40" spans="1:10" ht="31.5" customHeight="1" thickBot="1" x14ac:dyDescent="0.3">
      <c r="A40" s="500"/>
      <c r="B40" s="281" t="s">
        <v>107</v>
      </c>
      <c r="C40" s="316" t="s">
        <v>14</v>
      </c>
      <c r="D40" s="275">
        <f t="shared" ref="D40:J40" si="34">D39/D$42</f>
        <v>0.1388888888888889</v>
      </c>
      <c r="E40" s="275">
        <f t="shared" si="34"/>
        <v>0.13829787234042554</v>
      </c>
      <c r="F40" s="275" t="s">
        <v>14</v>
      </c>
      <c r="G40" s="275">
        <f t="shared" ref="G40" si="35">G39/G$42</f>
        <v>2.0125786163522012E-2</v>
      </c>
      <c r="H40" s="317" t="s">
        <v>14</v>
      </c>
      <c r="I40" s="318">
        <f t="shared" si="34"/>
        <v>1.3513513513513514E-2</v>
      </c>
      <c r="J40" s="319">
        <f t="shared" si="34"/>
        <v>5.3965658217497957E-2</v>
      </c>
    </row>
    <row r="41" spans="1:10" ht="31.5" customHeight="1" thickBot="1" x14ac:dyDescent="0.3">
      <c r="A41" s="320"/>
      <c r="B41" s="321"/>
      <c r="C41" s="322"/>
      <c r="D41" s="322"/>
      <c r="E41" s="322"/>
      <c r="F41" s="322"/>
      <c r="G41" s="322"/>
      <c r="H41" s="322"/>
      <c r="I41" s="322"/>
      <c r="J41" s="322"/>
    </row>
    <row r="42" spans="1:10" ht="60.75" customHeight="1" thickBot="1" x14ac:dyDescent="0.3">
      <c r="A42" s="323" t="s">
        <v>150</v>
      </c>
      <c r="B42" s="324" t="s">
        <v>17</v>
      </c>
      <c r="C42" s="325" t="s">
        <v>13</v>
      </c>
      <c r="D42" s="36">
        <v>72</v>
      </c>
      <c r="E42" s="36">
        <v>282</v>
      </c>
      <c r="F42" s="36" t="s">
        <v>13</v>
      </c>
      <c r="G42" s="36">
        <v>795</v>
      </c>
      <c r="H42" s="36" t="s">
        <v>13</v>
      </c>
      <c r="I42" s="326">
        <v>74</v>
      </c>
      <c r="J42" s="327">
        <f>SUM(C42:I42)</f>
        <v>1223</v>
      </c>
    </row>
    <row r="43" spans="1:10" ht="16.5" customHeight="1" thickBot="1" x14ac:dyDescent="0.3">
      <c r="A43" s="328"/>
      <c r="B43" s="329"/>
      <c r="C43" s="330"/>
      <c r="D43" s="330"/>
      <c r="E43" s="330"/>
      <c r="F43" s="330"/>
      <c r="G43" s="330"/>
      <c r="H43" s="330"/>
      <c r="I43" s="330"/>
      <c r="J43" s="330"/>
    </row>
    <row r="44" spans="1:10" ht="39" customHeight="1" thickBot="1" x14ac:dyDescent="0.3">
      <c r="A44" s="180" t="s">
        <v>58</v>
      </c>
      <c r="B44" s="5" t="s">
        <v>17</v>
      </c>
      <c r="C44" s="108">
        <v>566</v>
      </c>
      <c r="D44" s="109">
        <f t="shared" ref="D44:J44" si="36">D45-D42</f>
        <v>0</v>
      </c>
      <c r="E44" s="109">
        <f t="shared" si="36"/>
        <v>0</v>
      </c>
      <c r="F44" s="109" t="s">
        <v>13</v>
      </c>
      <c r="G44" s="109">
        <f t="shared" si="36"/>
        <v>0</v>
      </c>
      <c r="H44" s="109">
        <v>275</v>
      </c>
      <c r="I44" s="331">
        <f t="shared" si="36"/>
        <v>0</v>
      </c>
      <c r="J44" s="193">
        <f t="shared" si="36"/>
        <v>841</v>
      </c>
    </row>
    <row r="45" spans="1:10" ht="39" customHeight="1" thickBot="1" x14ac:dyDescent="0.3">
      <c r="A45" s="355" t="s">
        <v>18</v>
      </c>
      <c r="B45" s="131" t="s">
        <v>17</v>
      </c>
      <c r="C45" s="332">
        <v>566</v>
      </c>
      <c r="D45" s="333">
        <v>72</v>
      </c>
      <c r="E45" s="333">
        <v>282</v>
      </c>
      <c r="F45" s="333" t="s">
        <v>13</v>
      </c>
      <c r="G45" s="333">
        <v>795</v>
      </c>
      <c r="H45" s="333">
        <v>275</v>
      </c>
      <c r="I45" s="334">
        <v>74</v>
      </c>
      <c r="J45" s="140">
        <f>SUM(C45:I45)</f>
        <v>2064</v>
      </c>
    </row>
    <row r="46" spans="1:10" ht="39" customHeight="1" thickBot="1" x14ac:dyDescent="0.3">
      <c r="A46" s="335"/>
      <c r="B46" s="142"/>
      <c r="C46" s="145"/>
      <c r="D46" s="145"/>
      <c r="E46" s="145"/>
      <c r="F46" s="145"/>
      <c r="G46" s="145"/>
      <c r="H46" s="145"/>
      <c r="I46" s="145"/>
      <c r="J46" s="145"/>
    </row>
    <row r="47" spans="1:10" ht="35.25" customHeight="1" x14ac:dyDescent="0.25">
      <c r="A47" s="501" t="s">
        <v>19</v>
      </c>
      <c r="B47" s="502"/>
      <c r="C47" s="336"/>
      <c r="D47" s="337"/>
      <c r="E47" s="337"/>
      <c r="F47" s="337"/>
      <c r="G47" s="337"/>
      <c r="H47" s="337"/>
      <c r="I47" s="337"/>
      <c r="J47" s="338"/>
    </row>
    <row r="48" spans="1:10" ht="35.25" customHeight="1" x14ac:dyDescent="0.25">
      <c r="A48" s="381" t="s">
        <v>20</v>
      </c>
      <c r="B48" s="499"/>
      <c r="C48" s="339">
        <v>0</v>
      </c>
      <c r="D48" s="221">
        <v>1</v>
      </c>
      <c r="E48" s="221">
        <v>1</v>
      </c>
      <c r="F48" s="221">
        <v>0</v>
      </c>
      <c r="G48" s="221">
        <v>2</v>
      </c>
      <c r="H48" s="221">
        <v>0</v>
      </c>
      <c r="I48" s="221">
        <v>1</v>
      </c>
      <c r="J48" s="223">
        <f>SUM(C48:I48)</f>
        <v>5</v>
      </c>
    </row>
    <row r="49" spans="1:10" ht="35.25" customHeight="1" thickBot="1" x14ac:dyDescent="0.3">
      <c r="A49" s="454" t="s">
        <v>133</v>
      </c>
      <c r="B49" s="503"/>
      <c r="C49" s="340">
        <v>1</v>
      </c>
      <c r="D49" s="225">
        <v>1</v>
      </c>
      <c r="E49" s="225">
        <v>1</v>
      </c>
      <c r="F49" s="225">
        <v>1</v>
      </c>
      <c r="G49" s="225">
        <v>2</v>
      </c>
      <c r="H49" s="225">
        <v>1</v>
      </c>
      <c r="I49" s="226">
        <v>1</v>
      </c>
      <c r="J49" s="227">
        <f>SUM(C49:I49)</f>
        <v>8</v>
      </c>
    </row>
    <row r="50" spans="1:10" ht="21.75" customHeight="1" x14ac:dyDescent="0.25">
      <c r="A50" s="52" t="s">
        <v>21</v>
      </c>
      <c r="B50" s="272"/>
      <c r="C50" s="52"/>
      <c r="D50" s="52"/>
      <c r="E50" s="52"/>
      <c r="F50" s="52"/>
      <c r="G50" s="52"/>
      <c r="H50" s="52"/>
      <c r="I50" s="52"/>
      <c r="J50" s="52"/>
    </row>
    <row r="51" spans="1:10" x14ac:dyDescent="0.25">
      <c r="A51" s="52"/>
      <c r="B51" s="52"/>
      <c r="C51" s="52"/>
      <c r="D51" s="52"/>
      <c r="E51" s="52"/>
      <c r="F51" s="52"/>
      <c r="G51" s="52"/>
      <c r="H51" s="52"/>
      <c r="I51" s="52"/>
      <c r="J51" s="52"/>
    </row>
    <row r="52" spans="1:10" ht="69" customHeight="1" x14ac:dyDescent="0.25">
      <c r="A52" s="504" t="s">
        <v>124</v>
      </c>
      <c r="B52" s="504"/>
      <c r="C52" s="504"/>
      <c r="D52" s="504"/>
      <c r="E52" s="504"/>
      <c r="F52" s="504"/>
      <c r="G52" s="504"/>
      <c r="H52" s="504"/>
      <c r="I52" s="504"/>
      <c r="J52" s="504"/>
    </row>
    <row r="53" spans="1:10" ht="24" customHeight="1" x14ac:dyDescent="0.25">
      <c r="A53" s="52" t="s">
        <v>151</v>
      </c>
      <c r="B53" s="52"/>
      <c r="C53" s="52"/>
      <c r="D53" s="52"/>
      <c r="E53" s="52"/>
      <c r="F53" s="52"/>
      <c r="G53" s="52"/>
      <c r="H53" s="52"/>
      <c r="I53" s="52"/>
      <c r="J53" s="52"/>
    </row>
    <row r="54" spans="1:10" ht="24" customHeight="1" x14ac:dyDescent="0.25">
      <c r="A54" s="52" t="s">
        <v>152</v>
      </c>
      <c r="B54" s="52"/>
      <c r="C54" s="52"/>
      <c r="D54" s="52"/>
      <c r="E54" s="52"/>
      <c r="F54" s="52"/>
      <c r="G54" s="52"/>
      <c r="H54" s="52"/>
      <c r="I54" s="52"/>
      <c r="J54" s="52"/>
    </row>
    <row r="55" spans="1:10" ht="27.75" customHeight="1" x14ac:dyDescent="0.25"/>
  </sheetData>
  <mergeCells count="26">
    <mergeCell ref="A49:B49"/>
    <mergeCell ref="A52:J52"/>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style="55" customWidth="1"/>
    <col min="3" max="4" width="23" customWidth="1"/>
    <col min="5" max="5" width="27.5703125" customWidth="1"/>
    <col min="6" max="10" width="23" customWidth="1"/>
  </cols>
  <sheetData>
    <row r="1" spans="1:10" ht="46.5" customHeight="1" x14ac:dyDescent="0.25">
      <c r="A1" s="382" t="s">
        <v>135</v>
      </c>
      <c r="B1" s="382"/>
      <c r="C1" s="382"/>
      <c r="D1" s="382"/>
      <c r="E1" s="382"/>
      <c r="F1" s="382"/>
      <c r="G1" s="382"/>
      <c r="H1" s="382"/>
      <c r="I1" s="382"/>
      <c r="J1" s="382"/>
    </row>
    <row r="2" spans="1:10" ht="46.5" customHeight="1" thickBot="1" x14ac:dyDescent="0.3">
      <c r="A2" s="382" t="s">
        <v>126</v>
      </c>
      <c r="B2" s="382"/>
      <c r="C2" s="383"/>
      <c r="D2" s="383"/>
      <c r="E2" s="383"/>
      <c r="F2" s="383"/>
      <c r="G2" s="383"/>
      <c r="H2" s="383"/>
      <c r="I2" s="383"/>
      <c r="J2" s="383"/>
    </row>
    <row r="3" spans="1:10" ht="51.75" customHeight="1" thickBot="1" x14ac:dyDescent="0.3">
      <c r="A3" s="384" t="s">
        <v>22</v>
      </c>
      <c r="B3" s="385"/>
      <c r="C3" s="364" t="s">
        <v>1</v>
      </c>
      <c r="D3" s="364"/>
      <c r="E3" s="364"/>
      <c r="F3" s="364"/>
      <c r="G3" s="364"/>
      <c r="H3" s="364"/>
      <c r="I3" s="364"/>
      <c r="J3" s="365"/>
    </row>
    <row r="4" spans="1:10" ht="48" customHeight="1" thickBot="1" x14ac:dyDescent="0.3">
      <c r="A4" s="386"/>
      <c r="B4" s="387"/>
      <c r="C4" s="56" t="s">
        <v>2</v>
      </c>
      <c r="D4" s="57" t="s">
        <v>3</v>
      </c>
      <c r="E4" s="58" t="s">
        <v>4</v>
      </c>
      <c r="F4" s="58" t="s">
        <v>5</v>
      </c>
      <c r="G4" s="58" t="s">
        <v>6</v>
      </c>
      <c r="H4" s="58" t="s">
        <v>7</v>
      </c>
      <c r="I4" s="59" t="s">
        <v>8</v>
      </c>
      <c r="J4" s="60" t="s">
        <v>9</v>
      </c>
    </row>
    <row r="5" spans="1:10" ht="25.5" customHeight="1" x14ac:dyDescent="0.25">
      <c r="A5" s="388" t="s">
        <v>127</v>
      </c>
      <c r="B5" s="5" t="s">
        <v>17</v>
      </c>
      <c r="C5" s="61">
        <v>1</v>
      </c>
      <c r="D5" s="62">
        <v>0</v>
      </c>
      <c r="E5" s="62">
        <v>0</v>
      </c>
      <c r="F5" s="62" t="s">
        <v>13</v>
      </c>
      <c r="G5" s="62">
        <v>0</v>
      </c>
      <c r="H5" s="62">
        <v>1</v>
      </c>
      <c r="I5" s="63">
        <v>0</v>
      </c>
      <c r="J5" s="64">
        <f>SUM(C5:I5)</f>
        <v>2</v>
      </c>
    </row>
    <row r="6" spans="1:10" ht="25.5" customHeight="1" x14ac:dyDescent="0.25">
      <c r="A6" s="381"/>
      <c r="B6" s="65" t="s">
        <v>23</v>
      </c>
      <c r="C6" s="66">
        <f>C5/C$9</f>
        <v>1</v>
      </c>
      <c r="D6" s="66" t="s">
        <v>14</v>
      </c>
      <c r="E6" s="66" t="s">
        <v>14</v>
      </c>
      <c r="F6" s="66" t="s">
        <v>14</v>
      </c>
      <c r="G6" s="66" t="s">
        <v>14</v>
      </c>
      <c r="H6" s="67">
        <f>H5/H$9</f>
        <v>1</v>
      </c>
      <c r="I6" s="68">
        <f>I5/I$9</f>
        <v>0</v>
      </c>
      <c r="J6" s="69">
        <f>J5/J$9</f>
        <v>0.66666666666666663</v>
      </c>
    </row>
    <row r="7" spans="1:10" ht="25.5" customHeight="1" x14ac:dyDescent="0.25">
      <c r="A7" s="381" t="s">
        <v>128</v>
      </c>
      <c r="B7" s="70" t="s">
        <v>17</v>
      </c>
      <c r="C7" s="71">
        <v>0</v>
      </c>
      <c r="D7" s="71">
        <v>0</v>
      </c>
      <c r="E7" s="71">
        <v>0</v>
      </c>
      <c r="F7" s="71" t="s">
        <v>13</v>
      </c>
      <c r="G7" s="71">
        <v>0</v>
      </c>
      <c r="H7" s="71">
        <v>0</v>
      </c>
      <c r="I7" s="72">
        <v>1</v>
      </c>
      <c r="J7" s="73">
        <f>SUM(C7:I7)</f>
        <v>1</v>
      </c>
    </row>
    <row r="8" spans="1:10" ht="25.5" customHeight="1" x14ac:dyDescent="0.25">
      <c r="A8" s="381"/>
      <c r="B8" s="65" t="s">
        <v>23</v>
      </c>
      <c r="C8" s="74">
        <f>C7/C$9</f>
        <v>0</v>
      </c>
      <c r="D8" s="75" t="s">
        <v>14</v>
      </c>
      <c r="E8" s="75" t="s">
        <v>14</v>
      </c>
      <c r="F8" s="75" t="s">
        <v>14</v>
      </c>
      <c r="G8" s="76" t="s">
        <v>14</v>
      </c>
      <c r="H8" s="76">
        <f>H7/H$9</f>
        <v>0</v>
      </c>
      <c r="I8" s="77">
        <f>I7/I$9</f>
        <v>1</v>
      </c>
      <c r="J8" s="78">
        <f>J7/J$9</f>
        <v>0.33333333333333331</v>
      </c>
    </row>
    <row r="9" spans="1:10" ht="25.5" customHeight="1" x14ac:dyDescent="0.25">
      <c r="A9" s="389" t="s">
        <v>24</v>
      </c>
      <c r="B9" s="70" t="s">
        <v>17</v>
      </c>
      <c r="C9" s="79">
        <f>C5+C7</f>
        <v>1</v>
      </c>
      <c r="D9" s="80">
        <v>0</v>
      </c>
      <c r="E9" s="80">
        <v>0</v>
      </c>
      <c r="F9" s="80" t="s">
        <v>13</v>
      </c>
      <c r="G9" s="80">
        <f t="shared" ref="G9:I9" si="0">G5+G7</f>
        <v>0</v>
      </c>
      <c r="H9" s="80">
        <f t="shared" si="0"/>
        <v>1</v>
      </c>
      <c r="I9" s="81">
        <f t="shared" si="0"/>
        <v>1</v>
      </c>
      <c r="J9" s="82">
        <f>SUM(C9:I9)</f>
        <v>3</v>
      </c>
    </row>
    <row r="10" spans="1:10" ht="25.5" customHeight="1" thickBot="1" x14ac:dyDescent="0.3">
      <c r="A10" s="390"/>
      <c r="B10" s="83" t="s">
        <v>23</v>
      </c>
      <c r="C10" s="84">
        <f>C9/C$9</f>
        <v>1</v>
      </c>
      <c r="D10" s="85" t="s">
        <v>14</v>
      </c>
      <c r="E10" s="85" t="s">
        <v>14</v>
      </c>
      <c r="F10" s="85" t="s">
        <v>14</v>
      </c>
      <c r="G10" s="85" t="s">
        <v>14</v>
      </c>
      <c r="H10" s="86">
        <f t="shared" ref="H10:J10" si="1">H9/H$9</f>
        <v>1</v>
      </c>
      <c r="I10" s="87">
        <f t="shared" si="1"/>
        <v>1</v>
      </c>
      <c r="J10" s="88">
        <f t="shared" si="1"/>
        <v>1</v>
      </c>
    </row>
    <row r="11" spans="1:10" ht="39.75" customHeight="1" thickBot="1" x14ac:dyDescent="0.3">
      <c r="A11" s="89"/>
      <c r="B11" s="90"/>
      <c r="C11" s="91"/>
      <c r="D11" s="91"/>
      <c r="E11" s="91"/>
      <c r="F11" s="91"/>
      <c r="G11" s="92"/>
      <c r="H11" s="92"/>
      <c r="I11" s="91"/>
      <c r="J11" s="91"/>
    </row>
    <row r="12" spans="1:10" ht="39" customHeight="1" x14ac:dyDescent="0.25">
      <c r="A12" s="375" t="s">
        <v>19</v>
      </c>
      <c r="B12" s="376"/>
      <c r="C12" s="376"/>
      <c r="D12" s="93"/>
      <c r="E12" s="93"/>
      <c r="F12" s="93"/>
      <c r="G12" s="93"/>
      <c r="H12" s="93"/>
      <c r="I12" s="93"/>
      <c r="J12" s="94"/>
    </row>
    <row r="13" spans="1:10" ht="39" customHeight="1" x14ac:dyDescent="0.25">
      <c r="A13" s="391" t="s">
        <v>20</v>
      </c>
      <c r="B13" s="392"/>
      <c r="C13" s="45">
        <v>1</v>
      </c>
      <c r="D13" s="95">
        <v>1</v>
      </c>
      <c r="E13" s="95">
        <v>1</v>
      </c>
      <c r="F13" s="95">
        <v>0</v>
      </c>
      <c r="G13" s="95">
        <v>2</v>
      </c>
      <c r="H13" s="95">
        <v>1</v>
      </c>
      <c r="I13" s="95">
        <v>1</v>
      </c>
      <c r="J13" s="96">
        <f>SUM(C13:I13)</f>
        <v>7</v>
      </c>
    </row>
    <row r="14" spans="1:10" ht="39" customHeight="1" thickBot="1" x14ac:dyDescent="0.3">
      <c r="A14" s="393" t="s">
        <v>133</v>
      </c>
      <c r="B14" s="394"/>
      <c r="C14" s="97">
        <v>1</v>
      </c>
      <c r="D14" s="98">
        <v>1</v>
      </c>
      <c r="E14" s="98">
        <v>1</v>
      </c>
      <c r="F14" s="98">
        <v>1</v>
      </c>
      <c r="G14" s="98">
        <v>2</v>
      </c>
      <c r="H14" s="98">
        <v>1</v>
      </c>
      <c r="I14" s="99">
        <v>1</v>
      </c>
      <c r="J14" s="100">
        <f>SUM(C14:I14)</f>
        <v>8</v>
      </c>
    </row>
    <row r="15" spans="1:10" ht="31.5" customHeight="1" x14ac:dyDescent="0.25">
      <c r="A15" s="52" t="s">
        <v>21</v>
      </c>
      <c r="B15" s="53"/>
      <c r="C15" s="54"/>
      <c r="D15" s="54"/>
      <c r="E15" s="54"/>
      <c r="F15" s="54"/>
      <c r="G15" s="54"/>
      <c r="H15" s="54"/>
      <c r="I15" s="54"/>
      <c r="J15" s="54"/>
    </row>
    <row r="16" spans="1:10" ht="16.5" customHeight="1" x14ac:dyDescent="0.25">
      <c r="B16" s="53"/>
      <c r="C16" s="101"/>
      <c r="D16" s="101"/>
      <c r="E16" s="101"/>
      <c r="F16" s="101"/>
      <c r="G16" s="101"/>
      <c r="H16" s="101"/>
      <c r="I16" s="101"/>
      <c r="J16" s="101"/>
    </row>
    <row r="17" spans="1:10" s="102" customFormat="1" ht="46.5" customHeight="1" x14ac:dyDescent="0.25">
      <c r="A17" s="395" t="s">
        <v>25</v>
      </c>
      <c r="B17" s="395"/>
      <c r="C17" s="395"/>
      <c r="D17" s="395"/>
      <c r="E17" s="395"/>
      <c r="F17" s="395"/>
      <c r="G17" s="395"/>
      <c r="H17" s="395"/>
      <c r="I17" s="395"/>
      <c r="J17" s="395"/>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6"/>
  <sheetViews>
    <sheetView zoomScale="60" zoomScaleNormal="60" workbookViewId="0">
      <selection sqref="A1:J1"/>
    </sheetView>
  </sheetViews>
  <sheetFormatPr baseColWidth="10" defaultRowHeight="15" x14ac:dyDescent="0.25"/>
  <cols>
    <col min="1" max="1" width="32.42578125" customWidth="1"/>
    <col min="2" max="2" width="13.28515625" style="55"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7.75" customHeight="1" x14ac:dyDescent="0.25">
      <c r="A1" s="397" t="s">
        <v>136</v>
      </c>
      <c r="B1" s="397"/>
      <c r="C1" s="397"/>
      <c r="D1" s="397"/>
      <c r="E1" s="397"/>
      <c r="F1" s="397"/>
      <c r="G1" s="397"/>
      <c r="H1" s="397"/>
      <c r="I1" s="397"/>
      <c r="J1" s="397"/>
    </row>
    <row r="2" spans="1:10" ht="57.75" customHeight="1" thickBot="1" x14ac:dyDescent="0.3">
      <c r="A2" s="397" t="s">
        <v>125</v>
      </c>
      <c r="B2" s="397"/>
      <c r="C2" s="398"/>
      <c r="D2" s="398"/>
      <c r="E2" s="398"/>
      <c r="F2" s="398"/>
      <c r="G2" s="398"/>
      <c r="H2" s="398"/>
      <c r="I2" s="398"/>
      <c r="J2" s="398"/>
    </row>
    <row r="3" spans="1:10" ht="51.75" customHeight="1" thickBot="1" x14ac:dyDescent="0.3">
      <c r="A3" s="399" t="s">
        <v>26</v>
      </c>
      <c r="B3" s="400"/>
      <c r="C3" s="403" t="s">
        <v>1</v>
      </c>
      <c r="D3" s="404"/>
      <c r="E3" s="404"/>
      <c r="F3" s="404"/>
      <c r="G3" s="404"/>
      <c r="H3" s="404"/>
      <c r="I3" s="404"/>
      <c r="J3" s="405"/>
    </row>
    <row r="4" spans="1:10" ht="48" customHeight="1" thickBot="1" x14ac:dyDescent="0.3">
      <c r="A4" s="401"/>
      <c r="B4" s="402"/>
      <c r="C4" s="103" t="s">
        <v>2</v>
      </c>
      <c r="D4" s="104" t="s">
        <v>3</v>
      </c>
      <c r="E4" s="105" t="s">
        <v>4</v>
      </c>
      <c r="F4" s="105" t="s">
        <v>5</v>
      </c>
      <c r="G4" s="104" t="s">
        <v>6</v>
      </c>
      <c r="H4" s="105" t="s">
        <v>7</v>
      </c>
      <c r="I4" s="106" t="s">
        <v>8</v>
      </c>
      <c r="J4" s="107" t="s">
        <v>9</v>
      </c>
    </row>
    <row r="5" spans="1:10" ht="25.5" customHeight="1" x14ac:dyDescent="0.25">
      <c r="A5" s="406" t="s">
        <v>34</v>
      </c>
      <c r="B5" s="5" t="s">
        <v>17</v>
      </c>
      <c r="C5" s="108">
        <v>133</v>
      </c>
      <c r="D5" s="109">
        <v>19</v>
      </c>
      <c r="E5" s="109">
        <v>100</v>
      </c>
      <c r="F5" s="109" t="s">
        <v>13</v>
      </c>
      <c r="G5" s="109">
        <v>280</v>
      </c>
      <c r="H5" s="109" t="s">
        <v>13</v>
      </c>
      <c r="I5" s="110">
        <v>4</v>
      </c>
      <c r="J5" s="111">
        <f>SUM(C5:I5)</f>
        <v>536</v>
      </c>
    </row>
    <row r="6" spans="1:10" ht="25.5" customHeight="1" x14ac:dyDescent="0.25">
      <c r="A6" s="407"/>
      <c r="B6" s="65" t="s">
        <v>23</v>
      </c>
      <c r="C6" s="74">
        <f>C5/C$11</f>
        <v>0.75141242937853103</v>
      </c>
      <c r="D6" s="75">
        <f>D5/D$11</f>
        <v>0.76</v>
      </c>
      <c r="E6" s="75">
        <f>E5/E$11</f>
        <v>0.74626865671641796</v>
      </c>
      <c r="F6" s="75" t="s">
        <v>14</v>
      </c>
      <c r="G6" s="75">
        <f>G5/G$11</f>
        <v>0.77134986225895319</v>
      </c>
      <c r="H6" s="76" t="s">
        <v>14</v>
      </c>
      <c r="I6" s="77">
        <f>I5/I$11</f>
        <v>0.8</v>
      </c>
      <c r="J6" s="112">
        <f>J5/J$11</f>
        <v>0.76136363636363635</v>
      </c>
    </row>
    <row r="7" spans="1:10" ht="25.5" customHeight="1" x14ac:dyDescent="0.25">
      <c r="A7" s="408" t="s">
        <v>35</v>
      </c>
      <c r="B7" s="13" t="s">
        <v>17</v>
      </c>
      <c r="C7" s="113">
        <v>44</v>
      </c>
      <c r="D7" s="114">
        <v>6</v>
      </c>
      <c r="E7" s="114">
        <v>34</v>
      </c>
      <c r="F7" s="114" t="s">
        <v>13</v>
      </c>
      <c r="G7" s="114">
        <v>83</v>
      </c>
      <c r="H7" s="114" t="s">
        <v>13</v>
      </c>
      <c r="I7" s="115">
        <v>1</v>
      </c>
      <c r="J7" s="116">
        <f>SUM(C7:I7)</f>
        <v>168</v>
      </c>
    </row>
    <row r="8" spans="1:10" ht="25.5" customHeight="1" x14ac:dyDescent="0.25">
      <c r="A8" s="407"/>
      <c r="B8" s="65" t="s">
        <v>23</v>
      </c>
      <c r="C8" s="74">
        <f>C7/C$11</f>
        <v>0.24858757062146894</v>
      </c>
      <c r="D8" s="75">
        <f>D7/D$11</f>
        <v>0.24</v>
      </c>
      <c r="E8" s="75">
        <f>E7/E$11</f>
        <v>0.2537313432835821</v>
      </c>
      <c r="F8" s="75" t="s">
        <v>14</v>
      </c>
      <c r="G8" s="75">
        <f>G7/G$11</f>
        <v>0.22865013774104684</v>
      </c>
      <c r="H8" s="76" t="s">
        <v>14</v>
      </c>
      <c r="I8" s="77">
        <f>I7/I$11</f>
        <v>0.2</v>
      </c>
      <c r="J8" s="112">
        <f>J7/J$11</f>
        <v>0.23863636363636365</v>
      </c>
    </row>
    <row r="9" spans="1:10" ht="25.5" customHeight="1" x14ac:dyDescent="0.25">
      <c r="A9" s="409" t="s">
        <v>12</v>
      </c>
      <c r="B9" s="70" t="s">
        <v>17</v>
      </c>
      <c r="C9" s="117">
        <v>0</v>
      </c>
      <c r="D9" s="118">
        <v>0</v>
      </c>
      <c r="E9" s="118">
        <v>0</v>
      </c>
      <c r="F9" s="118" t="s">
        <v>13</v>
      </c>
      <c r="G9" s="118">
        <v>0</v>
      </c>
      <c r="H9" s="118" t="s">
        <v>13</v>
      </c>
      <c r="I9" s="119">
        <v>0</v>
      </c>
      <c r="J9" s="120">
        <v>0</v>
      </c>
    </row>
    <row r="10" spans="1:10" ht="25.5" customHeight="1" thickBot="1" x14ac:dyDescent="0.3">
      <c r="A10" s="410"/>
      <c r="B10" s="83" t="s">
        <v>23</v>
      </c>
      <c r="C10" s="121">
        <f>C9/C$11</f>
        <v>0</v>
      </c>
      <c r="D10" s="122">
        <f>D9/D$11</f>
        <v>0</v>
      </c>
      <c r="E10" s="122">
        <f>E9/E$11</f>
        <v>0</v>
      </c>
      <c r="F10" s="122" t="s">
        <v>14</v>
      </c>
      <c r="G10" s="122">
        <f>G9/G$11</f>
        <v>0</v>
      </c>
      <c r="H10" s="122" t="s">
        <v>14</v>
      </c>
      <c r="I10" s="123">
        <f>I9/I$11</f>
        <v>0</v>
      </c>
      <c r="J10" s="123">
        <f>J9/J$11</f>
        <v>0</v>
      </c>
    </row>
    <row r="11" spans="1:10" ht="25.5" customHeight="1" x14ac:dyDescent="0.25">
      <c r="A11" s="399" t="s">
        <v>27</v>
      </c>
      <c r="B11" s="5" t="s">
        <v>17</v>
      </c>
      <c r="C11" s="124">
        <f>C5+C7+C9</f>
        <v>177</v>
      </c>
      <c r="D11" s="125">
        <f>D5+D7+D9</f>
        <v>25</v>
      </c>
      <c r="E11" s="125">
        <f>E5+E7+E9</f>
        <v>134</v>
      </c>
      <c r="F11" s="125" t="s">
        <v>13</v>
      </c>
      <c r="G11" s="125">
        <f>G5+G7+G9</f>
        <v>363</v>
      </c>
      <c r="H11" s="125" t="s">
        <v>13</v>
      </c>
      <c r="I11" s="126">
        <f>I5+I7+I9</f>
        <v>5</v>
      </c>
      <c r="J11" s="127">
        <f>J5+J7+J9</f>
        <v>704</v>
      </c>
    </row>
    <row r="12" spans="1:10" ht="25.5" customHeight="1" thickBot="1" x14ac:dyDescent="0.3">
      <c r="A12" s="411"/>
      <c r="B12" s="83" t="s">
        <v>23</v>
      </c>
      <c r="C12" s="84">
        <f>C11/C$11</f>
        <v>1</v>
      </c>
      <c r="D12" s="85">
        <f t="shared" ref="D12:I12" si="0">D11/D$11</f>
        <v>1</v>
      </c>
      <c r="E12" s="85">
        <f t="shared" si="0"/>
        <v>1</v>
      </c>
      <c r="F12" s="85" t="s">
        <v>14</v>
      </c>
      <c r="G12" s="85">
        <f t="shared" si="0"/>
        <v>1</v>
      </c>
      <c r="H12" s="85" t="s">
        <v>14</v>
      </c>
      <c r="I12" s="87">
        <f t="shared" si="0"/>
        <v>1</v>
      </c>
      <c r="J12" s="128">
        <f>J11/J$11</f>
        <v>1</v>
      </c>
    </row>
    <row r="13" spans="1:10" ht="36" customHeight="1" thickBot="1" x14ac:dyDescent="0.3">
      <c r="A13" s="129"/>
      <c r="B13" s="90"/>
      <c r="C13" s="91"/>
      <c r="D13" s="91"/>
      <c r="E13" s="91"/>
      <c r="F13" s="91"/>
      <c r="G13" s="91"/>
      <c r="H13" s="91"/>
      <c r="I13" s="91"/>
      <c r="J13" s="91"/>
    </row>
    <row r="14" spans="1:10" ht="41.25" customHeight="1" thickBot="1" x14ac:dyDescent="0.3">
      <c r="A14" s="130" t="s">
        <v>16</v>
      </c>
      <c r="B14" s="131" t="s">
        <v>17</v>
      </c>
      <c r="C14" s="132">
        <v>0</v>
      </c>
      <c r="D14" s="133">
        <v>0</v>
      </c>
      <c r="E14" s="133">
        <v>0</v>
      </c>
      <c r="F14" s="133" t="s">
        <v>13</v>
      </c>
      <c r="G14" s="133">
        <v>0</v>
      </c>
      <c r="H14" s="133" t="s">
        <v>13</v>
      </c>
      <c r="I14" s="134">
        <v>0</v>
      </c>
      <c r="J14" s="135">
        <v>0</v>
      </c>
    </row>
    <row r="15" spans="1:10" ht="51" customHeight="1" thickBot="1" x14ac:dyDescent="0.3">
      <c r="A15" s="136" t="s">
        <v>28</v>
      </c>
      <c r="B15" s="131" t="s">
        <v>17</v>
      </c>
      <c r="C15" s="137">
        <f>C5+C7+C9+C14</f>
        <v>177</v>
      </c>
      <c r="D15" s="138">
        <f>D5+D7+D9+D14</f>
        <v>25</v>
      </c>
      <c r="E15" s="138">
        <f>E5+E7+E9+E14</f>
        <v>134</v>
      </c>
      <c r="F15" s="138" t="s">
        <v>13</v>
      </c>
      <c r="G15" s="138">
        <f>G5+G7+G9+G14</f>
        <v>363</v>
      </c>
      <c r="H15" s="138" t="s">
        <v>13</v>
      </c>
      <c r="I15" s="139">
        <f>I5+I7+I9+I14</f>
        <v>5</v>
      </c>
      <c r="J15" s="140">
        <f>SUM(C15:I15)</f>
        <v>704</v>
      </c>
    </row>
    <row r="16" spans="1:10" ht="38.25" customHeight="1" thickBot="1" x14ac:dyDescent="0.3">
      <c r="A16" s="141"/>
      <c r="B16" s="142"/>
      <c r="C16" s="143"/>
      <c r="D16" s="143"/>
      <c r="E16" s="143"/>
      <c r="F16" s="143"/>
      <c r="G16" s="144"/>
      <c r="H16" s="143"/>
      <c r="I16" s="143"/>
      <c r="J16" s="145"/>
    </row>
    <row r="17" spans="1:10" ht="51" customHeight="1" thickBot="1" x14ac:dyDescent="0.3">
      <c r="A17" s="136" t="s">
        <v>29</v>
      </c>
      <c r="B17" s="146" t="s">
        <v>11</v>
      </c>
      <c r="C17" s="147">
        <f>C15/C19</f>
        <v>0.3127208480565371</v>
      </c>
      <c r="D17" s="148">
        <f t="shared" ref="D17:J17" si="1">D15/D19</f>
        <v>0.34722222222222221</v>
      </c>
      <c r="E17" s="148">
        <f t="shared" si="1"/>
        <v>0.47517730496453903</v>
      </c>
      <c r="F17" s="148" t="s">
        <v>14</v>
      </c>
      <c r="G17" s="148">
        <f t="shared" si="1"/>
        <v>0.45660377358490567</v>
      </c>
      <c r="H17" s="149" t="s">
        <v>14</v>
      </c>
      <c r="I17" s="150">
        <f t="shared" si="1"/>
        <v>6.7567567567567571E-2</v>
      </c>
      <c r="J17" s="151">
        <f t="shared" si="1"/>
        <v>0.34108527131782945</v>
      </c>
    </row>
    <row r="18" spans="1:10" ht="37.5" customHeight="1" thickBot="1" x14ac:dyDescent="0.3">
      <c r="A18" s="152"/>
      <c r="B18" s="142"/>
      <c r="C18" s="91"/>
      <c r="D18" s="91"/>
      <c r="E18" s="91"/>
      <c r="F18" s="91"/>
      <c r="G18" s="91"/>
      <c r="H18" s="91"/>
      <c r="I18" s="91"/>
      <c r="J18" s="91"/>
    </row>
    <row r="19" spans="1:10" ht="51" customHeight="1" thickBot="1" x14ac:dyDescent="0.3">
      <c r="A19" s="136" t="s">
        <v>30</v>
      </c>
      <c r="B19" s="131" t="s">
        <v>17</v>
      </c>
      <c r="C19" s="138">
        <v>566</v>
      </c>
      <c r="D19" s="138">
        <v>72</v>
      </c>
      <c r="E19" s="138">
        <v>282</v>
      </c>
      <c r="F19" s="138" t="s">
        <v>13</v>
      </c>
      <c r="G19" s="138">
        <v>795</v>
      </c>
      <c r="H19" s="138">
        <v>275</v>
      </c>
      <c r="I19" s="139">
        <v>74</v>
      </c>
      <c r="J19" s="140">
        <f>SUM(C19:I19)</f>
        <v>2064</v>
      </c>
    </row>
    <row r="20" spans="1:10" ht="57.75" customHeight="1" thickBot="1" x14ac:dyDescent="0.3"/>
    <row r="21" spans="1:10" ht="49.5" customHeight="1" x14ac:dyDescent="0.25">
      <c r="A21" s="412" t="s">
        <v>19</v>
      </c>
      <c r="B21" s="413"/>
      <c r="C21" s="413"/>
      <c r="D21" s="93"/>
      <c r="E21" s="93"/>
      <c r="F21" s="93"/>
      <c r="G21" s="93"/>
      <c r="H21" s="93"/>
      <c r="I21" s="93"/>
      <c r="J21" s="94"/>
    </row>
    <row r="22" spans="1:10" ht="45" customHeight="1" x14ac:dyDescent="0.25">
      <c r="A22" s="391" t="s">
        <v>20</v>
      </c>
      <c r="B22" s="392"/>
      <c r="C22" s="45">
        <v>1</v>
      </c>
      <c r="D22" s="95">
        <v>1</v>
      </c>
      <c r="E22" s="95">
        <v>1</v>
      </c>
      <c r="F22" s="95">
        <v>0</v>
      </c>
      <c r="G22" s="95">
        <v>2</v>
      </c>
      <c r="H22" s="95">
        <v>0</v>
      </c>
      <c r="I22" s="95">
        <v>1</v>
      </c>
      <c r="J22" s="96">
        <f>SUM(C22:I22)</f>
        <v>6</v>
      </c>
    </row>
    <row r="23" spans="1:10" ht="45" customHeight="1" thickBot="1" x14ac:dyDescent="0.3">
      <c r="A23" s="393" t="s">
        <v>133</v>
      </c>
      <c r="B23" s="394"/>
      <c r="C23" s="97">
        <v>1</v>
      </c>
      <c r="D23" s="98">
        <v>1</v>
      </c>
      <c r="E23" s="98">
        <v>1</v>
      </c>
      <c r="F23" s="98">
        <v>1</v>
      </c>
      <c r="G23" s="98">
        <v>2</v>
      </c>
      <c r="H23" s="98">
        <v>1</v>
      </c>
      <c r="I23" s="99">
        <v>1</v>
      </c>
      <c r="J23" s="100">
        <f>SUM(C23:I23)</f>
        <v>8</v>
      </c>
    </row>
    <row r="24" spans="1:10" ht="31.5" customHeight="1" x14ac:dyDescent="0.25">
      <c r="A24" s="52" t="s">
        <v>21</v>
      </c>
      <c r="B24" s="53"/>
      <c r="C24" s="54"/>
      <c r="D24" s="54"/>
      <c r="E24" s="54"/>
      <c r="F24" s="54"/>
      <c r="G24" s="54"/>
      <c r="H24" s="54"/>
      <c r="I24" s="54"/>
      <c r="J24" s="54"/>
    </row>
    <row r="25" spans="1:10" ht="16.5" customHeight="1" x14ac:dyDescent="0.25">
      <c r="B25" s="53"/>
      <c r="C25" s="101"/>
      <c r="D25" s="101"/>
      <c r="E25" s="101"/>
      <c r="F25" s="101"/>
      <c r="G25" s="101"/>
      <c r="H25" s="101"/>
      <c r="I25" s="101"/>
      <c r="J25" s="101"/>
    </row>
    <row r="26" spans="1:10" ht="45" customHeight="1" x14ac:dyDescent="0.25">
      <c r="A26" s="396" t="s">
        <v>31</v>
      </c>
      <c r="B26" s="396"/>
      <c r="C26" s="396"/>
      <c r="D26" s="396"/>
      <c r="E26" s="396"/>
      <c r="F26" s="396"/>
      <c r="G26" s="396"/>
      <c r="H26" s="396"/>
      <c r="I26" s="396"/>
      <c r="J26" s="396"/>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9"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39"/>
  <sheetViews>
    <sheetView zoomScale="51" zoomScaleNormal="51" zoomScaleSheetLayoutView="71" workbookViewId="0">
      <selection sqref="A1:Z1"/>
    </sheetView>
  </sheetViews>
  <sheetFormatPr baseColWidth="10" defaultColWidth="11.42578125" defaultRowHeight="15" x14ac:dyDescent="0.25"/>
  <cols>
    <col min="1" max="1" width="36.7109375" style="508" customWidth="1"/>
    <col min="2" max="2" width="9.42578125" style="508" customWidth="1"/>
    <col min="3" max="26" width="13.140625" style="508" customWidth="1"/>
    <col min="27" max="16384" width="11.42578125" style="506"/>
  </cols>
  <sheetData>
    <row r="1" spans="1:26" ht="58.5" customHeight="1" x14ac:dyDescent="0.25">
      <c r="A1" s="414" t="s">
        <v>137</v>
      </c>
      <c r="B1" s="414"/>
      <c r="C1" s="414"/>
      <c r="D1" s="414"/>
      <c r="E1" s="414"/>
      <c r="F1" s="414"/>
      <c r="G1" s="414"/>
      <c r="H1" s="414"/>
      <c r="I1" s="414"/>
      <c r="J1" s="414"/>
      <c r="K1" s="414"/>
      <c r="L1" s="414"/>
      <c r="M1" s="414"/>
      <c r="N1" s="414"/>
      <c r="O1" s="414"/>
      <c r="P1" s="414"/>
      <c r="Q1" s="414"/>
      <c r="R1" s="414"/>
      <c r="S1" s="414"/>
      <c r="T1" s="414"/>
      <c r="U1" s="414"/>
      <c r="V1" s="414"/>
      <c r="W1" s="414"/>
      <c r="X1" s="414"/>
      <c r="Y1" s="414"/>
      <c r="Z1" s="414"/>
    </row>
    <row r="2" spans="1:26" ht="32.25" customHeight="1" thickBot="1" x14ac:dyDescent="0.3">
      <c r="A2" s="414" t="s">
        <v>32</v>
      </c>
      <c r="B2" s="415"/>
      <c r="C2" s="415"/>
      <c r="D2" s="415"/>
      <c r="E2" s="415"/>
      <c r="F2" s="415"/>
      <c r="G2" s="415"/>
      <c r="H2" s="415"/>
      <c r="I2" s="415"/>
      <c r="J2" s="415"/>
      <c r="K2" s="415"/>
      <c r="L2" s="415"/>
      <c r="M2" s="415"/>
      <c r="N2" s="415"/>
      <c r="O2" s="415"/>
      <c r="P2" s="415"/>
      <c r="Q2" s="415"/>
      <c r="R2" s="415"/>
      <c r="S2" s="415"/>
      <c r="T2" s="415"/>
      <c r="U2" s="415"/>
      <c r="V2" s="415"/>
      <c r="W2" s="415"/>
      <c r="X2" s="415"/>
      <c r="Y2" s="415"/>
      <c r="Z2" s="415"/>
    </row>
    <row r="3" spans="1:26" ht="51.75" customHeight="1" thickBot="1" x14ac:dyDescent="0.3">
      <c r="A3" s="416" t="s">
        <v>33</v>
      </c>
      <c r="B3" s="417"/>
      <c r="C3" s="403" t="s">
        <v>1</v>
      </c>
      <c r="D3" s="404"/>
      <c r="E3" s="404"/>
      <c r="F3" s="404"/>
      <c r="G3" s="404"/>
      <c r="H3" s="404"/>
      <c r="I3" s="404"/>
      <c r="J3" s="404"/>
      <c r="K3" s="404"/>
      <c r="L3" s="404"/>
      <c r="M3" s="404"/>
      <c r="N3" s="404"/>
      <c r="O3" s="404"/>
      <c r="P3" s="404"/>
      <c r="Q3" s="404"/>
      <c r="R3" s="404"/>
      <c r="S3" s="404"/>
      <c r="T3" s="404"/>
      <c r="U3" s="404"/>
      <c r="V3" s="404"/>
      <c r="W3" s="404"/>
      <c r="X3" s="404"/>
      <c r="Y3" s="404"/>
      <c r="Z3" s="405"/>
    </row>
    <row r="4" spans="1:26" ht="66" customHeight="1" x14ac:dyDescent="0.25">
      <c r="A4" s="418"/>
      <c r="B4" s="419"/>
      <c r="C4" s="422" t="s">
        <v>2</v>
      </c>
      <c r="D4" s="423"/>
      <c r="E4" s="424"/>
      <c r="F4" s="422" t="s">
        <v>3</v>
      </c>
      <c r="G4" s="423"/>
      <c r="H4" s="424"/>
      <c r="I4" s="425" t="s">
        <v>4</v>
      </c>
      <c r="J4" s="423"/>
      <c r="K4" s="424"/>
      <c r="L4" s="425" t="s">
        <v>5</v>
      </c>
      <c r="M4" s="423"/>
      <c r="N4" s="424"/>
      <c r="O4" s="425" t="s">
        <v>6</v>
      </c>
      <c r="P4" s="423"/>
      <c r="Q4" s="424"/>
      <c r="R4" s="426" t="s">
        <v>129</v>
      </c>
      <c r="S4" s="427"/>
      <c r="T4" s="428"/>
      <c r="U4" s="425" t="s">
        <v>8</v>
      </c>
      <c r="V4" s="423"/>
      <c r="W4" s="424"/>
      <c r="X4" s="425" t="s">
        <v>9</v>
      </c>
      <c r="Y4" s="423"/>
      <c r="Z4" s="424"/>
    </row>
    <row r="5" spans="1:26" ht="48" customHeight="1" thickBot="1" x14ac:dyDescent="0.3">
      <c r="A5" s="420"/>
      <c r="B5" s="421"/>
      <c r="C5" s="153" t="s">
        <v>34</v>
      </c>
      <c r="D5" s="154" t="s">
        <v>35</v>
      </c>
      <c r="E5" s="155" t="s">
        <v>36</v>
      </c>
      <c r="F5" s="153" t="s">
        <v>34</v>
      </c>
      <c r="G5" s="154" t="s">
        <v>35</v>
      </c>
      <c r="H5" s="155" t="s">
        <v>36</v>
      </c>
      <c r="I5" s="153" t="s">
        <v>34</v>
      </c>
      <c r="J5" s="154" t="s">
        <v>35</v>
      </c>
      <c r="K5" s="155" t="s">
        <v>36</v>
      </c>
      <c r="L5" s="153" t="s">
        <v>34</v>
      </c>
      <c r="M5" s="154" t="s">
        <v>35</v>
      </c>
      <c r="N5" s="155" t="s">
        <v>36</v>
      </c>
      <c r="O5" s="153" t="s">
        <v>34</v>
      </c>
      <c r="P5" s="154" t="s">
        <v>35</v>
      </c>
      <c r="Q5" s="155" t="s">
        <v>36</v>
      </c>
      <c r="R5" s="153" t="s">
        <v>34</v>
      </c>
      <c r="S5" s="154" t="s">
        <v>35</v>
      </c>
      <c r="T5" s="155" t="s">
        <v>36</v>
      </c>
      <c r="U5" s="153" t="s">
        <v>34</v>
      </c>
      <c r="V5" s="154" t="s">
        <v>35</v>
      </c>
      <c r="W5" s="155" t="s">
        <v>36</v>
      </c>
      <c r="X5" s="153" t="s">
        <v>34</v>
      </c>
      <c r="Y5" s="154" t="s">
        <v>35</v>
      </c>
      <c r="Z5" s="155" t="s">
        <v>36</v>
      </c>
    </row>
    <row r="6" spans="1:26" ht="34.5" customHeight="1" x14ac:dyDescent="0.25">
      <c r="A6" s="430" t="s">
        <v>37</v>
      </c>
      <c r="B6" s="156" t="s">
        <v>10</v>
      </c>
      <c r="C6" s="157">
        <v>1</v>
      </c>
      <c r="D6" s="158">
        <v>0</v>
      </c>
      <c r="E6" s="159">
        <v>1</v>
      </c>
      <c r="F6" s="157">
        <v>0</v>
      </c>
      <c r="G6" s="158">
        <v>0</v>
      </c>
      <c r="H6" s="159">
        <v>0</v>
      </c>
      <c r="I6" s="157">
        <v>0</v>
      </c>
      <c r="J6" s="158">
        <v>0</v>
      </c>
      <c r="K6" s="159">
        <v>0</v>
      </c>
      <c r="L6" s="157" t="s">
        <v>13</v>
      </c>
      <c r="M6" s="158" t="s">
        <v>13</v>
      </c>
      <c r="N6" s="159" t="s">
        <v>13</v>
      </c>
      <c r="O6" s="157">
        <v>1</v>
      </c>
      <c r="P6" s="158">
        <v>1</v>
      </c>
      <c r="Q6" s="159">
        <v>2</v>
      </c>
      <c r="R6" s="157">
        <v>1</v>
      </c>
      <c r="S6" s="158">
        <v>0</v>
      </c>
      <c r="T6" s="159">
        <v>1</v>
      </c>
      <c r="U6" s="157">
        <v>0</v>
      </c>
      <c r="V6" s="158">
        <v>0</v>
      </c>
      <c r="W6" s="159">
        <v>0</v>
      </c>
      <c r="X6" s="157">
        <f>C6+F6+I6+O6+R6+U6</f>
        <v>3</v>
      </c>
      <c r="Y6" s="158">
        <f t="shared" ref="Y6:Z6" si="0">D6+G6+J6+P6+S6+V6</f>
        <v>1</v>
      </c>
      <c r="Z6" s="159">
        <f t="shared" si="0"/>
        <v>4</v>
      </c>
    </row>
    <row r="7" spans="1:26" ht="31.9" customHeight="1" x14ac:dyDescent="0.25">
      <c r="A7" s="429"/>
      <c r="B7" s="160" t="s">
        <v>11</v>
      </c>
      <c r="C7" s="161">
        <f t="shared" ref="C7:Z7" si="1">C6/C$28</f>
        <v>2.3255813953488372E-3</v>
      </c>
      <c r="D7" s="162">
        <f t="shared" si="1"/>
        <v>0</v>
      </c>
      <c r="E7" s="163">
        <f t="shared" si="1"/>
        <v>1.8083182640144665E-3</v>
      </c>
      <c r="F7" s="161">
        <f t="shared" si="1"/>
        <v>0</v>
      </c>
      <c r="G7" s="162">
        <f t="shared" si="1"/>
        <v>0</v>
      </c>
      <c r="H7" s="163">
        <f t="shared" si="1"/>
        <v>0</v>
      </c>
      <c r="I7" s="161">
        <f t="shared" si="1"/>
        <v>0</v>
      </c>
      <c r="J7" s="162">
        <f t="shared" si="1"/>
        <v>0</v>
      </c>
      <c r="K7" s="163">
        <f t="shared" si="1"/>
        <v>0</v>
      </c>
      <c r="L7" s="161" t="s">
        <v>14</v>
      </c>
      <c r="M7" s="162" t="s">
        <v>14</v>
      </c>
      <c r="N7" s="163" t="s">
        <v>14</v>
      </c>
      <c r="O7" s="161">
        <f t="shared" si="1"/>
        <v>1.8484288354898336E-3</v>
      </c>
      <c r="P7" s="162">
        <f t="shared" si="1"/>
        <v>7.2992700729927005E-3</v>
      </c>
      <c r="Q7" s="163">
        <f t="shared" si="1"/>
        <v>2.9498525073746312E-3</v>
      </c>
      <c r="R7" s="161">
        <f t="shared" si="1"/>
        <v>6.41025641025641E-3</v>
      </c>
      <c r="S7" s="162">
        <f t="shared" si="1"/>
        <v>0</v>
      </c>
      <c r="T7" s="163">
        <f t="shared" si="1"/>
        <v>4.1841004184100415E-3</v>
      </c>
      <c r="U7" s="161">
        <f t="shared" si="1"/>
        <v>0</v>
      </c>
      <c r="V7" s="162">
        <f t="shared" si="1"/>
        <v>0</v>
      </c>
      <c r="W7" s="163">
        <f t="shared" si="1"/>
        <v>0</v>
      </c>
      <c r="X7" s="161">
        <f t="shared" si="1"/>
        <v>2.0833333333333333E-3</v>
      </c>
      <c r="Y7" s="162">
        <f t="shared" si="1"/>
        <v>2.3255813953488372E-3</v>
      </c>
      <c r="Z7" s="163">
        <f t="shared" si="1"/>
        <v>2.1390374331550803E-3</v>
      </c>
    </row>
    <row r="8" spans="1:26" ht="28.5" customHeight="1" x14ac:dyDescent="0.25">
      <c r="A8" s="431" t="s">
        <v>38</v>
      </c>
      <c r="B8" s="164" t="s">
        <v>10</v>
      </c>
      <c r="C8" s="165">
        <v>31</v>
      </c>
      <c r="D8" s="166">
        <v>16</v>
      </c>
      <c r="E8" s="167">
        <v>47</v>
      </c>
      <c r="F8" s="165">
        <v>9</v>
      </c>
      <c r="G8" s="166">
        <v>2</v>
      </c>
      <c r="H8" s="167">
        <v>11</v>
      </c>
      <c r="I8" s="165">
        <v>40</v>
      </c>
      <c r="J8" s="166">
        <v>5</v>
      </c>
      <c r="K8" s="167">
        <v>45</v>
      </c>
      <c r="L8" s="165" t="s">
        <v>13</v>
      </c>
      <c r="M8" s="166" t="s">
        <v>13</v>
      </c>
      <c r="N8" s="167" t="s">
        <v>13</v>
      </c>
      <c r="O8" s="165">
        <v>62</v>
      </c>
      <c r="P8" s="166">
        <v>22</v>
      </c>
      <c r="Q8" s="167">
        <v>84</v>
      </c>
      <c r="R8" s="165">
        <v>35</v>
      </c>
      <c r="S8" s="166">
        <v>13</v>
      </c>
      <c r="T8" s="167">
        <v>48</v>
      </c>
      <c r="U8" s="165">
        <v>8</v>
      </c>
      <c r="V8" s="166">
        <v>2</v>
      </c>
      <c r="W8" s="167">
        <v>10</v>
      </c>
      <c r="X8" s="165">
        <f t="shared" ref="X8:Z8" si="2">C8+F8+I8+O8+R8+U8</f>
        <v>185</v>
      </c>
      <c r="Y8" s="166">
        <f t="shared" si="2"/>
        <v>60</v>
      </c>
      <c r="Z8" s="167">
        <f t="shared" si="2"/>
        <v>245</v>
      </c>
    </row>
    <row r="9" spans="1:26" ht="31.5" customHeight="1" x14ac:dyDescent="0.25">
      <c r="A9" s="429"/>
      <c r="B9" s="160" t="s">
        <v>11</v>
      </c>
      <c r="C9" s="161">
        <f t="shared" ref="C9:Z9" si="3">C8/C$28</f>
        <v>7.2093023255813959E-2</v>
      </c>
      <c r="D9" s="162">
        <f t="shared" si="3"/>
        <v>0.13008130081300814</v>
      </c>
      <c r="E9" s="163">
        <f t="shared" si="3"/>
        <v>8.4990958408679929E-2</v>
      </c>
      <c r="F9" s="161">
        <f t="shared" si="3"/>
        <v>0.24324324324324326</v>
      </c>
      <c r="G9" s="162">
        <f t="shared" si="3"/>
        <v>0.18181818181818182</v>
      </c>
      <c r="H9" s="163">
        <f t="shared" si="3"/>
        <v>0.22916666666666666</v>
      </c>
      <c r="I9" s="161">
        <f t="shared" si="3"/>
        <v>0.18181818181818182</v>
      </c>
      <c r="J9" s="162">
        <f t="shared" si="3"/>
        <v>8.0645161290322578E-2</v>
      </c>
      <c r="K9" s="163">
        <f t="shared" si="3"/>
        <v>0.15957446808510639</v>
      </c>
      <c r="L9" s="161" t="s">
        <v>14</v>
      </c>
      <c r="M9" s="162" t="s">
        <v>14</v>
      </c>
      <c r="N9" s="163" t="s">
        <v>14</v>
      </c>
      <c r="O9" s="161">
        <f t="shared" si="3"/>
        <v>0.11460258780036968</v>
      </c>
      <c r="P9" s="162">
        <f t="shared" si="3"/>
        <v>0.16058394160583941</v>
      </c>
      <c r="Q9" s="163">
        <f t="shared" si="3"/>
        <v>0.12389380530973451</v>
      </c>
      <c r="R9" s="161">
        <f t="shared" si="3"/>
        <v>0.22435897435897437</v>
      </c>
      <c r="S9" s="162">
        <f t="shared" si="3"/>
        <v>0.15662650602409639</v>
      </c>
      <c r="T9" s="163">
        <f t="shared" si="3"/>
        <v>0.20083682008368201</v>
      </c>
      <c r="U9" s="161">
        <f t="shared" si="3"/>
        <v>0.14285714285714285</v>
      </c>
      <c r="V9" s="162">
        <f t="shared" si="3"/>
        <v>0.14285714285714285</v>
      </c>
      <c r="W9" s="163">
        <f t="shared" si="3"/>
        <v>0.14285714285714285</v>
      </c>
      <c r="X9" s="161">
        <f t="shared" si="3"/>
        <v>0.12847222222222221</v>
      </c>
      <c r="Y9" s="162">
        <f t="shared" si="3"/>
        <v>0.13953488372093023</v>
      </c>
      <c r="Z9" s="163">
        <f t="shared" si="3"/>
        <v>0.13101604278074866</v>
      </c>
    </row>
    <row r="10" spans="1:26" ht="31.5" customHeight="1" x14ac:dyDescent="0.25">
      <c r="A10" s="431" t="s">
        <v>39</v>
      </c>
      <c r="B10" s="164" t="s">
        <v>10</v>
      </c>
      <c r="C10" s="165">
        <v>48</v>
      </c>
      <c r="D10" s="166">
        <v>8</v>
      </c>
      <c r="E10" s="167">
        <v>56</v>
      </c>
      <c r="F10" s="165">
        <v>1</v>
      </c>
      <c r="G10" s="166">
        <v>1</v>
      </c>
      <c r="H10" s="167">
        <v>2</v>
      </c>
      <c r="I10" s="165">
        <v>26</v>
      </c>
      <c r="J10" s="166">
        <v>8</v>
      </c>
      <c r="K10" s="167">
        <v>34</v>
      </c>
      <c r="L10" s="165" t="s">
        <v>13</v>
      </c>
      <c r="M10" s="166" t="s">
        <v>13</v>
      </c>
      <c r="N10" s="167" t="s">
        <v>13</v>
      </c>
      <c r="O10" s="165">
        <v>82</v>
      </c>
      <c r="P10" s="166">
        <v>14</v>
      </c>
      <c r="Q10" s="167">
        <v>96</v>
      </c>
      <c r="R10" s="165">
        <v>16</v>
      </c>
      <c r="S10" s="166">
        <v>12</v>
      </c>
      <c r="T10" s="167">
        <v>28</v>
      </c>
      <c r="U10" s="165">
        <v>3</v>
      </c>
      <c r="V10" s="166">
        <v>1</v>
      </c>
      <c r="W10" s="167">
        <v>4</v>
      </c>
      <c r="X10" s="165">
        <f t="shared" ref="X10:Z10" si="4">C10+F10+I10+O10+R10+U10</f>
        <v>176</v>
      </c>
      <c r="Y10" s="166">
        <f t="shared" si="4"/>
        <v>44</v>
      </c>
      <c r="Z10" s="167">
        <f t="shared" si="4"/>
        <v>220</v>
      </c>
    </row>
    <row r="11" spans="1:26" ht="31.5" customHeight="1" x14ac:dyDescent="0.25">
      <c r="A11" s="429"/>
      <c r="B11" s="160" t="s">
        <v>11</v>
      </c>
      <c r="C11" s="161">
        <f t="shared" ref="C11:Z11" si="5">C10/C$28</f>
        <v>0.11162790697674418</v>
      </c>
      <c r="D11" s="162">
        <f t="shared" si="5"/>
        <v>6.5040650406504072E-2</v>
      </c>
      <c r="E11" s="163">
        <f t="shared" si="5"/>
        <v>0.10126582278481013</v>
      </c>
      <c r="F11" s="161">
        <f t="shared" si="5"/>
        <v>2.7027027027027029E-2</v>
      </c>
      <c r="G11" s="162">
        <f t="shared" si="5"/>
        <v>9.0909090909090912E-2</v>
      </c>
      <c r="H11" s="163">
        <f t="shared" si="5"/>
        <v>4.1666666666666664E-2</v>
      </c>
      <c r="I11" s="161">
        <f t="shared" si="5"/>
        <v>0.11818181818181818</v>
      </c>
      <c r="J11" s="162">
        <f t="shared" si="5"/>
        <v>0.12903225806451613</v>
      </c>
      <c r="K11" s="163">
        <f t="shared" si="5"/>
        <v>0.12056737588652482</v>
      </c>
      <c r="L11" s="161" t="s">
        <v>14</v>
      </c>
      <c r="M11" s="162" t="s">
        <v>14</v>
      </c>
      <c r="N11" s="163" t="s">
        <v>14</v>
      </c>
      <c r="O11" s="161">
        <f t="shared" si="5"/>
        <v>0.15157116451016636</v>
      </c>
      <c r="P11" s="162">
        <f t="shared" si="5"/>
        <v>0.10218978102189781</v>
      </c>
      <c r="Q11" s="163">
        <f t="shared" si="5"/>
        <v>0.1415929203539823</v>
      </c>
      <c r="R11" s="161">
        <f t="shared" si="5"/>
        <v>0.10256410256410256</v>
      </c>
      <c r="S11" s="162">
        <f t="shared" si="5"/>
        <v>0.14457831325301204</v>
      </c>
      <c r="T11" s="163">
        <f t="shared" si="5"/>
        <v>0.11715481171548117</v>
      </c>
      <c r="U11" s="161">
        <f t="shared" si="5"/>
        <v>5.3571428571428568E-2</v>
      </c>
      <c r="V11" s="162">
        <f t="shared" si="5"/>
        <v>7.1428571428571425E-2</v>
      </c>
      <c r="W11" s="163">
        <f t="shared" si="5"/>
        <v>5.7142857142857141E-2</v>
      </c>
      <c r="X11" s="161">
        <f t="shared" si="5"/>
        <v>0.12222222222222222</v>
      </c>
      <c r="Y11" s="162">
        <f t="shared" si="5"/>
        <v>0.10232558139534884</v>
      </c>
      <c r="Z11" s="163">
        <f t="shared" si="5"/>
        <v>0.11764705882352941</v>
      </c>
    </row>
    <row r="12" spans="1:26" ht="31.5" customHeight="1" x14ac:dyDescent="0.25">
      <c r="A12" s="429" t="s">
        <v>40</v>
      </c>
      <c r="B12" s="164" t="s">
        <v>10</v>
      </c>
      <c r="C12" s="165">
        <v>66</v>
      </c>
      <c r="D12" s="166">
        <v>15</v>
      </c>
      <c r="E12" s="167">
        <v>81</v>
      </c>
      <c r="F12" s="165">
        <v>4</v>
      </c>
      <c r="G12" s="166">
        <v>1</v>
      </c>
      <c r="H12" s="167">
        <v>5</v>
      </c>
      <c r="I12" s="165">
        <v>30</v>
      </c>
      <c r="J12" s="166">
        <v>9</v>
      </c>
      <c r="K12" s="167">
        <v>39</v>
      </c>
      <c r="L12" s="165" t="s">
        <v>13</v>
      </c>
      <c r="M12" s="166" t="s">
        <v>13</v>
      </c>
      <c r="N12" s="167" t="s">
        <v>13</v>
      </c>
      <c r="O12" s="165">
        <v>66</v>
      </c>
      <c r="P12" s="166">
        <v>24</v>
      </c>
      <c r="Q12" s="167">
        <v>90</v>
      </c>
      <c r="R12" s="165">
        <v>17</v>
      </c>
      <c r="S12" s="166">
        <v>5</v>
      </c>
      <c r="T12" s="167">
        <v>22</v>
      </c>
      <c r="U12" s="165">
        <v>9</v>
      </c>
      <c r="V12" s="166">
        <v>1</v>
      </c>
      <c r="W12" s="167">
        <v>10</v>
      </c>
      <c r="X12" s="165">
        <f t="shared" ref="X12:Z12" si="6">C12+F12+I12+O12+R12+U12</f>
        <v>192</v>
      </c>
      <c r="Y12" s="166">
        <f t="shared" si="6"/>
        <v>55</v>
      </c>
      <c r="Z12" s="167">
        <f t="shared" si="6"/>
        <v>247</v>
      </c>
    </row>
    <row r="13" spans="1:26" ht="31.5" customHeight="1" x14ac:dyDescent="0.25">
      <c r="A13" s="429"/>
      <c r="B13" s="160" t="s">
        <v>11</v>
      </c>
      <c r="C13" s="161">
        <f t="shared" ref="C13:Z13" si="7">C12/C$28</f>
        <v>0.15348837209302327</v>
      </c>
      <c r="D13" s="162">
        <f t="shared" si="7"/>
        <v>0.12195121951219512</v>
      </c>
      <c r="E13" s="163">
        <f t="shared" si="7"/>
        <v>0.14647377938517178</v>
      </c>
      <c r="F13" s="161">
        <f t="shared" si="7"/>
        <v>0.10810810810810811</v>
      </c>
      <c r="G13" s="162">
        <f t="shared" si="7"/>
        <v>9.0909090909090912E-2</v>
      </c>
      <c r="H13" s="163">
        <f t="shared" si="7"/>
        <v>0.10416666666666667</v>
      </c>
      <c r="I13" s="161">
        <f t="shared" si="7"/>
        <v>0.13636363636363635</v>
      </c>
      <c r="J13" s="162">
        <f t="shared" si="7"/>
        <v>0.14516129032258066</v>
      </c>
      <c r="K13" s="163">
        <f t="shared" si="7"/>
        <v>0.13829787234042554</v>
      </c>
      <c r="L13" s="161" t="s">
        <v>14</v>
      </c>
      <c r="M13" s="162" t="s">
        <v>14</v>
      </c>
      <c r="N13" s="163" t="s">
        <v>14</v>
      </c>
      <c r="O13" s="161">
        <f t="shared" si="7"/>
        <v>0.12199630314232902</v>
      </c>
      <c r="P13" s="162">
        <f t="shared" si="7"/>
        <v>0.17518248175182483</v>
      </c>
      <c r="Q13" s="163">
        <f t="shared" si="7"/>
        <v>0.13274336283185842</v>
      </c>
      <c r="R13" s="161">
        <f t="shared" si="7"/>
        <v>0.10897435897435898</v>
      </c>
      <c r="S13" s="162">
        <f t="shared" si="7"/>
        <v>6.0240963855421686E-2</v>
      </c>
      <c r="T13" s="163">
        <f t="shared" si="7"/>
        <v>9.2050209205020925E-2</v>
      </c>
      <c r="U13" s="161">
        <f t="shared" si="7"/>
        <v>0.16071428571428573</v>
      </c>
      <c r="V13" s="162">
        <f t="shared" si="7"/>
        <v>7.1428571428571425E-2</v>
      </c>
      <c r="W13" s="163">
        <f t="shared" si="7"/>
        <v>0.14285714285714285</v>
      </c>
      <c r="X13" s="161">
        <f t="shared" si="7"/>
        <v>0.13333333333333333</v>
      </c>
      <c r="Y13" s="162">
        <f t="shared" si="7"/>
        <v>0.12790697674418605</v>
      </c>
      <c r="Z13" s="163">
        <f t="shared" si="7"/>
        <v>0.1320855614973262</v>
      </c>
    </row>
    <row r="14" spans="1:26" ht="31.5" customHeight="1" x14ac:dyDescent="0.25">
      <c r="A14" s="429" t="s">
        <v>41</v>
      </c>
      <c r="B14" s="164" t="s">
        <v>10</v>
      </c>
      <c r="C14" s="165">
        <v>64</v>
      </c>
      <c r="D14" s="166">
        <v>20</v>
      </c>
      <c r="E14" s="167">
        <v>84</v>
      </c>
      <c r="F14" s="165">
        <v>1</v>
      </c>
      <c r="G14" s="166">
        <v>1</v>
      </c>
      <c r="H14" s="167">
        <v>2</v>
      </c>
      <c r="I14" s="165">
        <v>35</v>
      </c>
      <c r="J14" s="166">
        <v>14</v>
      </c>
      <c r="K14" s="167">
        <v>49</v>
      </c>
      <c r="L14" s="165" t="s">
        <v>13</v>
      </c>
      <c r="M14" s="166" t="s">
        <v>13</v>
      </c>
      <c r="N14" s="167" t="s">
        <v>13</v>
      </c>
      <c r="O14" s="165">
        <v>66</v>
      </c>
      <c r="P14" s="166">
        <v>10</v>
      </c>
      <c r="Q14" s="167">
        <v>76</v>
      </c>
      <c r="R14" s="165">
        <v>16</v>
      </c>
      <c r="S14" s="166">
        <v>18</v>
      </c>
      <c r="T14" s="167">
        <v>34</v>
      </c>
      <c r="U14" s="165">
        <v>8</v>
      </c>
      <c r="V14" s="166">
        <v>3</v>
      </c>
      <c r="W14" s="167">
        <v>11</v>
      </c>
      <c r="X14" s="165">
        <f t="shared" ref="X14:Z14" si="8">C14+F14+I14+O14+R14+U14</f>
        <v>190</v>
      </c>
      <c r="Y14" s="166">
        <f t="shared" si="8"/>
        <v>66</v>
      </c>
      <c r="Z14" s="167">
        <f t="shared" si="8"/>
        <v>256</v>
      </c>
    </row>
    <row r="15" spans="1:26" ht="31.5" customHeight="1" x14ac:dyDescent="0.25">
      <c r="A15" s="429"/>
      <c r="B15" s="160" t="s">
        <v>11</v>
      </c>
      <c r="C15" s="161">
        <f t="shared" ref="C15:Z15" si="9">C14/C$28</f>
        <v>0.14883720930232558</v>
      </c>
      <c r="D15" s="162">
        <f t="shared" si="9"/>
        <v>0.16260162601626016</v>
      </c>
      <c r="E15" s="163">
        <f t="shared" si="9"/>
        <v>0.15189873417721519</v>
      </c>
      <c r="F15" s="161">
        <f t="shared" si="9"/>
        <v>2.7027027027027029E-2</v>
      </c>
      <c r="G15" s="162">
        <f t="shared" si="9"/>
        <v>9.0909090909090912E-2</v>
      </c>
      <c r="H15" s="163">
        <f t="shared" si="9"/>
        <v>4.1666666666666664E-2</v>
      </c>
      <c r="I15" s="161">
        <f t="shared" si="9"/>
        <v>0.15909090909090909</v>
      </c>
      <c r="J15" s="162">
        <f t="shared" si="9"/>
        <v>0.22580645161290322</v>
      </c>
      <c r="K15" s="163">
        <f t="shared" si="9"/>
        <v>0.17375886524822695</v>
      </c>
      <c r="L15" s="161" t="s">
        <v>14</v>
      </c>
      <c r="M15" s="162" t="s">
        <v>14</v>
      </c>
      <c r="N15" s="163" t="s">
        <v>14</v>
      </c>
      <c r="O15" s="161">
        <f t="shared" si="9"/>
        <v>0.12199630314232902</v>
      </c>
      <c r="P15" s="162">
        <f t="shared" si="9"/>
        <v>7.2992700729927001E-2</v>
      </c>
      <c r="Q15" s="163">
        <f t="shared" si="9"/>
        <v>0.11209439528023599</v>
      </c>
      <c r="R15" s="161">
        <f t="shared" si="9"/>
        <v>0.10256410256410256</v>
      </c>
      <c r="S15" s="162">
        <f t="shared" si="9"/>
        <v>0.21686746987951808</v>
      </c>
      <c r="T15" s="163">
        <f t="shared" si="9"/>
        <v>0.14225941422594143</v>
      </c>
      <c r="U15" s="161">
        <f t="shared" si="9"/>
        <v>0.14285714285714285</v>
      </c>
      <c r="V15" s="162">
        <f t="shared" si="9"/>
        <v>0.21428571428571427</v>
      </c>
      <c r="W15" s="163">
        <f t="shared" si="9"/>
        <v>0.15714285714285714</v>
      </c>
      <c r="X15" s="161">
        <f t="shared" si="9"/>
        <v>0.13194444444444445</v>
      </c>
      <c r="Y15" s="162">
        <f t="shared" si="9"/>
        <v>0.15348837209302327</v>
      </c>
      <c r="Z15" s="163">
        <f t="shared" si="9"/>
        <v>0.13689839572192514</v>
      </c>
    </row>
    <row r="16" spans="1:26" ht="31.5" customHeight="1" x14ac:dyDescent="0.25">
      <c r="A16" s="429" t="s">
        <v>42</v>
      </c>
      <c r="B16" s="164" t="s">
        <v>10</v>
      </c>
      <c r="C16" s="165">
        <v>72</v>
      </c>
      <c r="D16" s="166">
        <v>26</v>
      </c>
      <c r="E16" s="167">
        <v>98</v>
      </c>
      <c r="F16" s="165">
        <v>5</v>
      </c>
      <c r="G16" s="166">
        <v>1</v>
      </c>
      <c r="H16" s="167">
        <v>6</v>
      </c>
      <c r="I16" s="165">
        <v>28</v>
      </c>
      <c r="J16" s="166">
        <v>7</v>
      </c>
      <c r="K16" s="167">
        <v>35</v>
      </c>
      <c r="L16" s="165" t="s">
        <v>13</v>
      </c>
      <c r="M16" s="166" t="s">
        <v>13</v>
      </c>
      <c r="N16" s="167" t="s">
        <v>13</v>
      </c>
      <c r="O16" s="165">
        <v>81</v>
      </c>
      <c r="P16" s="166">
        <v>23</v>
      </c>
      <c r="Q16" s="167">
        <v>104</v>
      </c>
      <c r="R16" s="165">
        <v>18</v>
      </c>
      <c r="S16" s="166">
        <v>7</v>
      </c>
      <c r="T16" s="167">
        <v>25</v>
      </c>
      <c r="U16" s="165">
        <v>7</v>
      </c>
      <c r="V16" s="166">
        <v>1</v>
      </c>
      <c r="W16" s="167">
        <v>8</v>
      </c>
      <c r="X16" s="165">
        <f t="shared" ref="X16:Z16" si="10">C16+F16+I16+O16+R16+U16</f>
        <v>211</v>
      </c>
      <c r="Y16" s="166">
        <f t="shared" si="10"/>
        <v>65</v>
      </c>
      <c r="Z16" s="167">
        <f t="shared" si="10"/>
        <v>276</v>
      </c>
    </row>
    <row r="17" spans="1:26" ht="31.5" customHeight="1" x14ac:dyDescent="0.25">
      <c r="A17" s="429"/>
      <c r="B17" s="160" t="s">
        <v>11</v>
      </c>
      <c r="C17" s="161">
        <f t="shared" ref="C17:Z17" si="11">C16/C$28</f>
        <v>0.16744186046511628</v>
      </c>
      <c r="D17" s="162">
        <f t="shared" si="11"/>
        <v>0.21138211382113822</v>
      </c>
      <c r="E17" s="163">
        <f t="shared" si="11"/>
        <v>0.17721518987341772</v>
      </c>
      <c r="F17" s="161">
        <f t="shared" si="11"/>
        <v>0.13513513513513514</v>
      </c>
      <c r="G17" s="162">
        <f t="shared" si="11"/>
        <v>9.0909090909090912E-2</v>
      </c>
      <c r="H17" s="163">
        <f t="shared" si="11"/>
        <v>0.125</v>
      </c>
      <c r="I17" s="161">
        <f t="shared" si="11"/>
        <v>0.12727272727272726</v>
      </c>
      <c r="J17" s="162">
        <f t="shared" si="11"/>
        <v>0.11290322580645161</v>
      </c>
      <c r="K17" s="163">
        <f t="shared" si="11"/>
        <v>0.12411347517730496</v>
      </c>
      <c r="L17" s="161" t="s">
        <v>14</v>
      </c>
      <c r="M17" s="162" t="s">
        <v>14</v>
      </c>
      <c r="N17" s="163" t="s">
        <v>14</v>
      </c>
      <c r="O17" s="161">
        <f t="shared" si="11"/>
        <v>0.14972273567467653</v>
      </c>
      <c r="P17" s="162">
        <f t="shared" si="11"/>
        <v>0.16788321167883211</v>
      </c>
      <c r="Q17" s="163">
        <f t="shared" si="11"/>
        <v>0.15339233038348082</v>
      </c>
      <c r="R17" s="161">
        <f t="shared" si="11"/>
        <v>0.11538461538461539</v>
      </c>
      <c r="S17" s="162">
        <f t="shared" si="11"/>
        <v>8.4337349397590355E-2</v>
      </c>
      <c r="T17" s="163">
        <f t="shared" si="11"/>
        <v>0.10460251046025104</v>
      </c>
      <c r="U17" s="161">
        <f t="shared" si="11"/>
        <v>0.125</v>
      </c>
      <c r="V17" s="162">
        <f t="shared" si="11"/>
        <v>7.1428571428571425E-2</v>
      </c>
      <c r="W17" s="163">
        <f t="shared" si="11"/>
        <v>0.11428571428571428</v>
      </c>
      <c r="X17" s="161">
        <f t="shared" si="11"/>
        <v>0.14652777777777778</v>
      </c>
      <c r="Y17" s="162">
        <f t="shared" si="11"/>
        <v>0.15116279069767441</v>
      </c>
      <c r="Z17" s="163">
        <f t="shared" si="11"/>
        <v>0.14759358288770053</v>
      </c>
    </row>
    <row r="18" spans="1:26" ht="31.5" customHeight="1" x14ac:dyDescent="0.25">
      <c r="A18" s="429" t="s">
        <v>43</v>
      </c>
      <c r="B18" s="164" t="s">
        <v>10</v>
      </c>
      <c r="C18" s="165">
        <v>74</v>
      </c>
      <c r="D18" s="166">
        <v>18</v>
      </c>
      <c r="E18" s="167">
        <v>92</v>
      </c>
      <c r="F18" s="165">
        <v>6</v>
      </c>
      <c r="G18" s="166">
        <v>2</v>
      </c>
      <c r="H18" s="167">
        <v>8</v>
      </c>
      <c r="I18" s="165">
        <v>28</v>
      </c>
      <c r="J18" s="166">
        <v>7</v>
      </c>
      <c r="K18" s="167">
        <v>35</v>
      </c>
      <c r="L18" s="165" t="s">
        <v>13</v>
      </c>
      <c r="M18" s="166" t="s">
        <v>13</v>
      </c>
      <c r="N18" s="167" t="s">
        <v>13</v>
      </c>
      <c r="O18" s="165">
        <v>69</v>
      </c>
      <c r="P18" s="166">
        <v>13</v>
      </c>
      <c r="Q18" s="167">
        <v>82</v>
      </c>
      <c r="R18" s="165">
        <v>19</v>
      </c>
      <c r="S18" s="166">
        <v>9</v>
      </c>
      <c r="T18" s="167">
        <v>28</v>
      </c>
      <c r="U18" s="165">
        <v>8</v>
      </c>
      <c r="V18" s="166">
        <v>2</v>
      </c>
      <c r="W18" s="167">
        <v>10</v>
      </c>
      <c r="X18" s="165">
        <f t="shared" ref="X18:Z18" si="12">C18+F18+I18+O18+R18+U18</f>
        <v>204</v>
      </c>
      <c r="Y18" s="166">
        <f t="shared" si="12"/>
        <v>51</v>
      </c>
      <c r="Z18" s="167">
        <f t="shared" si="12"/>
        <v>255</v>
      </c>
    </row>
    <row r="19" spans="1:26" ht="31.5" customHeight="1" x14ac:dyDescent="0.25">
      <c r="A19" s="429"/>
      <c r="B19" s="160" t="s">
        <v>11</v>
      </c>
      <c r="C19" s="161">
        <f t="shared" ref="C19:Z19" si="13">C18/C$28</f>
        <v>0.17209302325581396</v>
      </c>
      <c r="D19" s="162">
        <f t="shared" si="13"/>
        <v>0.14634146341463414</v>
      </c>
      <c r="E19" s="163">
        <f t="shared" si="13"/>
        <v>0.16636528028933092</v>
      </c>
      <c r="F19" s="161">
        <f t="shared" si="13"/>
        <v>0.16216216216216217</v>
      </c>
      <c r="G19" s="162">
        <f t="shared" si="13"/>
        <v>0.18181818181818182</v>
      </c>
      <c r="H19" s="163">
        <f t="shared" si="13"/>
        <v>0.16666666666666666</v>
      </c>
      <c r="I19" s="161">
        <f t="shared" si="13"/>
        <v>0.12727272727272726</v>
      </c>
      <c r="J19" s="162">
        <f t="shared" si="13"/>
        <v>0.11290322580645161</v>
      </c>
      <c r="K19" s="163">
        <f t="shared" si="13"/>
        <v>0.12411347517730496</v>
      </c>
      <c r="L19" s="161" t="s">
        <v>14</v>
      </c>
      <c r="M19" s="162" t="s">
        <v>14</v>
      </c>
      <c r="N19" s="163" t="s">
        <v>14</v>
      </c>
      <c r="O19" s="161">
        <f t="shared" si="13"/>
        <v>0.12754158964879853</v>
      </c>
      <c r="P19" s="162">
        <f t="shared" si="13"/>
        <v>9.4890510948905105E-2</v>
      </c>
      <c r="Q19" s="163">
        <f t="shared" si="13"/>
        <v>0.12094395280235988</v>
      </c>
      <c r="R19" s="161">
        <f t="shared" si="13"/>
        <v>0.12179487179487179</v>
      </c>
      <c r="S19" s="162">
        <f t="shared" si="13"/>
        <v>0.10843373493975904</v>
      </c>
      <c r="T19" s="163">
        <f t="shared" si="13"/>
        <v>0.11715481171548117</v>
      </c>
      <c r="U19" s="161">
        <f t="shared" si="13"/>
        <v>0.14285714285714285</v>
      </c>
      <c r="V19" s="162">
        <f t="shared" si="13"/>
        <v>0.14285714285714285</v>
      </c>
      <c r="W19" s="163">
        <f t="shared" si="13"/>
        <v>0.14285714285714285</v>
      </c>
      <c r="X19" s="161">
        <f t="shared" si="13"/>
        <v>0.14166666666666666</v>
      </c>
      <c r="Y19" s="162">
        <f t="shared" si="13"/>
        <v>0.1186046511627907</v>
      </c>
      <c r="Z19" s="163">
        <f t="shared" si="13"/>
        <v>0.13636363636363635</v>
      </c>
    </row>
    <row r="20" spans="1:26" ht="31.5" customHeight="1" x14ac:dyDescent="0.25">
      <c r="A20" s="429" t="s">
        <v>44</v>
      </c>
      <c r="B20" s="164" t="s">
        <v>10</v>
      </c>
      <c r="C20" s="165">
        <v>36</v>
      </c>
      <c r="D20" s="166">
        <v>5</v>
      </c>
      <c r="E20" s="167">
        <v>41</v>
      </c>
      <c r="F20" s="165">
        <v>1</v>
      </c>
      <c r="G20" s="166">
        <v>1</v>
      </c>
      <c r="H20" s="167">
        <v>2</v>
      </c>
      <c r="I20" s="165">
        <v>17</v>
      </c>
      <c r="J20" s="166">
        <v>3</v>
      </c>
      <c r="K20" s="167">
        <v>20</v>
      </c>
      <c r="L20" s="165" t="s">
        <v>13</v>
      </c>
      <c r="M20" s="166" t="s">
        <v>13</v>
      </c>
      <c r="N20" s="167" t="s">
        <v>13</v>
      </c>
      <c r="O20" s="165">
        <v>43</v>
      </c>
      <c r="P20" s="166">
        <v>17</v>
      </c>
      <c r="Q20" s="167">
        <v>60</v>
      </c>
      <c r="R20" s="165">
        <v>12</v>
      </c>
      <c r="S20" s="166">
        <v>7</v>
      </c>
      <c r="T20" s="167">
        <v>19</v>
      </c>
      <c r="U20" s="165">
        <v>5</v>
      </c>
      <c r="V20" s="166">
        <v>2</v>
      </c>
      <c r="W20" s="167">
        <v>7</v>
      </c>
      <c r="X20" s="165">
        <f t="shared" ref="X20:Z20" si="14">C20+F20+I20+O20+R20+U20</f>
        <v>114</v>
      </c>
      <c r="Y20" s="166">
        <f t="shared" si="14"/>
        <v>35</v>
      </c>
      <c r="Z20" s="167">
        <f t="shared" si="14"/>
        <v>149</v>
      </c>
    </row>
    <row r="21" spans="1:26" ht="31.5" customHeight="1" x14ac:dyDescent="0.25">
      <c r="A21" s="429"/>
      <c r="B21" s="160" t="s">
        <v>11</v>
      </c>
      <c r="C21" s="161">
        <f t="shared" ref="C21:Z21" si="15">C20/C$28</f>
        <v>8.3720930232558138E-2</v>
      </c>
      <c r="D21" s="162">
        <f t="shared" si="15"/>
        <v>4.065040650406504E-2</v>
      </c>
      <c r="E21" s="163">
        <f t="shared" si="15"/>
        <v>7.4141048824593131E-2</v>
      </c>
      <c r="F21" s="161">
        <f t="shared" si="15"/>
        <v>2.7027027027027029E-2</v>
      </c>
      <c r="G21" s="162">
        <f t="shared" si="15"/>
        <v>9.0909090909090912E-2</v>
      </c>
      <c r="H21" s="163">
        <f t="shared" si="15"/>
        <v>4.1666666666666664E-2</v>
      </c>
      <c r="I21" s="161">
        <f t="shared" si="15"/>
        <v>7.7272727272727271E-2</v>
      </c>
      <c r="J21" s="162">
        <f t="shared" si="15"/>
        <v>4.8387096774193547E-2</v>
      </c>
      <c r="K21" s="163">
        <f t="shared" si="15"/>
        <v>7.0921985815602842E-2</v>
      </c>
      <c r="L21" s="161" t="s">
        <v>14</v>
      </c>
      <c r="M21" s="162" t="s">
        <v>14</v>
      </c>
      <c r="N21" s="163" t="s">
        <v>14</v>
      </c>
      <c r="O21" s="161">
        <f t="shared" si="15"/>
        <v>7.9482439926062853E-2</v>
      </c>
      <c r="P21" s="162">
        <f t="shared" si="15"/>
        <v>0.12408759124087591</v>
      </c>
      <c r="Q21" s="163">
        <f t="shared" si="15"/>
        <v>8.8495575221238937E-2</v>
      </c>
      <c r="R21" s="161">
        <f t="shared" si="15"/>
        <v>7.6923076923076927E-2</v>
      </c>
      <c r="S21" s="162">
        <f t="shared" si="15"/>
        <v>8.4337349397590355E-2</v>
      </c>
      <c r="T21" s="163">
        <f t="shared" si="15"/>
        <v>7.9497907949790794E-2</v>
      </c>
      <c r="U21" s="161">
        <f t="shared" si="15"/>
        <v>8.9285714285714288E-2</v>
      </c>
      <c r="V21" s="162">
        <f t="shared" si="15"/>
        <v>0.14285714285714285</v>
      </c>
      <c r="W21" s="163">
        <f t="shared" si="15"/>
        <v>0.1</v>
      </c>
      <c r="X21" s="161">
        <f t="shared" si="15"/>
        <v>7.9166666666666663E-2</v>
      </c>
      <c r="Y21" s="162">
        <f t="shared" si="15"/>
        <v>8.1395348837209308E-2</v>
      </c>
      <c r="Z21" s="163">
        <f t="shared" si="15"/>
        <v>7.967914438502674E-2</v>
      </c>
    </row>
    <row r="22" spans="1:26" ht="31.5" customHeight="1" x14ac:dyDescent="0.25">
      <c r="A22" s="429" t="s">
        <v>45</v>
      </c>
      <c r="B22" s="164" t="s">
        <v>10</v>
      </c>
      <c r="C22" s="165">
        <v>19</v>
      </c>
      <c r="D22" s="166">
        <v>4</v>
      </c>
      <c r="E22" s="167">
        <v>23</v>
      </c>
      <c r="F22" s="165">
        <v>3</v>
      </c>
      <c r="G22" s="166">
        <v>0</v>
      </c>
      <c r="H22" s="167">
        <v>3</v>
      </c>
      <c r="I22" s="165">
        <v>6</v>
      </c>
      <c r="J22" s="166">
        <v>2</v>
      </c>
      <c r="K22" s="167">
        <v>8</v>
      </c>
      <c r="L22" s="165" t="s">
        <v>13</v>
      </c>
      <c r="M22" s="166" t="s">
        <v>13</v>
      </c>
      <c r="N22" s="167" t="s">
        <v>13</v>
      </c>
      <c r="O22" s="165">
        <v>33</v>
      </c>
      <c r="P22" s="166">
        <v>7</v>
      </c>
      <c r="Q22" s="167">
        <v>40</v>
      </c>
      <c r="R22" s="165">
        <v>12</v>
      </c>
      <c r="S22" s="166">
        <v>3</v>
      </c>
      <c r="T22" s="167">
        <v>15</v>
      </c>
      <c r="U22" s="165">
        <v>2</v>
      </c>
      <c r="V22" s="166">
        <v>1</v>
      </c>
      <c r="W22" s="167">
        <v>3</v>
      </c>
      <c r="X22" s="165">
        <f t="shared" ref="X22:Z22" si="16">C22+F22+I22+O22+R22+U22</f>
        <v>75</v>
      </c>
      <c r="Y22" s="166">
        <f t="shared" si="16"/>
        <v>17</v>
      </c>
      <c r="Z22" s="167">
        <f t="shared" si="16"/>
        <v>92</v>
      </c>
    </row>
    <row r="23" spans="1:26" ht="31.5" customHeight="1" x14ac:dyDescent="0.25">
      <c r="A23" s="429"/>
      <c r="B23" s="160" t="s">
        <v>11</v>
      </c>
      <c r="C23" s="161">
        <f t="shared" ref="C23:Z23" si="17">C22/C$28</f>
        <v>4.4186046511627906E-2</v>
      </c>
      <c r="D23" s="162">
        <f t="shared" si="17"/>
        <v>3.2520325203252036E-2</v>
      </c>
      <c r="E23" s="163">
        <f t="shared" si="17"/>
        <v>4.1591320072332731E-2</v>
      </c>
      <c r="F23" s="161">
        <f t="shared" si="17"/>
        <v>8.1081081081081086E-2</v>
      </c>
      <c r="G23" s="162">
        <f t="shared" si="17"/>
        <v>0</v>
      </c>
      <c r="H23" s="163">
        <f t="shared" si="17"/>
        <v>6.25E-2</v>
      </c>
      <c r="I23" s="161">
        <f t="shared" si="17"/>
        <v>2.7272727272727271E-2</v>
      </c>
      <c r="J23" s="162">
        <f t="shared" si="17"/>
        <v>3.2258064516129031E-2</v>
      </c>
      <c r="K23" s="163">
        <f t="shared" si="17"/>
        <v>2.8368794326241134E-2</v>
      </c>
      <c r="L23" s="161" t="s">
        <v>14</v>
      </c>
      <c r="M23" s="162" t="s">
        <v>14</v>
      </c>
      <c r="N23" s="163" t="s">
        <v>14</v>
      </c>
      <c r="O23" s="161">
        <f t="shared" si="17"/>
        <v>6.0998151571164512E-2</v>
      </c>
      <c r="P23" s="162">
        <f t="shared" si="17"/>
        <v>5.1094890510948905E-2</v>
      </c>
      <c r="Q23" s="163">
        <f t="shared" si="17"/>
        <v>5.8997050147492625E-2</v>
      </c>
      <c r="R23" s="161">
        <f t="shared" si="17"/>
        <v>7.6923076923076927E-2</v>
      </c>
      <c r="S23" s="162">
        <f t="shared" si="17"/>
        <v>3.614457831325301E-2</v>
      </c>
      <c r="T23" s="163">
        <f t="shared" si="17"/>
        <v>6.2761506276150625E-2</v>
      </c>
      <c r="U23" s="161">
        <f t="shared" si="17"/>
        <v>3.5714285714285712E-2</v>
      </c>
      <c r="V23" s="162">
        <f t="shared" si="17"/>
        <v>7.1428571428571425E-2</v>
      </c>
      <c r="W23" s="163">
        <f t="shared" si="17"/>
        <v>4.2857142857142858E-2</v>
      </c>
      <c r="X23" s="161">
        <f t="shared" si="17"/>
        <v>5.2083333333333336E-2</v>
      </c>
      <c r="Y23" s="162">
        <f t="shared" si="17"/>
        <v>3.9534883720930232E-2</v>
      </c>
      <c r="Z23" s="163">
        <f t="shared" si="17"/>
        <v>4.9197860962566842E-2</v>
      </c>
    </row>
    <row r="24" spans="1:26" ht="31.5" customHeight="1" x14ac:dyDescent="0.25">
      <c r="A24" s="429" t="s">
        <v>138</v>
      </c>
      <c r="B24" s="164" t="s">
        <v>10</v>
      </c>
      <c r="C24" s="165">
        <v>19</v>
      </c>
      <c r="D24" s="166">
        <v>10</v>
      </c>
      <c r="E24" s="167">
        <v>29</v>
      </c>
      <c r="F24" s="165">
        <v>4</v>
      </c>
      <c r="G24" s="166">
        <v>2</v>
      </c>
      <c r="H24" s="167">
        <v>6</v>
      </c>
      <c r="I24" s="165">
        <v>10</v>
      </c>
      <c r="J24" s="166">
        <v>7</v>
      </c>
      <c r="K24" s="167">
        <v>17</v>
      </c>
      <c r="L24" s="165" t="s">
        <v>13</v>
      </c>
      <c r="M24" s="166" t="s">
        <v>13</v>
      </c>
      <c r="N24" s="167" t="s">
        <v>13</v>
      </c>
      <c r="O24" s="165">
        <v>15</v>
      </c>
      <c r="P24" s="166">
        <v>4</v>
      </c>
      <c r="Q24" s="167">
        <v>19</v>
      </c>
      <c r="R24" s="165">
        <v>8</v>
      </c>
      <c r="S24" s="166">
        <v>5</v>
      </c>
      <c r="T24" s="167">
        <v>13</v>
      </c>
      <c r="U24" s="165">
        <v>6</v>
      </c>
      <c r="V24" s="166">
        <v>0</v>
      </c>
      <c r="W24" s="167">
        <v>6</v>
      </c>
      <c r="X24" s="165">
        <f t="shared" ref="X24:Z24" si="18">C24+F24+I24+O24+R24+U24</f>
        <v>62</v>
      </c>
      <c r="Y24" s="166">
        <f t="shared" si="18"/>
        <v>28</v>
      </c>
      <c r="Z24" s="167">
        <f t="shared" si="18"/>
        <v>90</v>
      </c>
    </row>
    <row r="25" spans="1:26" ht="31.5" customHeight="1" x14ac:dyDescent="0.25">
      <c r="A25" s="429"/>
      <c r="B25" s="160" t="s">
        <v>11</v>
      </c>
      <c r="C25" s="161">
        <f t="shared" ref="C25:Z25" si="19">C24/C$28</f>
        <v>4.4186046511627906E-2</v>
      </c>
      <c r="D25" s="162">
        <f t="shared" si="19"/>
        <v>8.1300813008130079E-2</v>
      </c>
      <c r="E25" s="163">
        <f t="shared" si="19"/>
        <v>5.2441229656419529E-2</v>
      </c>
      <c r="F25" s="161">
        <f t="shared" si="19"/>
        <v>0.10810810810810811</v>
      </c>
      <c r="G25" s="162">
        <f t="shared" si="19"/>
        <v>0.18181818181818182</v>
      </c>
      <c r="H25" s="163">
        <f t="shared" si="19"/>
        <v>0.125</v>
      </c>
      <c r="I25" s="161">
        <f t="shared" si="19"/>
        <v>4.5454545454545456E-2</v>
      </c>
      <c r="J25" s="162">
        <f t="shared" si="19"/>
        <v>0.11290322580645161</v>
      </c>
      <c r="K25" s="163">
        <f t="shared" si="19"/>
        <v>6.0283687943262408E-2</v>
      </c>
      <c r="L25" s="161" t="s">
        <v>14</v>
      </c>
      <c r="M25" s="162" t="s">
        <v>14</v>
      </c>
      <c r="N25" s="163" t="s">
        <v>14</v>
      </c>
      <c r="O25" s="161">
        <f t="shared" si="19"/>
        <v>2.7726432532347505E-2</v>
      </c>
      <c r="P25" s="162">
        <f t="shared" si="19"/>
        <v>2.9197080291970802E-2</v>
      </c>
      <c r="Q25" s="163">
        <f t="shared" si="19"/>
        <v>2.8023598820058997E-2</v>
      </c>
      <c r="R25" s="161">
        <f t="shared" si="19"/>
        <v>5.128205128205128E-2</v>
      </c>
      <c r="S25" s="162">
        <f t="shared" si="19"/>
        <v>6.0240963855421686E-2</v>
      </c>
      <c r="T25" s="163">
        <f t="shared" si="19"/>
        <v>5.4393305439330547E-2</v>
      </c>
      <c r="U25" s="161">
        <f t="shared" si="19"/>
        <v>0.10714285714285714</v>
      </c>
      <c r="V25" s="162">
        <f t="shared" si="19"/>
        <v>0</v>
      </c>
      <c r="W25" s="163">
        <f t="shared" si="19"/>
        <v>8.5714285714285715E-2</v>
      </c>
      <c r="X25" s="161">
        <f t="shared" si="19"/>
        <v>4.3055555555555555E-2</v>
      </c>
      <c r="Y25" s="162">
        <f t="shared" si="19"/>
        <v>6.5116279069767441E-2</v>
      </c>
      <c r="Z25" s="163">
        <f t="shared" si="19"/>
        <v>4.8128342245989303E-2</v>
      </c>
    </row>
    <row r="26" spans="1:26" ht="31.5" customHeight="1" x14ac:dyDescent="0.25">
      <c r="A26" s="429" t="s">
        <v>139</v>
      </c>
      <c r="B26" s="164" t="s">
        <v>10</v>
      </c>
      <c r="C26" s="165">
        <v>0</v>
      </c>
      <c r="D26" s="166">
        <v>1</v>
      </c>
      <c r="E26" s="167">
        <v>1</v>
      </c>
      <c r="F26" s="165">
        <v>3</v>
      </c>
      <c r="G26" s="166">
        <v>0</v>
      </c>
      <c r="H26" s="167">
        <v>3</v>
      </c>
      <c r="I26" s="165">
        <v>0</v>
      </c>
      <c r="J26" s="166">
        <v>0</v>
      </c>
      <c r="K26" s="167">
        <v>0</v>
      </c>
      <c r="L26" s="165" t="s">
        <v>13</v>
      </c>
      <c r="M26" s="166" t="s">
        <v>13</v>
      </c>
      <c r="N26" s="167" t="s">
        <v>13</v>
      </c>
      <c r="O26" s="165">
        <v>23</v>
      </c>
      <c r="P26" s="166">
        <v>2</v>
      </c>
      <c r="Q26" s="167">
        <v>25</v>
      </c>
      <c r="R26" s="165">
        <v>2</v>
      </c>
      <c r="S26" s="166">
        <v>4</v>
      </c>
      <c r="T26" s="167">
        <v>6</v>
      </c>
      <c r="U26" s="165">
        <v>0</v>
      </c>
      <c r="V26" s="166">
        <v>1</v>
      </c>
      <c r="W26" s="167">
        <v>1</v>
      </c>
      <c r="X26" s="165">
        <f t="shared" ref="X26:Z26" si="20">C26+F26+I26+O26+R26+U26</f>
        <v>28</v>
      </c>
      <c r="Y26" s="166">
        <f t="shared" si="20"/>
        <v>8</v>
      </c>
      <c r="Z26" s="167">
        <f t="shared" si="20"/>
        <v>36</v>
      </c>
    </row>
    <row r="27" spans="1:26" ht="31.5" customHeight="1" thickBot="1" x14ac:dyDescent="0.3">
      <c r="A27" s="432"/>
      <c r="B27" s="168" t="s">
        <v>11</v>
      </c>
      <c r="C27" s="169">
        <f t="shared" ref="C27:Z27" si="21">C26/C$28</f>
        <v>0</v>
      </c>
      <c r="D27" s="170">
        <f t="shared" si="21"/>
        <v>8.130081300813009E-3</v>
      </c>
      <c r="E27" s="171">
        <f t="shared" si="21"/>
        <v>1.8083182640144665E-3</v>
      </c>
      <c r="F27" s="169">
        <f t="shared" si="21"/>
        <v>8.1081081081081086E-2</v>
      </c>
      <c r="G27" s="170">
        <f t="shared" si="21"/>
        <v>0</v>
      </c>
      <c r="H27" s="171">
        <f t="shared" si="21"/>
        <v>6.25E-2</v>
      </c>
      <c r="I27" s="169">
        <f t="shared" si="21"/>
        <v>0</v>
      </c>
      <c r="J27" s="170">
        <f t="shared" si="21"/>
        <v>0</v>
      </c>
      <c r="K27" s="171">
        <f t="shared" si="21"/>
        <v>0</v>
      </c>
      <c r="L27" s="169" t="s">
        <v>14</v>
      </c>
      <c r="M27" s="170" t="s">
        <v>14</v>
      </c>
      <c r="N27" s="171" t="s">
        <v>14</v>
      </c>
      <c r="O27" s="169">
        <f t="shared" si="21"/>
        <v>4.2513863216266171E-2</v>
      </c>
      <c r="P27" s="170">
        <f t="shared" si="21"/>
        <v>1.4598540145985401E-2</v>
      </c>
      <c r="Q27" s="171">
        <f t="shared" si="21"/>
        <v>3.687315634218289E-2</v>
      </c>
      <c r="R27" s="169">
        <f t="shared" si="21"/>
        <v>1.282051282051282E-2</v>
      </c>
      <c r="S27" s="170">
        <f t="shared" si="21"/>
        <v>4.8192771084337352E-2</v>
      </c>
      <c r="T27" s="171">
        <f t="shared" si="21"/>
        <v>2.5104602510460251E-2</v>
      </c>
      <c r="U27" s="169">
        <f t="shared" si="21"/>
        <v>0</v>
      </c>
      <c r="V27" s="170">
        <f t="shared" si="21"/>
        <v>7.1428571428571425E-2</v>
      </c>
      <c r="W27" s="171">
        <f t="shared" si="21"/>
        <v>1.4285714285714285E-2</v>
      </c>
      <c r="X27" s="169">
        <f t="shared" si="21"/>
        <v>1.9444444444444445E-2</v>
      </c>
      <c r="Y27" s="170">
        <f t="shared" si="21"/>
        <v>1.8604651162790697E-2</v>
      </c>
      <c r="Z27" s="171">
        <f t="shared" si="21"/>
        <v>1.9251336898395723E-2</v>
      </c>
    </row>
    <row r="28" spans="1:26" ht="31.5" customHeight="1" x14ac:dyDescent="0.25">
      <c r="A28" s="433" t="s">
        <v>46</v>
      </c>
      <c r="B28" s="156" t="s">
        <v>10</v>
      </c>
      <c r="C28" s="172">
        <v>430</v>
      </c>
      <c r="D28" s="173">
        <v>123</v>
      </c>
      <c r="E28" s="174">
        <v>553</v>
      </c>
      <c r="F28" s="172">
        <v>37</v>
      </c>
      <c r="G28" s="173">
        <v>11</v>
      </c>
      <c r="H28" s="174">
        <v>48</v>
      </c>
      <c r="I28" s="172">
        <v>220</v>
      </c>
      <c r="J28" s="173">
        <v>62</v>
      </c>
      <c r="K28" s="174">
        <v>282</v>
      </c>
      <c r="L28" s="172" t="s">
        <v>13</v>
      </c>
      <c r="M28" s="173" t="s">
        <v>13</v>
      </c>
      <c r="N28" s="174" t="s">
        <v>13</v>
      </c>
      <c r="O28" s="172">
        <v>541</v>
      </c>
      <c r="P28" s="173">
        <v>137</v>
      </c>
      <c r="Q28" s="174">
        <v>678</v>
      </c>
      <c r="R28" s="172">
        <v>156</v>
      </c>
      <c r="S28" s="173">
        <v>83</v>
      </c>
      <c r="T28" s="174">
        <v>239</v>
      </c>
      <c r="U28" s="172">
        <v>56</v>
      </c>
      <c r="V28" s="173">
        <v>14</v>
      </c>
      <c r="W28" s="174">
        <v>70</v>
      </c>
      <c r="X28" s="172">
        <f>C28+F28+I28+O28+R28+U28</f>
        <v>1440</v>
      </c>
      <c r="Y28" s="173">
        <f t="shared" ref="Y28:Z28" si="22">D28+G28+J28+P28+S28+V28</f>
        <v>430</v>
      </c>
      <c r="Z28" s="174">
        <f t="shared" si="22"/>
        <v>1870</v>
      </c>
    </row>
    <row r="29" spans="1:26" ht="31.5" customHeight="1" thickBot="1" x14ac:dyDescent="0.3">
      <c r="A29" s="434"/>
      <c r="B29" s="175" t="s">
        <v>11</v>
      </c>
      <c r="C29" s="176">
        <f t="shared" ref="C29:Z29" si="23">C28/C$28</f>
        <v>1</v>
      </c>
      <c r="D29" s="177">
        <f t="shared" si="23"/>
        <v>1</v>
      </c>
      <c r="E29" s="178">
        <f t="shared" si="23"/>
        <v>1</v>
      </c>
      <c r="F29" s="176">
        <f t="shared" si="23"/>
        <v>1</v>
      </c>
      <c r="G29" s="177">
        <f t="shared" si="23"/>
        <v>1</v>
      </c>
      <c r="H29" s="178">
        <f t="shared" si="23"/>
        <v>1</v>
      </c>
      <c r="I29" s="176">
        <f t="shared" si="23"/>
        <v>1</v>
      </c>
      <c r="J29" s="177">
        <f t="shared" si="23"/>
        <v>1</v>
      </c>
      <c r="K29" s="178">
        <f t="shared" si="23"/>
        <v>1</v>
      </c>
      <c r="L29" s="176" t="s">
        <v>14</v>
      </c>
      <c r="M29" s="177" t="s">
        <v>14</v>
      </c>
      <c r="N29" s="178" t="s">
        <v>14</v>
      </c>
      <c r="O29" s="176">
        <f t="shared" si="23"/>
        <v>1</v>
      </c>
      <c r="P29" s="177">
        <f t="shared" si="23"/>
        <v>1</v>
      </c>
      <c r="Q29" s="178">
        <f t="shared" si="23"/>
        <v>1</v>
      </c>
      <c r="R29" s="176">
        <f t="shared" si="23"/>
        <v>1</v>
      </c>
      <c r="S29" s="177">
        <f t="shared" si="23"/>
        <v>1</v>
      </c>
      <c r="T29" s="178">
        <f t="shared" si="23"/>
        <v>1</v>
      </c>
      <c r="U29" s="176">
        <f t="shared" si="23"/>
        <v>1</v>
      </c>
      <c r="V29" s="177">
        <f t="shared" si="23"/>
        <v>1</v>
      </c>
      <c r="W29" s="178">
        <f t="shared" si="23"/>
        <v>1</v>
      </c>
      <c r="X29" s="176">
        <f t="shared" si="23"/>
        <v>1</v>
      </c>
      <c r="Y29" s="177">
        <f t="shared" si="23"/>
        <v>1</v>
      </c>
      <c r="Z29" s="178">
        <f t="shared" si="23"/>
        <v>1</v>
      </c>
    </row>
    <row r="30" spans="1:26" ht="31.5" customHeight="1" thickBot="1" x14ac:dyDescent="0.3">
      <c r="A30" s="354"/>
      <c r="B30" s="12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row>
    <row r="31" spans="1:26" ht="42" customHeight="1" x14ac:dyDescent="0.25">
      <c r="A31" s="180" t="s">
        <v>47</v>
      </c>
      <c r="B31" s="181" t="s">
        <v>17</v>
      </c>
      <c r="C31" s="182">
        <v>9</v>
      </c>
      <c r="D31" s="183">
        <v>4</v>
      </c>
      <c r="E31" s="181">
        <v>13</v>
      </c>
      <c r="F31" s="182">
        <v>19</v>
      </c>
      <c r="G31" s="183">
        <v>5</v>
      </c>
      <c r="H31" s="181">
        <v>24</v>
      </c>
      <c r="I31" s="182">
        <v>0</v>
      </c>
      <c r="J31" s="183">
        <v>0</v>
      </c>
      <c r="K31" s="181">
        <v>0</v>
      </c>
      <c r="L31" s="182" t="s">
        <v>13</v>
      </c>
      <c r="M31" s="183" t="s">
        <v>13</v>
      </c>
      <c r="N31" s="181" t="s">
        <v>13</v>
      </c>
      <c r="O31" s="182">
        <v>93</v>
      </c>
      <c r="P31" s="183">
        <v>23</v>
      </c>
      <c r="Q31" s="181">
        <v>116</v>
      </c>
      <c r="R31" s="182">
        <v>18</v>
      </c>
      <c r="S31" s="183">
        <v>18</v>
      </c>
      <c r="T31" s="181">
        <v>36</v>
      </c>
      <c r="U31" s="182">
        <v>3</v>
      </c>
      <c r="V31" s="183">
        <v>1</v>
      </c>
      <c r="W31" s="181">
        <v>4</v>
      </c>
      <c r="X31" s="182">
        <f>C31+F31+I31+O31+R31+U31</f>
        <v>142</v>
      </c>
      <c r="Y31" s="183">
        <f t="shared" ref="Y31:Z31" si="24">D31+G31+J31+P31+S31+V31</f>
        <v>51</v>
      </c>
      <c r="Z31" s="181">
        <f t="shared" si="24"/>
        <v>193</v>
      </c>
    </row>
    <row r="32" spans="1:26" ht="43.5" customHeight="1" thickBot="1" x14ac:dyDescent="0.3">
      <c r="A32" s="184" t="s">
        <v>48</v>
      </c>
      <c r="B32" s="185" t="s">
        <v>17</v>
      </c>
      <c r="C32" s="435">
        <f>C33-(E28+E31)</f>
        <v>0</v>
      </c>
      <c r="D32" s="436"/>
      <c r="E32" s="436"/>
      <c r="F32" s="436">
        <f t="shared" ref="F32" si="25">F33-(H28+H31)</f>
        <v>0</v>
      </c>
      <c r="G32" s="436"/>
      <c r="H32" s="436"/>
      <c r="I32" s="436">
        <f t="shared" ref="I32" si="26">I33-(K28+K31)</f>
        <v>0</v>
      </c>
      <c r="J32" s="436"/>
      <c r="K32" s="436"/>
      <c r="L32" s="436" t="s">
        <v>13</v>
      </c>
      <c r="M32" s="436"/>
      <c r="N32" s="436"/>
      <c r="O32" s="436">
        <f t="shared" ref="O32" si="27">O33-(Q28+Q31)</f>
        <v>1</v>
      </c>
      <c r="P32" s="436"/>
      <c r="Q32" s="436"/>
      <c r="R32" s="436">
        <v>276</v>
      </c>
      <c r="S32" s="436"/>
      <c r="T32" s="436"/>
      <c r="U32" s="436">
        <f t="shared" ref="U32" si="28">U33-(W28+W31)</f>
        <v>0</v>
      </c>
      <c r="V32" s="436"/>
      <c r="W32" s="436"/>
      <c r="X32" s="436">
        <f t="shared" ref="X32" si="29">X33-(Z28+Z31)</f>
        <v>1</v>
      </c>
      <c r="Y32" s="436"/>
      <c r="Z32" s="436"/>
    </row>
    <row r="33" spans="1:26" ht="51.75" customHeight="1" thickBot="1" x14ac:dyDescent="0.3">
      <c r="A33" s="186" t="s">
        <v>18</v>
      </c>
      <c r="B33" s="146" t="s">
        <v>17</v>
      </c>
      <c r="C33" s="437">
        <v>566</v>
      </c>
      <c r="D33" s="438"/>
      <c r="E33" s="439"/>
      <c r="F33" s="437">
        <v>72</v>
      </c>
      <c r="G33" s="438"/>
      <c r="H33" s="439"/>
      <c r="I33" s="437">
        <v>282</v>
      </c>
      <c r="J33" s="438"/>
      <c r="K33" s="439"/>
      <c r="L33" s="440" t="s">
        <v>13</v>
      </c>
      <c r="M33" s="440"/>
      <c r="N33" s="440"/>
      <c r="O33" s="440">
        <v>795</v>
      </c>
      <c r="P33" s="440"/>
      <c r="Q33" s="440"/>
      <c r="R33" s="440">
        <v>275</v>
      </c>
      <c r="S33" s="440"/>
      <c r="T33" s="440"/>
      <c r="U33" s="440">
        <v>74</v>
      </c>
      <c r="V33" s="440"/>
      <c r="W33" s="440"/>
      <c r="X33" s="447">
        <f>C33+F33+I33+O33+R33+U33</f>
        <v>2064</v>
      </c>
      <c r="Y33" s="448"/>
      <c r="Z33" s="449"/>
    </row>
    <row r="34" spans="1:26" ht="30.6" customHeight="1" thickBot="1" x14ac:dyDescent="0.3">
      <c r="A34" s="187"/>
      <c r="B34" s="188"/>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row>
    <row r="35" spans="1:26" ht="36.75" customHeight="1" x14ac:dyDescent="0.25">
      <c r="A35" s="441" t="s">
        <v>19</v>
      </c>
      <c r="B35" s="442"/>
      <c r="C35" s="442"/>
      <c r="D35" s="442"/>
      <c r="E35" s="442"/>
      <c r="F35" s="443"/>
      <c r="G35" s="443"/>
      <c r="H35" s="443"/>
      <c r="I35" s="443"/>
      <c r="J35" s="443"/>
      <c r="K35" s="443"/>
      <c r="L35" s="443"/>
      <c r="M35" s="443"/>
      <c r="N35" s="443"/>
      <c r="O35" s="443"/>
      <c r="P35" s="443"/>
      <c r="Q35" s="443"/>
      <c r="R35" s="443"/>
      <c r="S35" s="443"/>
      <c r="T35" s="443"/>
      <c r="U35" s="443"/>
      <c r="V35" s="443"/>
      <c r="W35" s="443"/>
      <c r="X35" s="443"/>
      <c r="Y35" s="443"/>
      <c r="Z35" s="450"/>
    </row>
    <row r="36" spans="1:26" ht="44.25" customHeight="1" x14ac:dyDescent="0.25">
      <c r="A36" s="381" t="s">
        <v>20</v>
      </c>
      <c r="B36" s="458"/>
      <c r="C36" s="444">
        <v>1</v>
      </c>
      <c r="D36" s="445"/>
      <c r="E36" s="446"/>
      <c r="F36" s="444">
        <v>1</v>
      </c>
      <c r="G36" s="445"/>
      <c r="H36" s="446"/>
      <c r="I36" s="444">
        <v>1</v>
      </c>
      <c r="J36" s="445">
        <v>2</v>
      </c>
      <c r="K36" s="446">
        <v>2</v>
      </c>
      <c r="L36" s="444">
        <v>0</v>
      </c>
      <c r="M36" s="445">
        <v>2</v>
      </c>
      <c r="N36" s="446">
        <v>2</v>
      </c>
      <c r="O36" s="444">
        <v>2</v>
      </c>
      <c r="P36" s="445">
        <v>1</v>
      </c>
      <c r="Q36" s="446">
        <v>1</v>
      </c>
      <c r="R36" s="444">
        <v>1</v>
      </c>
      <c r="S36" s="445">
        <v>0</v>
      </c>
      <c r="T36" s="446">
        <v>0</v>
      </c>
      <c r="U36" s="444">
        <v>1</v>
      </c>
      <c r="V36" s="445">
        <v>3</v>
      </c>
      <c r="W36" s="446">
        <v>3</v>
      </c>
      <c r="X36" s="444">
        <f>C36+F36+I36+L36+O36+R36+U36</f>
        <v>7</v>
      </c>
      <c r="Y36" s="445">
        <f t="shared" ref="Y36:Z37" si="30">D36+G36+J36+M36+P36+S36+V36</f>
        <v>8</v>
      </c>
      <c r="Z36" s="446">
        <f t="shared" si="30"/>
        <v>8</v>
      </c>
    </row>
    <row r="37" spans="1:26" ht="44.25" customHeight="1" thickBot="1" x14ac:dyDescent="0.3">
      <c r="A37" s="454" t="s">
        <v>133</v>
      </c>
      <c r="B37" s="455"/>
      <c r="C37" s="456">
        <v>1</v>
      </c>
      <c r="D37" s="452"/>
      <c r="E37" s="457"/>
      <c r="F37" s="451">
        <v>1</v>
      </c>
      <c r="G37" s="452"/>
      <c r="H37" s="453"/>
      <c r="I37" s="451">
        <v>1</v>
      </c>
      <c r="J37" s="452"/>
      <c r="K37" s="453"/>
      <c r="L37" s="451">
        <v>1</v>
      </c>
      <c r="M37" s="452"/>
      <c r="N37" s="453"/>
      <c r="O37" s="451">
        <v>2</v>
      </c>
      <c r="P37" s="452"/>
      <c r="Q37" s="453"/>
      <c r="R37" s="451">
        <v>1</v>
      </c>
      <c r="S37" s="452"/>
      <c r="T37" s="453"/>
      <c r="U37" s="451">
        <v>1</v>
      </c>
      <c r="V37" s="452"/>
      <c r="W37" s="453"/>
      <c r="X37" s="452">
        <f>C37+F37+I37+L37+O37+R37+U37</f>
        <v>8</v>
      </c>
      <c r="Y37" s="452">
        <f t="shared" si="30"/>
        <v>0</v>
      </c>
      <c r="Z37" s="453">
        <f t="shared" si="30"/>
        <v>0</v>
      </c>
    </row>
    <row r="38" spans="1:26" x14ac:dyDescent="0.25">
      <c r="A38" t="s">
        <v>21</v>
      </c>
      <c r="B38" s="55"/>
      <c r="C38" s="55"/>
      <c r="D38" s="55"/>
      <c r="E38"/>
      <c r="F38"/>
      <c r="G38"/>
      <c r="H38"/>
      <c r="I38"/>
      <c r="J38"/>
      <c r="K38"/>
      <c r="L38"/>
      <c r="M38"/>
      <c r="N38"/>
      <c r="O38"/>
      <c r="P38"/>
      <c r="Q38"/>
      <c r="R38"/>
      <c r="S38"/>
      <c r="T38"/>
      <c r="U38"/>
      <c r="V38"/>
      <c r="W38"/>
      <c r="X38"/>
      <c r="Y38"/>
      <c r="Z38"/>
    </row>
    <row r="39" spans="1:26" x14ac:dyDescent="0.25">
      <c r="A39" s="507"/>
      <c r="B39" s="507"/>
      <c r="C39" s="507"/>
      <c r="D39" s="507"/>
      <c r="E39" s="507"/>
      <c r="F39" s="507"/>
      <c r="G39" s="507"/>
      <c r="H39" s="507"/>
      <c r="I39" s="507"/>
      <c r="J39" s="507"/>
      <c r="K39" s="507"/>
      <c r="L39" s="507"/>
      <c r="M39" s="507"/>
      <c r="N39" s="507"/>
      <c r="O39" s="507"/>
      <c r="P39" s="507"/>
      <c r="Q39" s="507"/>
      <c r="R39" s="507"/>
      <c r="S39" s="507"/>
      <c r="T39" s="507"/>
      <c r="U39" s="507"/>
      <c r="V39" s="507"/>
      <c r="W39" s="507"/>
      <c r="X39" s="507"/>
      <c r="Y39" s="507"/>
      <c r="Z39" s="507"/>
    </row>
  </sheetData>
  <mergeCells count="66">
    <mergeCell ref="U37:W37"/>
    <mergeCell ref="X37:Z37"/>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9" scale="35"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5"/>
  <sheetViews>
    <sheetView zoomScale="60" zoomScaleNormal="60" workbookViewId="0">
      <selection sqref="A1:J1"/>
    </sheetView>
  </sheetViews>
  <sheetFormatPr baseColWidth="10" defaultRowHeight="15" x14ac:dyDescent="0.25"/>
  <cols>
    <col min="1" max="1" width="41.140625" customWidth="1"/>
    <col min="2" max="2" width="19.5703125" style="208" customWidth="1"/>
    <col min="3" max="4" width="22.5703125" customWidth="1"/>
    <col min="5" max="5" width="28.140625" customWidth="1"/>
    <col min="6" max="10" width="22.5703125" customWidth="1"/>
  </cols>
  <sheetData>
    <row r="1" spans="1:10" ht="57" customHeight="1" x14ac:dyDescent="0.25">
      <c r="A1" s="419" t="s">
        <v>140</v>
      </c>
      <c r="B1" s="419"/>
      <c r="C1" s="419"/>
      <c r="D1" s="419"/>
      <c r="E1" s="419"/>
      <c r="F1" s="419"/>
      <c r="G1" s="419"/>
      <c r="H1" s="419"/>
      <c r="I1" s="419"/>
      <c r="J1" s="419"/>
    </row>
    <row r="2" spans="1:10" ht="57" customHeight="1" thickBot="1" x14ac:dyDescent="0.3">
      <c r="A2" s="419" t="s">
        <v>49</v>
      </c>
      <c r="B2" s="419"/>
      <c r="C2" s="421"/>
      <c r="D2" s="421"/>
      <c r="E2" s="421"/>
      <c r="F2" s="421"/>
      <c r="G2" s="421"/>
      <c r="H2" s="421"/>
      <c r="I2" s="421"/>
      <c r="J2" s="421"/>
    </row>
    <row r="3" spans="1:10" ht="51.75" customHeight="1" thickBot="1" x14ac:dyDescent="0.3">
      <c r="A3" s="399" t="s">
        <v>50</v>
      </c>
      <c r="B3" s="400"/>
      <c r="C3" s="404" t="s">
        <v>1</v>
      </c>
      <c r="D3" s="404"/>
      <c r="E3" s="404"/>
      <c r="F3" s="404"/>
      <c r="G3" s="404"/>
      <c r="H3" s="404"/>
      <c r="I3" s="404"/>
      <c r="J3" s="405"/>
    </row>
    <row r="4" spans="1:10" ht="67.5" customHeight="1" thickBot="1" x14ac:dyDescent="0.3">
      <c r="A4" s="401"/>
      <c r="B4" s="402"/>
      <c r="C4" s="103" t="s">
        <v>2</v>
      </c>
      <c r="D4" s="105" t="s">
        <v>3</v>
      </c>
      <c r="E4" s="105" t="s">
        <v>4</v>
      </c>
      <c r="F4" s="104" t="s">
        <v>5</v>
      </c>
      <c r="G4" s="104" t="s">
        <v>6</v>
      </c>
      <c r="H4" s="190" t="s">
        <v>7</v>
      </c>
      <c r="I4" s="106" t="s">
        <v>8</v>
      </c>
      <c r="J4" s="107" t="s">
        <v>9</v>
      </c>
    </row>
    <row r="5" spans="1:10" ht="25.5" customHeight="1" x14ac:dyDescent="0.25">
      <c r="A5" s="461" t="s">
        <v>51</v>
      </c>
      <c r="B5" s="5" t="s">
        <v>17</v>
      </c>
      <c r="C5" s="108">
        <v>346</v>
      </c>
      <c r="D5" s="109">
        <v>68</v>
      </c>
      <c r="E5" s="109">
        <v>225</v>
      </c>
      <c r="F5" s="109" t="s">
        <v>13</v>
      </c>
      <c r="G5" s="109">
        <v>539</v>
      </c>
      <c r="H5" s="109">
        <v>187</v>
      </c>
      <c r="I5" s="110">
        <v>52</v>
      </c>
      <c r="J5" s="111">
        <f>SUM(C5:I5)</f>
        <v>1417</v>
      </c>
    </row>
    <row r="6" spans="1:10" ht="25.5" customHeight="1" x14ac:dyDescent="0.25">
      <c r="A6" s="460"/>
      <c r="B6" s="65" t="s">
        <v>23</v>
      </c>
      <c r="C6" s="74">
        <f t="shared" ref="C6:J6" si="0">C5/C$15</f>
        <v>0.66538461538461535</v>
      </c>
      <c r="D6" s="75">
        <f t="shared" si="0"/>
        <v>0.94444444444444442</v>
      </c>
      <c r="E6" s="75">
        <f t="shared" si="0"/>
        <v>0.7978723404255319</v>
      </c>
      <c r="F6" s="75" t="s">
        <v>14</v>
      </c>
      <c r="G6" s="75">
        <f t="shared" si="0"/>
        <v>0.77553956834532378</v>
      </c>
      <c r="H6" s="76">
        <f t="shared" si="0"/>
        <v>0.68</v>
      </c>
      <c r="I6" s="77">
        <f t="shared" si="0"/>
        <v>0.70270270270270274</v>
      </c>
      <c r="J6" s="112">
        <f t="shared" si="0"/>
        <v>0.73879040667361839</v>
      </c>
    </row>
    <row r="7" spans="1:10" ht="25.5" customHeight="1" x14ac:dyDescent="0.25">
      <c r="A7" s="459" t="s">
        <v>52</v>
      </c>
      <c r="B7" s="70" t="s">
        <v>17</v>
      </c>
      <c r="C7" s="117">
        <v>32</v>
      </c>
      <c r="D7" s="118">
        <v>0</v>
      </c>
      <c r="E7" s="118">
        <v>32</v>
      </c>
      <c r="F7" s="118" t="s">
        <v>13</v>
      </c>
      <c r="G7" s="118">
        <v>20</v>
      </c>
      <c r="H7" s="118">
        <v>47</v>
      </c>
      <c r="I7" s="119">
        <v>4</v>
      </c>
      <c r="J7" s="120">
        <f t="shared" ref="J7" si="1">SUM(C7:I7)</f>
        <v>135</v>
      </c>
    </row>
    <row r="8" spans="1:10" ht="25.5" customHeight="1" x14ac:dyDescent="0.25">
      <c r="A8" s="460"/>
      <c r="B8" s="65" t="s">
        <v>23</v>
      </c>
      <c r="C8" s="74">
        <f t="shared" ref="C8:J8" si="2">C7/C$15</f>
        <v>6.1538461538461542E-2</v>
      </c>
      <c r="D8" s="75">
        <f t="shared" si="2"/>
        <v>0</v>
      </c>
      <c r="E8" s="75">
        <f t="shared" si="2"/>
        <v>0.11347517730496454</v>
      </c>
      <c r="F8" s="75" t="s">
        <v>14</v>
      </c>
      <c r="G8" s="75">
        <f t="shared" si="2"/>
        <v>2.8776978417266189E-2</v>
      </c>
      <c r="H8" s="75">
        <f t="shared" si="2"/>
        <v>0.1709090909090909</v>
      </c>
      <c r="I8" s="77">
        <f t="shared" si="2"/>
        <v>5.4054054054054057E-2</v>
      </c>
      <c r="J8" s="112">
        <f t="shared" si="2"/>
        <v>7.038581856100104E-2</v>
      </c>
    </row>
    <row r="9" spans="1:10" ht="25.5" customHeight="1" x14ac:dyDescent="0.25">
      <c r="A9" s="459" t="s">
        <v>53</v>
      </c>
      <c r="B9" s="70" t="s">
        <v>17</v>
      </c>
      <c r="C9" s="117">
        <v>88</v>
      </c>
      <c r="D9" s="118">
        <v>2</v>
      </c>
      <c r="E9" s="118">
        <v>15</v>
      </c>
      <c r="F9" s="118" t="s">
        <v>13</v>
      </c>
      <c r="G9" s="118">
        <v>89</v>
      </c>
      <c r="H9" s="118">
        <v>10</v>
      </c>
      <c r="I9" s="119">
        <v>14</v>
      </c>
      <c r="J9" s="120">
        <f t="shared" ref="J9" si="3">SUM(C9:I9)</f>
        <v>218</v>
      </c>
    </row>
    <row r="10" spans="1:10" ht="25.5" customHeight="1" x14ac:dyDescent="0.25">
      <c r="A10" s="460"/>
      <c r="B10" s="65" t="s">
        <v>23</v>
      </c>
      <c r="C10" s="74">
        <f t="shared" ref="C10:J10" si="4">C9/C$15</f>
        <v>0.16923076923076924</v>
      </c>
      <c r="D10" s="75">
        <f t="shared" si="4"/>
        <v>2.7777777777777776E-2</v>
      </c>
      <c r="E10" s="75">
        <f t="shared" si="4"/>
        <v>5.3191489361702128E-2</v>
      </c>
      <c r="F10" s="75" t="s">
        <v>14</v>
      </c>
      <c r="G10" s="75">
        <f t="shared" si="4"/>
        <v>0.12805755395683452</v>
      </c>
      <c r="H10" s="75">
        <f t="shared" si="4"/>
        <v>3.6363636363636362E-2</v>
      </c>
      <c r="I10" s="77">
        <f t="shared" si="4"/>
        <v>0.1891891891891892</v>
      </c>
      <c r="J10" s="112">
        <f t="shared" si="4"/>
        <v>0.11366006256517205</v>
      </c>
    </row>
    <row r="11" spans="1:10" ht="25.5" customHeight="1" x14ac:dyDescent="0.25">
      <c r="A11" s="459" t="s">
        <v>54</v>
      </c>
      <c r="B11" s="70" t="s">
        <v>17</v>
      </c>
      <c r="C11" s="117">
        <v>52</v>
      </c>
      <c r="D11" s="118">
        <v>2</v>
      </c>
      <c r="E11" s="118">
        <v>10</v>
      </c>
      <c r="F11" s="118" t="s">
        <v>13</v>
      </c>
      <c r="G11" s="118">
        <v>34</v>
      </c>
      <c r="H11" s="118">
        <v>27</v>
      </c>
      <c r="I11" s="119">
        <v>2</v>
      </c>
      <c r="J11" s="120">
        <f t="shared" ref="J11" si="5">SUM(C11:I11)</f>
        <v>127</v>
      </c>
    </row>
    <row r="12" spans="1:10" ht="25.5" customHeight="1" x14ac:dyDescent="0.25">
      <c r="A12" s="460"/>
      <c r="B12" s="65" t="s">
        <v>23</v>
      </c>
      <c r="C12" s="74">
        <f t="shared" ref="C12:J12" si="6">C11/C$15</f>
        <v>0.1</v>
      </c>
      <c r="D12" s="75">
        <f t="shared" si="6"/>
        <v>2.7777777777777776E-2</v>
      </c>
      <c r="E12" s="75">
        <f t="shared" si="6"/>
        <v>3.5460992907801421E-2</v>
      </c>
      <c r="F12" s="75" t="s">
        <v>14</v>
      </c>
      <c r="G12" s="75">
        <f t="shared" si="6"/>
        <v>4.8920863309352518E-2</v>
      </c>
      <c r="H12" s="75">
        <f t="shared" si="6"/>
        <v>9.8181818181818176E-2</v>
      </c>
      <c r="I12" s="77">
        <f t="shared" si="6"/>
        <v>2.7027027027027029E-2</v>
      </c>
      <c r="J12" s="112">
        <f t="shared" si="6"/>
        <v>6.6214807090719502E-2</v>
      </c>
    </row>
    <row r="13" spans="1:10" ht="25.5" customHeight="1" x14ac:dyDescent="0.25">
      <c r="A13" s="459" t="s">
        <v>55</v>
      </c>
      <c r="B13" s="70" t="s">
        <v>17</v>
      </c>
      <c r="C13" s="117">
        <v>2</v>
      </c>
      <c r="D13" s="118">
        <v>0</v>
      </c>
      <c r="E13" s="118">
        <v>0</v>
      </c>
      <c r="F13" s="118" t="s">
        <v>13</v>
      </c>
      <c r="G13" s="118">
        <v>13</v>
      </c>
      <c r="H13" s="118">
        <v>4</v>
      </c>
      <c r="I13" s="119">
        <v>2</v>
      </c>
      <c r="J13" s="120">
        <f t="shared" ref="J13" si="7">SUM(C13:I13)</f>
        <v>21</v>
      </c>
    </row>
    <row r="14" spans="1:10" ht="25.5" customHeight="1" thickBot="1" x14ac:dyDescent="0.3">
      <c r="A14" s="462"/>
      <c r="B14" s="65" t="s">
        <v>23</v>
      </c>
      <c r="C14" s="66">
        <f t="shared" ref="C14:J14" si="8">C13/C$15</f>
        <v>3.8461538461538464E-3</v>
      </c>
      <c r="D14" s="191">
        <f t="shared" si="8"/>
        <v>0</v>
      </c>
      <c r="E14" s="191">
        <f t="shared" si="8"/>
        <v>0</v>
      </c>
      <c r="F14" s="191" t="s">
        <v>14</v>
      </c>
      <c r="G14" s="191">
        <f t="shared" si="8"/>
        <v>1.870503597122302E-2</v>
      </c>
      <c r="H14" s="191">
        <f t="shared" si="8"/>
        <v>1.4545454545454545E-2</v>
      </c>
      <c r="I14" s="68">
        <f t="shared" si="8"/>
        <v>2.7027027027027029E-2</v>
      </c>
      <c r="J14" s="192">
        <f t="shared" si="8"/>
        <v>1.0948905109489052E-2</v>
      </c>
    </row>
    <row r="15" spans="1:10" ht="27.75" customHeight="1" x14ac:dyDescent="0.25">
      <c r="A15" s="463" t="s">
        <v>56</v>
      </c>
      <c r="B15" s="5" t="s">
        <v>17</v>
      </c>
      <c r="C15" s="124">
        <f>C5+C7+C9+C11+C13</f>
        <v>520</v>
      </c>
      <c r="D15" s="125">
        <f>D5+D7+D9+D11+D13</f>
        <v>72</v>
      </c>
      <c r="E15" s="124">
        <f>E5+E7+E9+E11+E13</f>
        <v>282</v>
      </c>
      <c r="F15" s="125" t="s">
        <v>13</v>
      </c>
      <c r="G15" s="125">
        <f t="shared" ref="G15:J15" si="9">G5+G7+G9+G11+G13</f>
        <v>695</v>
      </c>
      <c r="H15" s="125">
        <f t="shared" si="9"/>
        <v>275</v>
      </c>
      <c r="I15" s="126">
        <f t="shared" si="9"/>
        <v>74</v>
      </c>
      <c r="J15" s="193">
        <f t="shared" si="9"/>
        <v>1918</v>
      </c>
    </row>
    <row r="16" spans="1:10" ht="27.75" customHeight="1" thickBot="1" x14ac:dyDescent="0.3">
      <c r="A16" s="464"/>
      <c r="B16" s="83" t="s">
        <v>23</v>
      </c>
      <c r="C16" s="84">
        <f t="shared" ref="C16:I16" si="10">C15/C$15</f>
        <v>1</v>
      </c>
      <c r="D16" s="85">
        <f t="shared" si="10"/>
        <v>1</v>
      </c>
      <c r="E16" s="85">
        <f t="shared" si="10"/>
        <v>1</v>
      </c>
      <c r="F16" s="85" t="s">
        <v>14</v>
      </c>
      <c r="G16" s="85">
        <f t="shared" si="10"/>
        <v>1</v>
      </c>
      <c r="H16" s="85">
        <f t="shared" si="10"/>
        <v>1</v>
      </c>
      <c r="I16" s="87">
        <f t="shared" si="10"/>
        <v>1</v>
      </c>
      <c r="J16" s="128">
        <f>J15/J$15</f>
        <v>1</v>
      </c>
    </row>
    <row r="17" spans="1:10" ht="36" customHeight="1" thickBot="1" x14ac:dyDescent="0.3">
      <c r="A17" s="152"/>
      <c r="B17" s="142"/>
      <c r="C17" s="91"/>
      <c r="D17" s="91"/>
      <c r="E17" s="91"/>
      <c r="F17" s="91"/>
      <c r="G17" s="91"/>
      <c r="H17" s="91"/>
      <c r="I17" s="91"/>
      <c r="J17" s="91"/>
    </row>
    <row r="18" spans="1:10" ht="44.25" customHeight="1" x14ac:dyDescent="0.25">
      <c r="A18" s="194" t="s">
        <v>57</v>
      </c>
      <c r="B18" s="195" t="s">
        <v>17</v>
      </c>
      <c r="C18" s="196">
        <v>46</v>
      </c>
      <c r="D18" s="197">
        <v>0</v>
      </c>
      <c r="E18" s="197">
        <v>0</v>
      </c>
      <c r="F18" s="197" t="s">
        <v>13</v>
      </c>
      <c r="G18" s="197">
        <v>100</v>
      </c>
      <c r="H18" s="197">
        <v>0</v>
      </c>
      <c r="I18" s="198">
        <v>0</v>
      </c>
      <c r="J18" s="199">
        <f>SUM(C18:I18)</f>
        <v>146</v>
      </c>
    </row>
    <row r="19" spans="1:10" ht="44.25" customHeight="1" thickBot="1" x14ac:dyDescent="0.3">
      <c r="A19" s="200" t="s">
        <v>58</v>
      </c>
      <c r="B19" s="83" t="s">
        <v>17</v>
      </c>
      <c r="C19" s="201">
        <f t="shared" ref="C19:J19" si="11">C20-C15-C18</f>
        <v>0</v>
      </c>
      <c r="D19" s="202">
        <f t="shared" si="11"/>
        <v>0</v>
      </c>
      <c r="E19" s="202">
        <f t="shared" si="11"/>
        <v>0</v>
      </c>
      <c r="F19" s="202" t="s">
        <v>13</v>
      </c>
      <c r="G19" s="202">
        <f t="shared" si="11"/>
        <v>0</v>
      </c>
      <c r="H19" s="202">
        <f t="shared" si="11"/>
        <v>0</v>
      </c>
      <c r="I19" s="203">
        <f t="shared" si="11"/>
        <v>0</v>
      </c>
      <c r="J19" s="204">
        <f t="shared" si="11"/>
        <v>0</v>
      </c>
    </row>
    <row r="20" spans="1:10" ht="44.25" customHeight="1" thickBot="1" x14ac:dyDescent="0.3">
      <c r="A20" s="355" t="s">
        <v>18</v>
      </c>
      <c r="B20" s="83" t="s">
        <v>17</v>
      </c>
      <c r="C20" s="201">
        <v>566</v>
      </c>
      <c r="D20" s="202">
        <v>72</v>
      </c>
      <c r="E20" s="202">
        <v>282</v>
      </c>
      <c r="F20" s="202" t="s">
        <v>13</v>
      </c>
      <c r="G20" s="202">
        <v>795</v>
      </c>
      <c r="H20" s="202">
        <v>275</v>
      </c>
      <c r="I20" s="203">
        <v>74</v>
      </c>
      <c r="J20" s="204">
        <f>SUM(C20:I20)</f>
        <v>2064</v>
      </c>
    </row>
    <row r="21" spans="1:10" ht="54.75" customHeight="1" thickBot="1" x14ac:dyDescent="0.3">
      <c r="A21" s="354"/>
      <c r="B21" s="152"/>
      <c r="C21" s="205"/>
      <c r="D21" s="205"/>
      <c r="E21" s="205"/>
      <c r="F21" s="205"/>
      <c r="G21" s="205"/>
      <c r="H21" s="205"/>
      <c r="I21" s="205"/>
      <c r="J21" s="206"/>
    </row>
    <row r="22" spans="1:10" ht="42" customHeight="1" x14ac:dyDescent="0.25">
      <c r="A22" s="375" t="s">
        <v>19</v>
      </c>
      <c r="B22" s="376"/>
      <c r="C22" s="376"/>
      <c r="D22" s="93"/>
      <c r="E22" s="93"/>
      <c r="F22" s="93"/>
      <c r="G22" s="93"/>
      <c r="H22" s="93"/>
      <c r="I22" s="93"/>
      <c r="J22" s="94"/>
    </row>
    <row r="23" spans="1:10" ht="42" customHeight="1" x14ac:dyDescent="0.25">
      <c r="A23" s="391" t="s">
        <v>20</v>
      </c>
      <c r="B23" s="392"/>
      <c r="C23" s="207">
        <v>1</v>
      </c>
      <c r="D23" s="95">
        <v>1</v>
      </c>
      <c r="E23" s="95">
        <v>1</v>
      </c>
      <c r="F23" s="95">
        <v>0</v>
      </c>
      <c r="G23" s="95">
        <v>2</v>
      </c>
      <c r="H23" s="95">
        <v>1</v>
      </c>
      <c r="I23" s="95">
        <v>1</v>
      </c>
      <c r="J23" s="96">
        <f>SUM(C23:I23)</f>
        <v>7</v>
      </c>
    </row>
    <row r="24" spans="1:10" ht="42" customHeight="1" thickBot="1" x14ac:dyDescent="0.3">
      <c r="A24" s="393" t="s">
        <v>133</v>
      </c>
      <c r="B24" s="394"/>
      <c r="C24" s="97">
        <v>1</v>
      </c>
      <c r="D24" s="98">
        <v>1</v>
      </c>
      <c r="E24" s="98">
        <v>1</v>
      </c>
      <c r="F24" s="98">
        <v>1</v>
      </c>
      <c r="G24" s="98">
        <v>2</v>
      </c>
      <c r="H24" s="98">
        <v>1</v>
      </c>
      <c r="I24" s="99">
        <v>1</v>
      </c>
      <c r="J24" s="100">
        <f>SUM(C24:I24)</f>
        <v>8</v>
      </c>
    </row>
    <row r="25" spans="1:10" ht="31.5" customHeight="1" x14ac:dyDescent="0.25">
      <c r="A25" s="52" t="s">
        <v>21</v>
      </c>
      <c r="B25" s="53"/>
      <c r="C25" s="54"/>
      <c r="D25" s="54"/>
      <c r="E25" s="54"/>
      <c r="F25" s="54"/>
      <c r="G25" s="54"/>
      <c r="H25" s="54"/>
      <c r="I25" s="54"/>
      <c r="J25" s="54"/>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style="55" customWidth="1"/>
    <col min="3" max="10" width="22.5703125" customWidth="1"/>
  </cols>
  <sheetData>
    <row r="1" spans="1:10" ht="57" customHeight="1" x14ac:dyDescent="0.25">
      <c r="A1" s="419" t="s">
        <v>141</v>
      </c>
      <c r="B1" s="419"/>
      <c r="C1" s="419"/>
      <c r="D1" s="419"/>
      <c r="E1" s="419"/>
      <c r="F1" s="419"/>
      <c r="G1" s="419"/>
      <c r="H1" s="419"/>
      <c r="I1" s="419"/>
      <c r="J1" s="419"/>
    </row>
    <row r="2" spans="1:10" ht="57" customHeight="1" thickBot="1" x14ac:dyDescent="0.3">
      <c r="A2" s="419" t="s">
        <v>59</v>
      </c>
      <c r="B2" s="419"/>
      <c r="C2" s="421"/>
      <c r="D2" s="421"/>
      <c r="E2" s="421"/>
      <c r="F2" s="421"/>
      <c r="G2" s="421"/>
      <c r="H2" s="421"/>
      <c r="I2" s="421"/>
      <c r="J2" s="421"/>
    </row>
    <row r="3" spans="1:10" ht="51.75" customHeight="1" thickBot="1" x14ac:dyDescent="0.3">
      <c r="A3" s="399" t="s">
        <v>60</v>
      </c>
      <c r="B3" s="400"/>
      <c r="C3" s="403" t="s">
        <v>1</v>
      </c>
      <c r="D3" s="404"/>
      <c r="E3" s="404"/>
      <c r="F3" s="404"/>
      <c r="G3" s="404"/>
      <c r="H3" s="404"/>
      <c r="I3" s="404"/>
      <c r="J3" s="405"/>
    </row>
    <row r="4" spans="1:10" ht="48" customHeight="1" thickBot="1" x14ac:dyDescent="0.3">
      <c r="A4" s="401"/>
      <c r="B4" s="402"/>
      <c r="C4" s="103" t="s">
        <v>2</v>
      </c>
      <c r="D4" s="104" t="s">
        <v>3</v>
      </c>
      <c r="E4" s="105" t="s">
        <v>4</v>
      </c>
      <c r="F4" s="104" t="s">
        <v>5</v>
      </c>
      <c r="G4" s="104" t="s">
        <v>6</v>
      </c>
      <c r="H4" s="105" t="s">
        <v>7</v>
      </c>
      <c r="I4" s="106" t="s">
        <v>8</v>
      </c>
      <c r="J4" s="107" t="s">
        <v>9</v>
      </c>
    </row>
    <row r="5" spans="1:10" ht="25.5" customHeight="1" x14ac:dyDescent="0.25">
      <c r="A5" s="467" t="s">
        <v>61</v>
      </c>
      <c r="B5" s="70" t="s">
        <v>17</v>
      </c>
      <c r="C5" s="108">
        <v>505</v>
      </c>
      <c r="D5" s="109">
        <v>65</v>
      </c>
      <c r="E5" s="109">
        <v>242</v>
      </c>
      <c r="F5" s="109" t="s">
        <v>13</v>
      </c>
      <c r="G5" s="109">
        <v>693</v>
      </c>
      <c r="H5" s="109">
        <v>211</v>
      </c>
      <c r="I5" s="110">
        <v>58</v>
      </c>
      <c r="J5" s="111">
        <f>SUM(C5:I5)</f>
        <v>1774</v>
      </c>
    </row>
    <row r="6" spans="1:10" ht="25.5" customHeight="1" x14ac:dyDescent="0.25">
      <c r="A6" s="466"/>
      <c r="B6" s="65" t="s">
        <v>23</v>
      </c>
      <c r="C6" s="74">
        <f t="shared" ref="C6:J6" si="0">C5/C$11</f>
        <v>0.91485507246376807</v>
      </c>
      <c r="D6" s="75">
        <f t="shared" si="0"/>
        <v>0.91549295774647887</v>
      </c>
      <c r="E6" s="75">
        <f t="shared" si="0"/>
        <v>0.86428571428571432</v>
      </c>
      <c r="F6" s="75" t="s">
        <v>14</v>
      </c>
      <c r="G6" s="75">
        <f t="shared" si="0"/>
        <v>0.88280254777070066</v>
      </c>
      <c r="H6" s="75" t="s">
        <v>14</v>
      </c>
      <c r="I6" s="77">
        <f t="shared" si="0"/>
        <v>0.79452054794520544</v>
      </c>
      <c r="J6" s="112">
        <f t="shared" si="0"/>
        <v>0.8738916256157635</v>
      </c>
    </row>
    <row r="7" spans="1:10" ht="25.5" customHeight="1" x14ac:dyDescent="0.25">
      <c r="A7" s="465" t="s">
        <v>62</v>
      </c>
      <c r="B7" s="70" t="s">
        <v>17</v>
      </c>
      <c r="C7" s="117">
        <v>15</v>
      </c>
      <c r="D7" s="118">
        <v>3</v>
      </c>
      <c r="E7" s="118">
        <v>12</v>
      </c>
      <c r="F7" s="118" t="s">
        <v>13</v>
      </c>
      <c r="G7" s="118">
        <v>50</v>
      </c>
      <c r="H7" s="118">
        <v>33</v>
      </c>
      <c r="I7" s="119">
        <v>5</v>
      </c>
      <c r="J7" s="120">
        <f t="shared" ref="J7" si="1">SUM(C7:I7)</f>
        <v>118</v>
      </c>
    </row>
    <row r="8" spans="1:10" ht="25.5" customHeight="1" x14ac:dyDescent="0.25">
      <c r="A8" s="466"/>
      <c r="B8" s="65" t="s">
        <v>23</v>
      </c>
      <c r="C8" s="74">
        <f t="shared" ref="C8:J8" si="2">C7/C$11</f>
        <v>2.717391304347826E-2</v>
      </c>
      <c r="D8" s="75">
        <f t="shared" si="2"/>
        <v>4.2253521126760563E-2</v>
      </c>
      <c r="E8" s="75">
        <f t="shared" si="2"/>
        <v>4.2857142857142858E-2</v>
      </c>
      <c r="F8" s="75" t="s">
        <v>14</v>
      </c>
      <c r="G8" s="75">
        <f t="shared" si="2"/>
        <v>6.3694267515923567E-2</v>
      </c>
      <c r="H8" s="75" t="s">
        <v>14</v>
      </c>
      <c r="I8" s="77">
        <f t="shared" si="2"/>
        <v>6.8493150684931503E-2</v>
      </c>
      <c r="J8" s="112">
        <f t="shared" si="2"/>
        <v>5.8128078817733991E-2</v>
      </c>
    </row>
    <row r="9" spans="1:10" ht="25.5" customHeight="1" x14ac:dyDescent="0.25">
      <c r="A9" s="465" t="s">
        <v>63</v>
      </c>
      <c r="B9" s="13" t="s">
        <v>17</v>
      </c>
      <c r="C9" s="113">
        <v>32</v>
      </c>
      <c r="D9" s="114">
        <v>3</v>
      </c>
      <c r="E9" s="114">
        <v>26</v>
      </c>
      <c r="F9" s="114" t="s">
        <v>13</v>
      </c>
      <c r="G9" s="114">
        <v>42</v>
      </c>
      <c r="H9" s="114">
        <v>25</v>
      </c>
      <c r="I9" s="115">
        <v>10</v>
      </c>
      <c r="J9" s="116">
        <f t="shared" ref="J9" si="3">SUM(C9:I9)</f>
        <v>138</v>
      </c>
    </row>
    <row r="10" spans="1:10" ht="25.5" customHeight="1" thickBot="1" x14ac:dyDescent="0.3">
      <c r="A10" s="468"/>
      <c r="B10" s="83" t="s">
        <v>23</v>
      </c>
      <c r="C10" s="121">
        <f t="shared" ref="C10:J10" si="4">C9/C$11</f>
        <v>5.7971014492753624E-2</v>
      </c>
      <c r="D10" s="122">
        <f t="shared" si="4"/>
        <v>4.2253521126760563E-2</v>
      </c>
      <c r="E10" s="122">
        <f t="shared" si="4"/>
        <v>9.285714285714286E-2</v>
      </c>
      <c r="F10" s="122" t="s">
        <v>14</v>
      </c>
      <c r="G10" s="122">
        <f t="shared" si="4"/>
        <v>5.3503184713375798E-2</v>
      </c>
      <c r="H10" s="122" t="s">
        <v>14</v>
      </c>
      <c r="I10" s="123">
        <f t="shared" si="4"/>
        <v>0.13698630136986301</v>
      </c>
      <c r="J10" s="209">
        <f t="shared" si="4"/>
        <v>6.7980295566502466E-2</v>
      </c>
    </row>
    <row r="11" spans="1:10" ht="27.75" customHeight="1" x14ac:dyDescent="0.25">
      <c r="A11" s="469" t="s">
        <v>64</v>
      </c>
      <c r="B11" s="70" t="s">
        <v>17</v>
      </c>
      <c r="C11" s="210">
        <f t="shared" ref="C11:I11" si="5">C5+C7++C9</f>
        <v>552</v>
      </c>
      <c r="D11" s="211">
        <f t="shared" si="5"/>
        <v>71</v>
      </c>
      <c r="E11" s="211">
        <f t="shared" si="5"/>
        <v>280</v>
      </c>
      <c r="F11" s="211" t="s">
        <v>13</v>
      </c>
      <c r="G11" s="211">
        <f t="shared" si="5"/>
        <v>785</v>
      </c>
      <c r="H11" s="211">
        <f t="shared" si="5"/>
        <v>269</v>
      </c>
      <c r="I11" s="212">
        <f t="shared" si="5"/>
        <v>73</v>
      </c>
      <c r="J11" s="127">
        <f>J5+J7+J9</f>
        <v>2030</v>
      </c>
    </row>
    <row r="12" spans="1:10" ht="27.75" customHeight="1" thickBot="1" x14ac:dyDescent="0.3">
      <c r="A12" s="401"/>
      <c r="B12" s="83" t="s">
        <v>23</v>
      </c>
      <c r="C12" s="84">
        <f t="shared" ref="C12:I12" si="6">C11/C$11</f>
        <v>1</v>
      </c>
      <c r="D12" s="85">
        <f t="shared" si="6"/>
        <v>1</v>
      </c>
      <c r="E12" s="85">
        <f t="shared" si="6"/>
        <v>1</v>
      </c>
      <c r="F12" s="85" t="s">
        <v>14</v>
      </c>
      <c r="G12" s="85">
        <f t="shared" si="6"/>
        <v>1</v>
      </c>
      <c r="H12" s="85">
        <f t="shared" si="6"/>
        <v>1</v>
      </c>
      <c r="I12" s="87">
        <f t="shared" si="6"/>
        <v>1</v>
      </c>
      <c r="J12" s="128">
        <f>J11/J$11</f>
        <v>1</v>
      </c>
    </row>
    <row r="13" spans="1:10" ht="36" customHeight="1" thickBot="1" x14ac:dyDescent="0.3">
      <c r="A13" s="152"/>
      <c r="B13" s="142"/>
      <c r="C13" s="91"/>
      <c r="D13" s="91"/>
      <c r="E13" s="91"/>
      <c r="F13" s="91"/>
      <c r="G13" s="91"/>
      <c r="H13" s="91"/>
      <c r="I13" s="91"/>
      <c r="J13" s="91"/>
    </row>
    <row r="14" spans="1:10" ht="48.75" customHeight="1" x14ac:dyDescent="0.25">
      <c r="A14" s="194" t="s">
        <v>65</v>
      </c>
      <c r="B14" s="213" t="s">
        <v>17</v>
      </c>
      <c r="C14" s="214">
        <v>4</v>
      </c>
      <c r="D14" s="215">
        <v>1</v>
      </c>
      <c r="E14" s="215">
        <v>2</v>
      </c>
      <c r="F14" s="215" t="s">
        <v>13</v>
      </c>
      <c r="G14" s="215">
        <v>10</v>
      </c>
      <c r="H14" s="215">
        <v>6</v>
      </c>
      <c r="I14" s="216">
        <v>1</v>
      </c>
      <c r="J14" s="217">
        <f>SUM(C14:I14)</f>
        <v>24</v>
      </c>
    </row>
    <row r="15" spans="1:10" ht="48.75" customHeight="1" thickBot="1" x14ac:dyDescent="0.3">
      <c r="A15" s="218" t="s">
        <v>58</v>
      </c>
      <c r="B15" s="219" t="s">
        <v>17</v>
      </c>
      <c r="C15" s="201">
        <f t="shared" ref="C15:J15" si="7">C16-C11-C14</f>
        <v>10</v>
      </c>
      <c r="D15" s="202">
        <f t="shared" si="7"/>
        <v>0</v>
      </c>
      <c r="E15" s="202">
        <f t="shared" si="7"/>
        <v>0</v>
      </c>
      <c r="F15" s="202" t="s">
        <v>13</v>
      </c>
      <c r="G15" s="202">
        <f t="shared" si="7"/>
        <v>0</v>
      </c>
      <c r="H15" s="202">
        <v>276</v>
      </c>
      <c r="I15" s="203">
        <f t="shared" si="7"/>
        <v>0</v>
      </c>
      <c r="J15" s="204">
        <f t="shared" si="7"/>
        <v>10</v>
      </c>
    </row>
    <row r="16" spans="1:10" ht="48.75" customHeight="1" thickBot="1" x14ac:dyDescent="0.3">
      <c r="A16" s="358" t="s">
        <v>18</v>
      </c>
      <c r="B16" s="146" t="s">
        <v>17</v>
      </c>
      <c r="C16" s="201">
        <v>566</v>
      </c>
      <c r="D16" s="202">
        <v>72</v>
      </c>
      <c r="E16" s="202">
        <v>282</v>
      </c>
      <c r="F16" s="202" t="s">
        <v>13</v>
      </c>
      <c r="G16" s="202">
        <v>795</v>
      </c>
      <c r="H16" s="202">
        <v>275</v>
      </c>
      <c r="I16" s="203">
        <v>74</v>
      </c>
      <c r="J16" s="204">
        <f>SUM(C16:I16)</f>
        <v>2064</v>
      </c>
    </row>
    <row r="17" spans="1:10" ht="54.75" customHeight="1" thickBot="1" x14ac:dyDescent="0.3">
      <c r="A17" s="141"/>
      <c r="B17" s="129"/>
      <c r="C17" s="205"/>
      <c r="D17" s="205"/>
      <c r="E17" s="205"/>
      <c r="F17" s="205"/>
      <c r="G17" s="205"/>
      <c r="H17" s="205"/>
      <c r="I17" s="205"/>
      <c r="J17" s="206"/>
    </row>
    <row r="18" spans="1:10" ht="36" customHeight="1" x14ac:dyDescent="0.25">
      <c r="A18" s="375" t="s">
        <v>19</v>
      </c>
      <c r="B18" s="376"/>
      <c r="C18" s="376"/>
      <c r="D18" s="93"/>
      <c r="E18" s="93"/>
      <c r="F18" s="93"/>
      <c r="G18" s="93"/>
      <c r="H18" s="93"/>
      <c r="I18" s="93"/>
      <c r="J18" s="94"/>
    </row>
    <row r="19" spans="1:10" ht="36" customHeight="1" x14ac:dyDescent="0.25">
      <c r="A19" s="391" t="s">
        <v>20</v>
      </c>
      <c r="B19" s="392"/>
      <c r="C19" s="220">
        <v>1</v>
      </c>
      <c r="D19" s="221">
        <v>1</v>
      </c>
      <c r="E19" s="221">
        <v>1</v>
      </c>
      <c r="F19" s="221">
        <v>0</v>
      </c>
      <c r="G19" s="221">
        <v>2</v>
      </c>
      <c r="H19" s="222">
        <v>1</v>
      </c>
      <c r="I19" s="221">
        <v>1</v>
      </c>
      <c r="J19" s="223">
        <f>SUM(C19:I19)</f>
        <v>7</v>
      </c>
    </row>
    <row r="20" spans="1:10" ht="36" customHeight="1" thickBot="1" x14ac:dyDescent="0.3">
      <c r="A20" s="393" t="s">
        <v>133</v>
      </c>
      <c r="B20" s="394"/>
      <c r="C20" s="224">
        <v>1</v>
      </c>
      <c r="D20" s="225">
        <v>1</v>
      </c>
      <c r="E20" s="225">
        <v>1</v>
      </c>
      <c r="F20" s="225">
        <v>1</v>
      </c>
      <c r="G20" s="225">
        <v>2</v>
      </c>
      <c r="H20" s="225">
        <v>1</v>
      </c>
      <c r="I20" s="226">
        <v>1</v>
      </c>
      <c r="J20" s="227">
        <f>SUM(C20:I20)</f>
        <v>8</v>
      </c>
    </row>
    <row r="21" spans="1:10" ht="31.5" customHeight="1" x14ac:dyDescent="0.25">
      <c r="A21" s="52" t="s">
        <v>21</v>
      </c>
      <c r="B21" s="53"/>
      <c r="C21" s="54"/>
      <c r="D21" s="54"/>
      <c r="E21" s="54"/>
      <c r="F21" s="54"/>
      <c r="G21" s="54"/>
      <c r="H21" s="54"/>
      <c r="I21" s="54"/>
      <c r="J21" s="54"/>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2"/>
  <sheetViews>
    <sheetView zoomScale="64" zoomScaleNormal="64" workbookViewId="0">
      <selection sqref="A1:J1"/>
    </sheetView>
  </sheetViews>
  <sheetFormatPr baseColWidth="10" defaultRowHeight="15" x14ac:dyDescent="0.25"/>
  <cols>
    <col min="1" max="1" width="54.5703125" style="508" customWidth="1"/>
    <col min="2" max="2" width="17.28515625" style="508" customWidth="1"/>
    <col min="3" max="10" width="26.140625" style="508" customWidth="1"/>
    <col min="11" max="16384" width="11.42578125" style="508"/>
  </cols>
  <sheetData>
    <row r="1" spans="1:10" ht="57" customHeight="1" x14ac:dyDescent="0.25">
      <c r="A1" s="471" t="s">
        <v>142</v>
      </c>
      <c r="B1" s="471"/>
      <c r="C1" s="471"/>
      <c r="D1" s="471"/>
      <c r="E1" s="471"/>
      <c r="F1" s="471"/>
      <c r="G1" s="471"/>
      <c r="H1" s="471"/>
      <c r="I1" s="471"/>
      <c r="J1" s="471"/>
    </row>
    <row r="2" spans="1:10" ht="42" customHeight="1" thickBot="1" x14ac:dyDescent="0.3">
      <c r="A2" s="472" t="s">
        <v>130</v>
      </c>
      <c r="B2" s="472"/>
      <c r="C2" s="473"/>
      <c r="D2" s="473"/>
      <c r="E2" s="473"/>
      <c r="F2" s="473"/>
      <c r="G2" s="473"/>
      <c r="H2" s="473"/>
      <c r="I2" s="473"/>
      <c r="J2" s="473"/>
    </row>
    <row r="3" spans="1:10" ht="51.75" customHeight="1" thickBot="1" x14ac:dyDescent="0.3">
      <c r="A3" s="474" t="s">
        <v>66</v>
      </c>
      <c r="B3" s="475"/>
      <c r="C3" s="478" t="s">
        <v>1</v>
      </c>
      <c r="D3" s="479"/>
      <c r="E3" s="479"/>
      <c r="F3" s="479"/>
      <c r="G3" s="479"/>
      <c r="H3" s="479"/>
      <c r="I3" s="479"/>
      <c r="J3" s="480"/>
    </row>
    <row r="4" spans="1:10" ht="57.75" customHeight="1" thickBot="1" x14ac:dyDescent="0.3">
      <c r="A4" s="476"/>
      <c r="B4" s="477"/>
      <c r="C4" s="228" t="s">
        <v>2</v>
      </c>
      <c r="D4" s="229" t="s">
        <v>3</v>
      </c>
      <c r="E4" s="229" t="s">
        <v>4</v>
      </c>
      <c r="F4" s="356" t="s">
        <v>5</v>
      </c>
      <c r="G4" s="356" t="s">
        <v>6</v>
      </c>
      <c r="H4" s="230" t="s">
        <v>7</v>
      </c>
      <c r="I4" s="357" t="s">
        <v>8</v>
      </c>
      <c r="J4" s="231" t="s">
        <v>9</v>
      </c>
    </row>
    <row r="5" spans="1:10" ht="31.5" customHeight="1" x14ac:dyDescent="0.25">
      <c r="A5" s="481" t="s">
        <v>67</v>
      </c>
      <c r="B5" s="232" t="s">
        <v>17</v>
      </c>
      <c r="C5" s="233">
        <v>18</v>
      </c>
      <c r="D5" s="234">
        <v>5</v>
      </c>
      <c r="E5" s="234">
        <v>14</v>
      </c>
      <c r="F5" s="234" t="s">
        <v>13</v>
      </c>
      <c r="G5" s="234">
        <v>40</v>
      </c>
      <c r="H5" s="234">
        <v>19</v>
      </c>
      <c r="I5" s="235">
        <v>6</v>
      </c>
      <c r="J5" s="236">
        <f>SUM(C5:I5)</f>
        <v>102</v>
      </c>
    </row>
    <row r="6" spans="1:10" ht="31.5" customHeight="1" x14ac:dyDescent="0.25">
      <c r="A6" s="482"/>
      <c r="B6" s="237" t="s">
        <v>23</v>
      </c>
      <c r="C6" s="238">
        <f t="shared" ref="C6:J6" si="0">C5/C$21</f>
        <v>3.71900826446281E-2</v>
      </c>
      <c r="D6" s="239">
        <f t="shared" si="0"/>
        <v>7.6923076923076927E-2</v>
      </c>
      <c r="E6" s="239">
        <f t="shared" si="0"/>
        <v>5.0179211469534052E-2</v>
      </c>
      <c r="F6" s="239" t="s">
        <v>14</v>
      </c>
      <c r="G6" s="239">
        <f t="shared" si="0"/>
        <v>6.1823802163833076E-2</v>
      </c>
      <c r="H6" s="239">
        <f t="shared" si="0"/>
        <v>7.1969696969696975E-2</v>
      </c>
      <c r="I6" s="240">
        <f t="shared" si="0"/>
        <v>8.1081081081081086E-2</v>
      </c>
      <c r="J6" s="241">
        <f t="shared" si="0"/>
        <v>5.6260341974627689E-2</v>
      </c>
    </row>
    <row r="7" spans="1:10" ht="25.5" customHeight="1" x14ac:dyDescent="0.25">
      <c r="A7" s="432" t="s">
        <v>68</v>
      </c>
      <c r="B7" s="242" t="s">
        <v>17</v>
      </c>
      <c r="C7" s="243">
        <v>46</v>
      </c>
      <c r="D7" s="244">
        <v>5</v>
      </c>
      <c r="E7" s="244">
        <v>36</v>
      </c>
      <c r="F7" s="244" t="s">
        <v>13</v>
      </c>
      <c r="G7" s="244">
        <v>88</v>
      </c>
      <c r="H7" s="244">
        <v>28</v>
      </c>
      <c r="I7" s="245">
        <v>11</v>
      </c>
      <c r="J7" s="246">
        <f t="shared" ref="J7" si="1">SUM(C7:I7)</f>
        <v>214</v>
      </c>
    </row>
    <row r="8" spans="1:10" ht="25.5" customHeight="1" x14ac:dyDescent="0.25">
      <c r="A8" s="482"/>
      <c r="B8" s="237" t="s">
        <v>23</v>
      </c>
      <c r="C8" s="238">
        <f t="shared" ref="C8:J22" si="2">C7/C$21</f>
        <v>9.5041322314049589E-2</v>
      </c>
      <c r="D8" s="239">
        <f t="shared" si="2"/>
        <v>7.6923076923076927E-2</v>
      </c>
      <c r="E8" s="239">
        <f t="shared" si="2"/>
        <v>0.12903225806451613</v>
      </c>
      <c r="F8" s="239" t="s">
        <v>14</v>
      </c>
      <c r="G8" s="239">
        <f t="shared" si="2"/>
        <v>0.13601236476043277</v>
      </c>
      <c r="H8" s="239">
        <f t="shared" si="2"/>
        <v>0.10606060606060606</v>
      </c>
      <c r="I8" s="240">
        <f t="shared" si="2"/>
        <v>0.14864864864864866</v>
      </c>
      <c r="J8" s="241">
        <f t="shared" si="2"/>
        <v>0.11803640375068947</v>
      </c>
    </row>
    <row r="9" spans="1:10" ht="33.75" customHeight="1" x14ac:dyDescent="0.25">
      <c r="A9" s="432" t="s">
        <v>69</v>
      </c>
      <c r="B9" s="242" t="s">
        <v>17</v>
      </c>
      <c r="C9" s="243">
        <v>275</v>
      </c>
      <c r="D9" s="244">
        <v>33</v>
      </c>
      <c r="E9" s="244">
        <v>95</v>
      </c>
      <c r="F9" s="244" t="s">
        <v>13</v>
      </c>
      <c r="G9" s="244">
        <v>306</v>
      </c>
      <c r="H9" s="244">
        <v>108</v>
      </c>
      <c r="I9" s="245">
        <v>29</v>
      </c>
      <c r="J9" s="246">
        <f t="shared" ref="J9" si="3">SUM(C9:I9)</f>
        <v>846</v>
      </c>
    </row>
    <row r="10" spans="1:10" ht="33.75" customHeight="1" x14ac:dyDescent="0.25">
      <c r="A10" s="482"/>
      <c r="B10" s="237" t="s">
        <v>23</v>
      </c>
      <c r="C10" s="238">
        <f t="shared" ref="C10:J10" si="4">C9/C$21</f>
        <v>0.56818181818181823</v>
      </c>
      <c r="D10" s="239">
        <f t="shared" si="4"/>
        <v>0.50769230769230766</v>
      </c>
      <c r="E10" s="239">
        <f t="shared" si="4"/>
        <v>0.34050179211469533</v>
      </c>
      <c r="F10" s="239" t="s">
        <v>14</v>
      </c>
      <c r="G10" s="239">
        <f t="shared" si="4"/>
        <v>0.47295208655332305</v>
      </c>
      <c r="H10" s="239">
        <f t="shared" si="2"/>
        <v>0.40909090909090912</v>
      </c>
      <c r="I10" s="240">
        <f t="shared" si="4"/>
        <v>0.39189189189189189</v>
      </c>
      <c r="J10" s="241">
        <f t="shared" si="4"/>
        <v>0.46662989520132375</v>
      </c>
    </row>
    <row r="11" spans="1:10" ht="25.5" customHeight="1" x14ac:dyDescent="0.25">
      <c r="A11" s="432" t="s">
        <v>70</v>
      </c>
      <c r="B11" s="242" t="s">
        <v>17</v>
      </c>
      <c r="C11" s="243">
        <v>72</v>
      </c>
      <c r="D11" s="244">
        <v>4</v>
      </c>
      <c r="E11" s="244">
        <v>37</v>
      </c>
      <c r="F11" s="244" t="s">
        <v>13</v>
      </c>
      <c r="G11" s="244">
        <v>38</v>
      </c>
      <c r="H11" s="244">
        <v>34</v>
      </c>
      <c r="I11" s="245">
        <v>11</v>
      </c>
      <c r="J11" s="246">
        <f t="shared" ref="J11" si="5">SUM(C11:I11)</f>
        <v>196</v>
      </c>
    </row>
    <row r="12" spans="1:10" ht="25.5" customHeight="1" x14ac:dyDescent="0.25">
      <c r="A12" s="482"/>
      <c r="B12" s="237" t="s">
        <v>23</v>
      </c>
      <c r="C12" s="238">
        <f t="shared" ref="C12:J12" si="6">C11/C$21</f>
        <v>0.1487603305785124</v>
      </c>
      <c r="D12" s="239">
        <f t="shared" si="6"/>
        <v>6.1538461538461542E-2</v>
      </c>
      <c r="E12" s="239">
        <f t="shared" si="6"/>
        <v>0.13261648745519714</v>
      </c>
      <c r="F12" s="239" t="s">
        <v>14</v>
      </c>
      <c r="G12" s="239">
        <f t="shared" si="6"/>
        <v>5.8732612055641419E-2</v>
      </c>
      <c r="H12" s="239">
        <f t="shared" si="2"/>
        <v>0.12878787878787878</v>
      </c>
      <c r="I12" s="240">
        <f t="shared" si="6"/>
        <v>0.14864864864864866</v>
      </c>
      <c r="J12" s="241">
        <f t="shared" si="6"/>
        <v>0.10810810810810811</v>
      </c>
    </row>
    <row r="13" spans="1:10" ht="25.5" customHeight="1" x14ac:dyDescent="0.25">
      <c r="A13" s="432" t="s">
        <v>71</v>
      </c>
      <c r="B13" s="242" t="s">
        <v>17</v>
      </c>
      <c r="C13" s="243">
        <v>6</v>
      </c>
      <c r="D13" s="244">
        <v>2</v>
      </c>
      <c r="E13" s="244">
        <v>7</v>
      </c>
      <c r="F13" s="244" t="s">
        <v>13</v>
      </c>
      <c r="G13" s="244">
        <v>37</v>
      </c>
      <c r="H13" s="244">
        <v>8</v>
      </c>
      <c r="I13" s="245">
        <v>2</v>
      </c>
      <c r="J13" s="246">
        <f t="shared" ref="J13" si="7">SUM(C13:I13)</f>
        <v>62</v>
      </c>
    </row>
    <row r="14" spans="1:10" ht="25.5" customHeight="1" x14ac:dyDescent="0.25">
      <c r="A14" s="482"/>
      <c r="B14" s="237" t="s">
        <v>23</v>
      </c>
      <c r="C14" s="238">
        <f t="shared" ref="C14:J14" si="8">C13/C$21</f>
        <v>1.2396694214876033E-2</v>
      </c>
      <c r="D14" s="239">
        <f t="shared" si="8"/>
        <v>3.0769230769230771E-2</v>
      </c>
      <c r="E14" s="239">
        <f t="shared" si="8"/>
        <v>2.5089605734767026E-2</v>
      </c>
      <c r="F14" s="239" t="s">
        <v>14</v>
      </c>
      <c r="G14" s="239">
        <f t="shared" si="8"/>
        <v>5.7187017001545597E-2</v>
      </c>
      <c r="H14" s="239">
        <f t="shared" si="2"/>
        <v>3.0303030303030304E-2</v>
      </c>
      <c r="I14" s="240">
        <f t="shared" si="8"/>
        <v>2.7027027027027029E-2</v>
      </c>
      <c r="J14" s="241">
        <f t="shared" si="8"/>
        <v>3.4197462768891337E-2</v>
      </c>
    </row>
    <row r="15" spans="1:10" ht="25.5" customHeight="1" x14ac:dyDescent="0.25">
      <c r="A15" s="432" t="s">
        <v>72</v>
      </c>
      <c r="B15" s="242" t="s">
        <v>17</v>
      </c>
      <c r="C15" s="243">
        <v>9</v>
      </c>
      <c r="D15" s="244">
        <v>0</v>
      </c>
      <c r="E15" s="244">
        <v>2</v>
      </c>
      <c r="F15" s="244" t="s">
        <v>13</v>
      </c>
      <c r="G15" s="244">
        <v>13</v>
      </c>
      <c r="H15" s="244">
        <v>6</v>
      </c>
      <c r="I15" s="245">
        <v>1</v>
      </c>
      <c r="J15" s="246">
        <f t="shared" ref="J15" si="9">SUM(C15:I15)</f>
        <v>31</v>
      </c>
    </row>
    <row r="16" spans="1:10" ht="25.5" customHeight="1" x14ac:dyDescent="0.25">
      <c r="A16" s="482"/>
      <c r="B16" s="237" t="s">
        <v>23</v>
      </c>
      <c r="C16" s="238">
        <f t="shared" ref="C16:J16" si="10">C15/C$21</f>
        <v>1.859504132231405E-2</v>
      </c>
      <c r="D16" s="239">
        <f t="shared" si="10"/>
        <v>0</v>
      </c>
      <c r="E16" s="239">
        <f t="shared" si="10"/>
        <v>7.1684587813620072E-3</v>
      </c>
      <c r="F16" s="239" t="s">
        <v>14</v>
      </c>
      <c r="G16" s="239">
        <f t="shared" si="10"/>
        <v>2.009273570324575E-2</v>
      </c>
      <c r="H16" s="239">
        <f t="shared" si="2"/>
        <v>2.2727272727272728E-2</v>
      </c>
      <c r="I16" s="240">
        <f t="shared" si="10"/>
        <v>1.3513513513513514E-2</v>
      </c>
      <c r="J16" s="241">
        <f t="shared" si="10"/>
        <v>1.7098731384445669E-2</v>
      </c>
    </row>
    <row r="17" spans="1:10" ht="25.5" customHeight="1" x14ac:dyDescent="0.25">
      <c r="A17" s="470" t="s">
        <v>73</v>
      </c>
      <c r="B17" s="242" t="s">
        <v>17</v>
      </c>
      <c r="C17" s="243">
        <v>22</v>
      </c>
      <c r="D17" s="244">
        <v>0</v>
      </c>
      <c r="E17" s="244">
        <v>0</v>
      </c>
      <c r="F17" s="244" t="s">
        <v>13</v>
      </c>
      <c r="G17" s="244">
        <v>18</v>
      </c>
      <c r="H17" s="244">
        <v>2</v>
      </c>
      <c r="I17" s="245">
        <v>1</v>
      </c>
      <c r="J17" s="246">
        <f t="shared" ref="J17" si="11">SUM(C17:I17)</f>
        <v>43</v>
      </c>
    </row>
    <row r="18" spans="1:10" ht="25.5" customHeight="1" x14ac:dyDescent="0.25">
      <c r="A18" s="482"/>
      <c r="B18" s="237" t="s">
        <v>23</v>
      </c>
      <c r="C18" s="238">
        <f t="shared" ref="C18:J18" si="12">C17/C$21</f>
        <v>4.5454545454545456E-2</v>
      </c>
      <c r="D18" s="239">
        <f t="shared" si="12"/>
        <v>0</v>
      </c>
      <c r="E18" s="239">
        <f t="shared" si="12"/>
        <v>0</v>
      </c>
      <c r="F18" s="239" t="s">
        <v>14</v>
      </c>
      <c r="G18" s="239">
        <f t="shared" si="12"/>
        <v>2.7820710973724884E-2</v>
      </c>
      <c r="H18" s="239">
        <f t="shared" si="2"/>
        <v>7.575757575757576E-3</v>
      </c>
      <c r="I18" s="240">
        <f t="shared" si="12"/>
        <v>1.3513513513513514E-2</v>
      </c>
      <c r="J18" s="241">
        <f t="shared" si="12"/>
        <v>2.3717595146166576E-2</v>
      </c>
    </row>
    <row r="19" spans="1:10" ht="25.5" customHeight="1" x14ac:dyDescent="0.25">
      <c r="A19" s="470" t="s">
        <v>74</v>
      </c>
      <c r="B19" s="242" t="s">
        <v>17</v>
      </c>
      <c r="C19" s="243">
        <v>36</v>
      </c>
      <c r="D19" s="244">
        <v>16</v>
      </c>
      <c r="E19" s="244">
        <v>88</v>
      </c>
      <c r="F19" s="244" t="s">
        <v>13</v>
      </c>
      <c r="G19" s="244">
        <v>107</v>
      </c>
      <c r="H19" s="244">
        <v>59</v>
      </c>
      <c r="I19" s="245">
        <v>13</v>
      </c>
      <c r="J19" s="246">
        <f t="shared" ref="J19" si="13">SUM(C19:I19)</f>
        <v>319</v>
      </c>
    </row>
    <row r="20" spans="1:10" ht="25.5" customHeight="1" thickBot="1" x14ac:dyDescent="0.3">
      <c r="A20" s="470"/>
      <c r="B20" s="242" t="s">
        <v>23</v>
      </c>
      <c r="C20" s="247">
        <f t="shared" ref="C20:J20" si="14">C19/C$21</f>
        <v>7.43801652892562E-2</v>
      </c>
      <c r="D20" s="248">
        <f t="shared" si="14"/>
        <v>0.24615384615384617</v>
      </c>
      <c r="E20" s="248">
        <f t="shared" si="14"/>
        <v>0.31541218637992829</v>
      </c>
      <c r="F20" s="248" t="s">
        <v>14</v>
      </c>
      <c r="G20" s="248">
        <f t="shared" si="14"/>
        <v>0.16537867078825347</v>
      </c>
      <c r="H20" s="248">
        <f t="shared" si="2"/>
        <v>0.22348484848484848</v>
      </c>
      <c r="I20" s="249">
        <f t="shared" si="14"/>
        <v>0.17567567567567569</v>
      </c>
      <c r="J20" s="250">
        <f t="shared" si="14"/>
        <v>0.17595146166574738</v>
      </c>
    </row>
    <row r="21" spans="1:10" ht="30.75" customHeight="1" x14ac:dyDescent="0.25">
      <c r="A21" s="483" t="s">
        <v>75</v>
      </c>
      <c r="B21" s="251" t="s">
        <v>17</v>
      </c>
      <c r="C21" s="124">
        <f t="shared" ref="C21:J21" si="15">C5+C7+C9+C11+C13+C15+C17+C19</f>
        <v>484</v>
      </c>
      <c r="D21" s="125">
        <f t="shared" si="15"/>
        <v>65</v>
      </c>
      <c r="E21" s="125">
        <f t="shared" si="15"/>
        <v>279</v>
      </c>
      <c r="F21" s="125" t="s">
        <v>13</v>
      </c>
      <c r="G21" s="125">
        <f t="shared" si="15"/>
        <v>647</v>
      </c>
      <c r="H21" s="125">
        <f t="shared" si="15"/>
        <v>264</v>
      </c>
      <c r="I21" s="126">
        <f t="shared" si="15"/>
        <v>74</v>
      </c>
      <c r="J21" s="193">
        <f t="shared" si="15"/>
        <v>1813</v>
      </c>
    </row>
    <row r="22" spans="1:10" ht="30.75" customHeight="1" thickBot="1" x14ac:dyDescent="0.3">
      <c r="A22" s="484"/>
      <c r="B22" s="252" t="s">
        <v>23</v>
      </c>
      <c r="C22" s="84">
        <f t="shared" ref="C22:I22" si="16">C21/C$21</f>
        <v>1</v>
      </c>
      <c r="D22" s="85">
        <f t="shared" si="16"/>
        <v>1</v>
      </c>
      <c r="E22" s="85">
        <f t="shared" si="16"/>
        <v>1</v>
      </c>
      <c r="F22" s="85" t="s">
        <v>14</v>
      </c>
      <c r="G22" s="85">
        <f t="shared" si="16"/>
        <v>1</v>
      </c>
      <c r="H22" s="85">
        <f t="shared" si="2"/>
        <v>1</v>
      </c>
      <c r="I22" s="87">
        <f t="shared" si="16"/>
        <v>1</v>
      </c>
      <c r="J22" s="128">
        <f>J21/J$21</f>
        <v>1</v>
      </c>
    </row>
    <row r="23" spans="1:10" ht="36" customHeight="1" thickBot="1" x14ac:dyDescent="0.3">
      <c r="A23" s="152"/>
      <c r="B23" s="142"/>
      <c r="C23" s="91"/>
      <c r="D23" s="91"/>
      <c r="E23" s="91"/>
      <c r="F23" s="91"/>
      <c r="G23" s="91"/>
      <c r="H23" s="91"/>
      <c r="I23" s="91"/>
      <c r="J23" s="91"/>
    </row>
    <row r="24" spans="1:10" ht="57" customHeight="1" x14ac:dyDescent="0.25">
      <c r="A24" s="194" t="s">
        <v>76</v>
      </c>
      <c r="B24" s="253" t="s">
        <v>17</v>
      </c>
      <c r="C24" s="254">
        <v>82</v>
      </c>
      <c r="D24" s="255">
        <v>7</v>
      </c>
      <c r="E24" s="255">
        <v>3</v>
      </c>
      <c r="F24" s="255" t="s">
        <v>13</v>
      </c>
      <c r="G24" s="255">
        <v>148</v>
      </c>
      <c r="H24" s="255">
        <v>11</v>
      </c>
      <c r="I24" s="256">
        <v>0</v>
      </c>
      <c r="J24" s="257">
        <f>SUM(C24:I24)</f>
        <v>251</v>
      </c>
    </row>
    <row r="25" spans="1:10" ht="55.5" customHeight="1" thickBot="1" x14ac:dyDescent="0.3">
      <c r="A25" s="218" t="s">
        <v>58</v>
      </c>
      <c r="B25" s="258" t="s">
        <v>17</v>
      </c>
      <c r="C25" s="259">
        <f t="shared" ref="C25:I25" si="17">C26-C21-C24</f>
        <v>0</v>
      </c>
      <c r="D25" s="260">
        <f t="shared" si="17"/>
        <v>0</v>
      </c>
      <c r="E25" s="260">
        <f t="shared" si="17"/>
        <v>0</v>
      </c>
      <c r="F25" s="260" t="s">
        <v>13</v>
      </c>
      <c r="G25" s="260">
        <f t="shared" si="17"/>
        <v>0</v>
      </c>
      <c r="H25" s="260">
        <f t="shared" si="17"/>
        <v>0</v>
      </c>
      <c r="I25" s="261">
        <f t="shared" si="17"/>
        <v>0</v>
      </c>
      <c r="J25" s="262">
        <f>SUM(C25:I25)</f>
        <v>0</v>
      </c>
    </row>
    <row r="26" spans="1:10" ht="54.75" customHeight="1" thickBot="1" x14ac:dyDescent="0.3">
      <c r="A26" s="358" t="s">
        <v>18</v>
      </c>
      <c r="B26" s="263" t="s">
        <v>17</v>
      </c>
      <c r="C26" s="259">
        <v>566</v>
      </c>
      <c r="D26" s="260">
        <v>72</v>
      </c>
      <c r="E26" s="260">
        <v>282</v>
      </c>
      <c r="F26" s="260" t="s">
        <v>13</v>
      </c>
      <c r="G26" s="260">
        <v>795</v>
      </c>
      <c r="H26" s="260">
        <v>275</v>
      </c>
      <c r="I26" s="261">
        <v>74</v>
      </c>
      <c r="J26" s="262">
        <f>SUM(C26:I26)</f>
        <v>2064</v>
      </c>
    </row>
    <row r="27" spans="1:10" ht="54.75" customHeight="1" thickBot="1" x14ac:dyDescent="0.3">
      <c r="A27" s="141"/>
      <c r="B27" s="129"/>
      <c r="C27" s="205"/>
      <c r="D27" s="205"/>
      <c r="E27" s="205"/>
      <c r="F27" s="205"/>
      <c r="G27" s="205"/>
      <c r="H27" s="205"/>
      <c r="I27" s="205"/>
      <c r="J27" s="206"/>
    </row>
    <row r="28" spans="1:10" ht="36.75" customHeight="1" x14ac:dyDescent="0.25">
      <c r="A28" s="485" t="s">
        <v>19</v>
      </c>
      <c r="B28" s="486"/>
      <c r="C28" s="486"/>
      <c r="D28" s="93"/>
      <c r="E28" s="93"/>
      <c r="F28" s="93"/>
      <c r="G28" s="93"/>
      <c r="H28" s="93"/>
      <c r="I28" s="93"/>
      <c r="J28" s="94"/>
    </row>
    <row r="29" spans="1:10" ht="36.75" customHeight="1" x14ac:dyDescent="0.25">
      <c r="A29" s="487" t="s">
        <v>20</v>
      </c>
      <c r="B29" s="488"/>
      <c r="C29" s="264">
        <v>1</v>
      </c>
      <c r="D29" s="265">
        <v>1</v>
      </c>
      <c r="E29" s="265">
        <v>1</v>
      </c>
      <c r="F29" s="265">
        <v>0</v>
      </c>
      <c r="G29" s="265">
        <v>2</v>
      </c>
      <c r="H29" s="265">
        <v>1</v>
      </c>
      <c r="I29" s="265">
        <v>1</v>
      </c>
      <c r="J29" s="266">
        <f>SUM(C29:I29)</f>
        <v>7</v>
      </c>
    </row>
    <row r="30" spans="1:10" ht="36.75" customHeight="1" thickBot="1" x14ac:dyDescent="0.3">
      <c r="A30" s="489" t="s">
        <v>133</v>
      </c>
      <c r="B30" s="490"/>
      <c r="C30" s="267">
        <v>1</v>
      </c>
      <c r="D30" s="268">
        <v>1</v>
      </c>
      <c r="E30" s="268">
        <v>1</v>
      </c>
      <c r="F30" s="268">
        <v>1</v>
      </c>
      <c r="G30" s="268">
        <v>2</v>
      </c>
      <c r="H30" s="268">
        <v>1</v>
      </c>
      <c r="I30" s="269">
        <v>1</v>
      </c>
      <c r="J30" s="270">
        <f>SUM(C30:I30)</f>
        <v>8</v>
      </c>
    </row>
    <row r="31" spans="1:10" ht="31.5" customHeight="1" x14ac:dyDescent="0.25">
      <c r="A31" s="271" t="s">
        <v>21</v>
      </c>
      <c r="B31" s="272"/>
      <c r="C31" s="54"/>
      <c r="D31" s="54"/>
      <c r="E31" s="54"/>
      <c r="F31" s="54"/>
      <c r="G31" s="54"/>
      <c r="H31" s="54"/>
      <c r="I31" s="54"/>
      <c r="J31" s="54"/>
    </row>
    <row r="32" spans="1:10" ht="30" customHeight="1" x14ac:dyDescent="0.25">
      <c r="A32" s="491" t="s">
        <v>77</v>
      </c>
      <c r="B32" s="491"/>
      <c r="C32" s="491"/>
      <c r="D32" s="491"/>
      <c r="E32" s="491"/>
      <c r="F32" s="491"/>
      <c r="G32" s="491"/>
      <c r="H32" s="491"/>
      <c r="I32" s="491"/>
      <c r="J32" s="491"/>
    </row>
  </sheetData>
  <mergeCells count="17">
    <mergeCell ref="A21:A22"/>
    <mergeCell ref="A28:C28"/>
    <mergeCell ref="A29:B29"/>
    <mergeCell ref="A30:B30"/>
    <mergeCell ref="A32:J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55" zoomScaleNormal="55" workbookViewId="0">
      <selection sqref="A1:J1"/>
    </sheetView>
  </sheetViews>
  <sheetFormatPr baseColWidth="10" defaultRowHeight="15" x14ac:dyDescent="0.25"/>
  <cols>
    <col min="1" max="1" width="57.85546875" customWidth="1"/>
    <col min="2" max="2" width="10.140625" style="55" customWidth="1"/>
    <col min="3" max="4" width="22.5703125" customWidth="1"/>
    <col min="5" max="5" width="27.5703125" customWidth="1"/>
    <col min="6" max="9" width="22.5703125" customWidth="1"/>
    <col min="10" max="10" width="25.140625" customWidth="1"/>
  </cols>
  <sheetData>
    <row r="1" spans="1:10" ht="34.5" customHeight="1" x14ac:dyDescent="0.25">
      <c r="A1" s="419" t="s">
        <v>143</v>
      </c>
      <c r="B1" s="419"/>
      <c r="C1" s="419"/>
      <c r="D1" s="419"/>
      <c r="E1" s="419"/>
      <c r="F1" s="419"/>
      <c r="G1" s="419"/>
      <c r="H1" s="419"/>
      <c r="I1" s="419"/>
      <c r="J1" s="419"/>
    </row>
    <row r="2" spans="1:10" ht="57" customHeight="1" thickBot="1" x14ac:dyDescent="0.3">
      <c r="A2" s="419" t="s">
        <v>144</v>
      </c>
      <c r="B2" s="419"/>
      <c r="C2" s="421"/>
      <c r="D2" s="421"/>
      <c r="E2" s="421"/>
      <c r="F2" s="421"/>
      <c r="G2" s="421"/>
      <c r="H2" s="421"/>
      <c r="I2" s="421"/>
      <c r="J2" s="421"/>
    </row>
    <row r="3" spans="1:10" ht="51.75" customHeight="1" thickBot="1" x14ac:dyDescent="0.3">
      <c r="A3" s="399" t="s">
        <v>78</v>
      </c>
      <c r="B3" s="400"/>
      <c r="C3" s="403" t="s">
        <v>1</v>
      </c>
      <c r="D3" s="404"/>
      <c r="E3" s="404"/>
      <c r="F3" s="404"/>
      <c r="G3" s="404"/>
      <c r="H3" s="404"/>
      <c r="I3" s="404"/>
      <c r="J3" s="405"/>
    </row>
    <row r="4" spans="1:10" ht="70.5" customHeight="1" thickBot="1" x14ac:dyDescent="0.3">
      <c r="A4" s="401"/>
      <c r="B4" s="402"/>
      <c r="C4" s="361" t="s">
        <v>2</v>
      </c>
      <c r="D4" s="104" t="s">
        <v>3</v>
      </c>
      <c r="E4" s="105" t="s">
        <v>4</v>
      </c>
      <c r="F4" s="190" t="s">
        <v>5</v>
      </c>
      <c r="G4" s="104" t="s">
        <v>6</v>
      </c>
      <c r="H4" s="190" t="s">
        <v>7</v>
      </c>
      <c r="I4" s="106" t="s">
        <v>8</v>
      </c>
      <c r="J4" s="107" t="s">
        <v>9</v>
      </c>
    </row>
    <row r="5" spans="1:10" ht="31.5" customHeight="1" x14ac:dyDescent="0.25">
      <c r="A5" s="467" t="s">
        <v>145</v>
      </c>
      <c r="B5" s="5" t="s">
        <v>10</v>
      </c>
      <c r="C5" s="341">
        <v>114</v>
      </c>
      <c r="D5" s="342">
        <v>54</v>
      </c>
      <c r="E5" s="342">
        <v>21</v>
      </c>
      <c r="F5" s="342" t="s">
        <v>13</v>
      </c>
      <c r="G5" s="342">
        <v>210</v>
      </c>
      <c r="H5" s="342">
        <v>44</v>
      </c>
      <c r="I5" s="343">
        <v>8</v>
      </c>
      <c r="J5" s="344">
        <f>SUM(C5:I5)</f>
        <v>451</v>
      </c>
    </row>
    <row r="6" spans="1:10" ht="31.5" customHeight="1" x14ac:dyDescent="0.25">
      <c r="A6" s="466"/>
      <c r="B6" s="65" t="s">
        <v>23</v>
      </c>
      <c r="C6" s="74">
        <f t="shared" ref="C6:J20" si="0">C5/C$23</f>
        <v>0.21189591078066913</v>
      </c>
      <c r="D6" s="75">
        <f t="shared" si="0"/>
        <v>0.76056338028169013</v>
      </c>
      <c r="E6" s="75">
        <f t="shared" si="0"/>
        <v>7.5812274368231042E-2</v>
      </c>
      <c r="F6" s="75" t="s">
        <v>14</v>
      </c>
      <c r="G6" s="75">
        <f t="shared" si="0"/>
        <v>0.3008595988538682</v>
      </c>
      <c r="H6" s="75">
        <f t="shared" si="0"/>
        <v>0.16117216117216118</v>
      </c>
      <c r="I6" s="77">
        <f t="shared" si="0"/>
        <v>0.10810810810810811</v>
      </c>
      <c r="J6" s="78">
        <f t="shared" si="0"/>
        <v>0.23355774210253755</v>
      </c>
    </row>
    <row r="7" spans="1:10" ht="25.5" customHeight="1" x14ac:dyDescent="0.25">
      <c r="A7" s="465" t="s">
        <v>79</v>
      </c>
      <c r="B7" s="70" t="s">
        <v>17</v>
      </c>
      <c r="C7" s="345">
        <v>70</v>
      </c>
      <c r="D7" s="346">
        <v>7</v>
      </c>
      <c r="E7" s="346">
        <v>36</v>
      </c>
      <c r="F7" s="346" t="s">
        <v>13</v>
      </c>
      <c r="G7" s="346">
        <v>0</v>
      </c>
      <c r="H7" s="346">
        <v>54</v>
      </c>
      <c r="I7" s="347">
        <v>12</v>
      </c>
      <c r="J7" s="348">
        <f t="shared" ref="J7" si="1">SUM(C7:I7)</f>
        <v>179</v>
      </c>
    </row>
    <row r="8" spans="1:10" ht="25.5" customHeight="1" x14ac:dyDescent="0.25">
      <c r="A8" s="466"/>
      <c r="B8" s="65" t="s">
        <v>23</v>
      </c>
      <c r="C8" s="74">
        <f t="shared" ref="C8:J8" si="2">C7/C$23</f>
        <v>0.13011152416356878</v>
      </c>
      <c r="D8" s="75">
        <f t="shared" si="2"/>
        <v>9.8591549295774641E-2</v>
      </c>
      <c r="E8" s="75">
        <f t="shared" si="2"/>
        <v>0.1299638989169675</v>
      </c>
      <c r="F8" s="75" t="s">
        <v>14</v>
      </c>
      <c r="G8" s="75">
        <f t="shared" si="2"/>
        <v>0</v>
      </c>
      <c r="H8" s="75">
        <f t="shared" si="0"/>
        <v>0.19780219780219779</v>
      </c>
      <c r="I8" s="77">
        <f t="shared" si="2"/>
        <v>0.16216216216216217</v>
      </c>
      <c r="J8" s="78">
        <f t="shared" si="2"/>
        <v>9.2698083894355257E-2</v>
      </c>
    </row>
    <row r="9" spans="1:10" ht="25.5" customHeight="1" x14ac:dyDescent="0.25">
      <c r="A9" s="465" t="s">
        <v>80</v>
      </c>
      <c r="B9" s="70" t="s">
        <v>17</v>
      </c>
      <c r="C9" s="345">
        <v>66</v>
      </c>
      <c r="D9" s="346">
        <v>5</v>
      </c>
      <c r="E9" s="346">
        <v>10</v>
      </c>
      <c r="F9" s="346" t="s">
        <v>13</v>
      </c>
      <c r="G9" s="346">
        <v>105</v>
      </c>
      <c r="H9" s="346">
        <v>32</v>
      </c>
      <c r="I9" s="347">
        <v>2</v>
      </c>
      <c r="J9" s="348">
        <f t="shared" ref="J9" si="3">SUM(C9:I9)</f>
        <v>220</v>
      </c>
    </row>
    <row r="10" spans="1:10" ht="25.5" customHeight="1" x14ac:dyDescent="0.25">
      <c r="A10" s="466"/>
      <c r="B10" s="65" t="s">
        <v>23</v>
      </c>
      <c r="C10" s="74">
        <f t="shared" ref="C10:J10" si="4">C9/C$23</f>
        <v>0.12267657992565056</v>
      </c>
      <c r="D10" s="75">
        <f t="shared" si="4"/>
        <v>7.0422535211267609E-2</v>
      </c>
      <c r="E10" s="75">
        <f t="shared" si="4"/>
        <v>3.6101083032490974E-2</v>
      </c>
      <c r="F10" s="75" t="s">
        <v>14</v>
      </c>
      <c r="G10" s="75">
        <f t="shared" si="4"/>
        <v>0.1504297994269341</v>
      </c>
      <c r="H10" s="75">
        <f t="shared" si="0"/>
        <v>0.11721611721611722</v>
      </c>
      <c r="I10" s="77">
        <f t="shared" si="4"/>
        <v>2.7027027027027029E-2</v>
      </c>
      <c r="J10" s="78">
        <f t="shared" si="4"/>
        <v>0.11393060590367685</v>
      </c>
    </row>
    <row r="11" spans="1:10" ht="25.5" customHeight="1" x14ac:dyDescent="0.25">
      <c r="A11" s="465" t="s">
        <v>81</v>
      </c>
      <c r="B11" s="70" t="s">
        <v>17</v>
      </c>
      <c r="C11" s="345">
        <v>18</v>
      </c>
      <c r="D11" s="346">
        <v>0</v>
      </c>
      <c r="E11" s="346">
        <v>26</v>
      </c>
      <c r="F11" s="346" t="s">
        <v>13</v>
      </c>
      <c r="G11" s="346">
        <v>40</v>
      </c>
      <c r="H11" s="346">
        <v>1</v>
      </c>
      <c r="I11" s="347">
        <v>0</v>
      </c>
      <c r="J11" s="348">
        <f t="shared" ref="J11" si="5">SUM(C11:I11)</f>
        <v>85</v>
      </c>
    </row>
    <row r="12" spans="1:10" ht="25.5" customHeight="1" x14ac:dyDescent="0.25">
      <c r="A12" s="466"/>
      <c r="B12" s="65" t="s">
        <v>23</v>
      </c>
      <c r="C12" s="74">
        <f t="shared" ref="C12:J12" si="6">C11/C$23</f>
        <v>3.3457249070631967E-2</v>
      </c>
      <c r="D12" s="75">
        <f t="shared" si="6"/>
        <v>0</v>
      </c>
      <c r="E12" s="75">
        <f t="shared" si="6"/>
        <v>9.3862815884476536E-2</v>
      </c>
      <c r="F12" s="75" t="s">
        <v>14</v>
      </c>
      <c r="G12" s="75">
        <f t="shared" si="6"/>
        <v>5.730659025787966E-2</v>
      </c>
      <c r="H12" s="75">
        <f t="shared" si="0"/>
        <v>3.663003663003663E-3</v>
      </c>
      <c r="I12" s="77">
        <f t="shared" si="6"/>
        <v>0</v>
      </c>
      <c r="J12" s="78">
        <f t="shared" si="6"/>
        <v>4.4018643190056966E-2</v>
      </c>
    </row>
    <row r="13" spans="1:10" ht="25.5" customHeight="1" x14ac:dyDescent="0.25">
      <c r="A13" s="465" t="s">
        <v>82</v>
      </c>
      <c r="B13" s="70" t="s">
        <v>17</v>
      </c>
      <c r="C13" s="345">
        <v>256</v>
      </c>
      <c r="D13" s="346">
        <v>5</v>
      </c>
      <c r="E13" s="346">
        <v>150</v>
      </c>
      <c r="F13" s="346" t="s">
        <v>13</v>
      </c>
      <c r="G13" s="346">
        <v>206</v>
      </c>
      <c r="H13" s="346">
        <v>112</v>
      </c>
      <c r="I13" s="347">
        <v>35</v>
      </c>
      <c r="J13" s="348">
        <f>SUM(C13:I13)</f>
        <v>764</v>
      </c>
    </row>
    <row r="14" spans="1:10" ht="25.5" customHeight="1" x14ac:dyDescent="0.25">
      <c r="A14" s="466"/>
      <c r="B14" s="65" t="s">
        <v>23</v>
      </c>
      <c r="C14" s="74">
        <f t="shared" ref="C14:J14" si="7">C13/C$23</f>
        <v>0.47583643122676578</v>
      </c>
      <c r="D14" s="75">
        <f t="shared" si="7"/>
        <v>7.0422535211267609E-2</v>
      </c>
      <c r="E14" s="75">
        <f t="shared" si="7"/>
        <v>0.54151624548736466</v>
      </c>
      <c r="F14" s="75" t="s">
        <v>14</v>
      </c>
      <c r="G14" s="75">
        <f t="shared" si="7"/>
        <v>0.29512893982808025</v>
      </c>
      <c r="H14" s="75">
        <f t="shared" si="0"/>
        <v>0.41025641025641024</v>
      </c>
      <c r="I14" s="77">
        <f t="shared" si="7"/>
        <v>0.47297297297297297</v>
      </c>
      <c r="J14" s="78">
        <f t="shared" si="7"/>
        <v>0.39564992232004143</v>
      </c>
    </row>
    <row r="15" spans="1:10" ht="25.5" customHeight="1" x14ac:dyDescent="0.25">
      <c r="A15" s="465" t="s">
        <v>83</v>
      </c>
      <c r="B15" s="70" t="s">
        <v>17</v>
      </c>
      <c r="C15" s="345">
        <v>7</v>
      </c>
      <c r="D15" s="346">
        <v>0</v>
      </c>
      <c r="E15" s="346">
        <v>15</v>
      </c>
      <c r="F15" s="346" t="s">
        <v>13</v>
      </c>
      <c r="G15" s="346">
        <v>16</v>
      </c>
      <c r="H15" s="346">
        <v>2</v>
      </c>
      <c r="I15" s="347">
        <v>5</v>
      </c>
      <c r="J15" s="348">
        <f t="shared" ref="J15" si="8">SUM(C15:I15)</f>
        <v>45</v>
      </c>
    </row>
    <row r="16" spans="1:10" ht="25.5" customHeight="1" x14ac:dyDescent="0.25">
      <c r="A16" s="466"/>
      <c r="B16" s="65" t="s">
        <v>23</v>
      </c>
      <c r="C16" s="74">
        <f t="shared" ref="C16:J16" si="9">C15/C$23</f>
        <v>1.3011152416356878E-2</v>
      </c>
      <c r="D16" s="75">
        <f t="shared" si="9"/>
        <v>0</v>
      </c>
      <c r="E16" s="75">
        <f t="shared" si="9"/>
        <v>5.4151624548736461E-2</v>
      </c>
      <c r="F16" s="75" t="s">
        <v>14</v>
      </c>
      <c r="G16" s="75">
        <f t="shared" si="9"/>
        <v>2.2922636103151862E-2</v>
      </c>
      <c r="H16" s="75">
        <f t="shared" si="0"/>
        <v>7.326007326007326E-3</v>
      </c>
      <c r="I16" s="77">
        <f t="shared" si="9"/>
        <v>6.7567567567567571E-2</v>
      </c>
      <c r="J16" s="78">
        <f t="shared" si="9"/>
        <v>2.3303987571206629E-2</v>
      </c>
    </row>
    <row r="17" spans="1:10" ht="25.5" customHeight="1" x14ac:dyDescent="0.25">
      <c r="A17" s="465" t="s">
        <v>84</v>
      </c>
      <c r="B17" s="70" t="s">
        <v>17</v>
      </c>
      <c r="C17" s="345">
        <v>4</v>
      </c>
      <c r="D17" s="346">
        <v>0</v>
      </c>
      <c r="E17" s="346">
        <v>9</v>
      </c>
      <c r="F17" s="346" t="s">
        <v>13</v>
      </c>
      <c r="G17" s="346">
        <v>82</v>
      </c>
      <c r="H17" s="346">
        <v>28</v>
      </c>
      <c r="I17" s="347">
        <v>4</v>
      </c>
      <c r="J17" s="348">
        <f t="shared" ref="J17" si="10">SUM(C17:I17)</f>
        <v>127</v>
      </c>
    </row>
    <row r="18" spans="1:10" ht="25.5" customHeight="1" x14ac:dyDescent="0.25">
      <c r="A18" s="466"/>
      <c r="B18" s="65" t="s">
        <v>23</v>
      </c>
      <c r="C18" s="74">
        <f t="shared" ref="C18:J18" si="11">C17/C$23</f>
        <v>7.4349442379182153E-3</v>
      </c>
      <c r="D18" s="75">
        <f t="shared" si="11"/>
        <v>0</v>
      </c>
      <c r="E18" s="75">
        <f t="shared" si="11"/>
        <v>3.2490974729241874E-2</v>
      </c>
      <c r="F18" s="75" t="s">
        <v>14</v>
      </c>
      <c r="G18" s="75">
        <f t="shared" si="11"/>
        <v>0.1174785100286533</v>
      </c>
      <c r="H18" s="75">
        <f t="shared" si="0"/>
        <v>0.10256410256410256</v>
      </c>
      <c r="I18" s="77">
        <f t="shared" si="11"/>
        <v>5.4054054054054057E-2</v>
      </c>
      <c r="J18" s="78">
        <f t="shared" si="11"/>
        <v>6.5769031589849813E-2</v>
      </c>
    </row>
    <row r="19" spans="1:10" ht="25.5" customHeight="1" x14ac:dyDescent="0.25">
      <c r="A19" s="465" t="s">
        <v>85</v>
      </c>
      <c r="B19" s="70" t="s">
        <v>17</v>
      </c>
      <c r="C19" s="345">
        <v>3</v>
      </c>
      <c r="D19" s="346">
        <v>0</v>
      </c>
      <c r="E19" s="346">
        <v>7</v>
      </c>
      <c r="F19" s="346" t="s">
        <v>13</v>
      </c>
      <c r="G19" s="346">
        <v>1</v>
      </c>
      <c r="H19" s="346"/>
      <c r="I19" s="347">
        <v>3</v>
      </c>
      <c r="J19" s="348">
        <f t="shared" ref="J19" si="12">SUM(C19:I19)</f>
        <v>14</v>
      </c>
    </row>
    <row r="20" spans="1:10" ht="25.5" customHeight="1" x14ac:dyDescent="0.25">
      <c r="A20" s="466"/>
      <c r="B20" s="65" t="s">
        <v>23</v>
      </c>
      <c r="C20" s="74">
        <f t="shared" ref="C20:J20" si="13">C19/C$23</f>
        <v>5.5762081784386614E-3</v>
      </c>
      <c r="D20" s="75">
        <f t="shared" si="13"/>
        <v>0</v>
      </c>
      <c r="E20" s="75">
        <f t="shared" si="13"/>
        <v>2.5270758122743681E-2</v>
      </c>
      <c r="F20" s="75" t="s">
        <v>14</v>
      </c>
      <c r="G20" s="75">
        <f t="shared" si="13"/>
        <v>1.4326647564469914E-3</v>
      </c>
      <c r="H20" s="75">
        <f t="shared" si="0"/>
        <v>0</v>
      </c>
      <c r="I20" s="77">
        <f t="shared" si="13"/>
        <v>4.0540540540540543E-2</v>
      </c>
      <c r="J20" s="78">
        <f t="shared" si="13"/>
        <v>7.2501294665976174E-3</v>
      </c>
    </row>
    <row r="21" spans="1:10" ht="25.5" customHeight="1" x14ac:dyDescent="0.25">
      <c r="A21" s="465" t="s">
        <v>86</v>
      </c>
      <c r="B21" s="70" t="s">
        <v>17</v>
      </c>
      <c r="C21" s="345">
        <v>0</v>
      </c>
      <c r="D21" s="346">
        <v>0</v>
      </c>
      <c r="E21" s="346">
        <v>3</v>
      </c>
      <c r="F21" s="346" t="s">
        <v>13</v>
      </c>
      <c r="G21" s="346">
        <v>38</v>
      </c>
      <c r="H21" s="346"/>
      <c r="I21" s="347">
        <v>5</v>
      </c>
      <c r="J21" s="348">
        <f t="shared" ref="J21" si="14">SUM(C21:I21)</f>
        <v>46</v>
      </c>
    </row>
    <row r="22" spans="1:10" ht="25.5" customHeight="1" thickBot="1" x14ac:dyDescent="0.3">
      <c r="A22" s="467"/>
      <c r="B22" s="70" t="s">
        <v>23</v>
      </c>
      <c r="C22" s="66">
        <f t="shared" ref="C22:J22" si="15">C21/C$23</f>
        <v>0</v>
      </c>
      <c r="D22" s="191">
        <f t="shared" si="15"/>
        <v>0</v>
      </c>
      <c r="E22" s="191">
        <f t="shared" si="15"/>
        <v>1.0830324909747292E-2</v>
      </c>
      <c r="F22" s="191" t="s">
        <v>14</v>
      </c>
      <c r="G22" s="191">
        <f t="shared" si="15"/>
        <v>5.4441260744985676E-2</v>
      </c>
      <c r="H22" s="191">
        <f t="shared" si="15"/>
        <v>0</v>
      </c>
      <c r="I22" s="68">
        <f t="shared" si="15"/>
        <v>6.7567567567567571E-2</v>
      </c>
      <c r="J22" s="69">
        <f t="shared" si="15"/>
        <v>2.3821853961677887E-2</v>
      </c>
    </row>
    <row r="23" spans="1:10" ht="38.25" customHeight="1" x14ac:dyDescent="0.25">
      <c r="A23" s="399" t="s">
        <v>87</v>
      </c>
      <c r="B23" s="5" t="s">
        <v>17</v>
      </c>
      <c r="C23" s="349">
        <f t="shared" ref="C23:J23" si="16">C5+C7+C9+C11+C13+C15+C17+C19+C21</f>
        <v>538</v>
      </c>
      <c r="D23" s="350">
        <f t="shared" si="16"/>
        <v>71</v>
      </c>
      <c r="E23" s="350">
        <f t="shared" si="16"/>
        <v>277</v>
      </c>
      <c r="F23" s="350" t="s">
        <v>13</v>
      </c>
      <c r="G23" s="350">
        <f t="shared" si="16"/>
        <v>698</v>
      </c>
      <c r="H23" s="350">
        <f t="shared" si="16"/>
        <v>273</v>
      </c>
      <c r="I23" s="351">
        <f t="shared" si="16"/>
        <v>74</v>
      </c>
      <c r="J23" s="352">
        <f t="shared" si="16"/>
        <v>1931</v>
      </c>
    </row>
    <row r="24" spans="1:10" ht="38.25" customHeight="1" thickBot="1" x14ac:dyDescent="0.3">
      <c r="A24" s="401"/>
      <c r="B24" s="83" t="s">
        <v>23</v>
      </c>
      <c r="C24" s="84">
        <f t="shared" ref="C24:I24" si="17">C23/C$23</f>
        <v>1</v>
      </c>
      <c r="D24" s="85">
        <f t="shared" si="17"/>
        <v>1</v>
      </c>
      <c r="E24" s="85">
        <f t="shared" si="17"/>
        <v>1</v>
      </c>
      <c r="F24" s="85" t="s">
        <v>14</v>
      </c>
      <c r="G24" s="85">
        <f t="shared" si="17"/>
        <v>1</v>
      </c>
      <c r="H24" s="85">
        <f t="shared" si="17"/>
        <v>1</v>
      </c>
      <c r="I24" s="87">
        <f t="shared" si="17"/>
        <v>1</v>
      </c>
      <c r="J24" s="88">
        <f>J23/J$23</f>
        <v>1</v>
      </c>
    </row>
    <row r="25" spans="1:10" ht="36" customHeight="1" thickBot="1" x14ac:dyDescent="0.3">
      <c r="A25" s="152"/>
      <c r="B25" s="142"/>
      <c r="C25" s="91"/>
      <c r="D25" s="91"/>
      <c r="E25" s="91"/>
      <c r="F25" s="91"/>
      <c r="G25" s="91"/>
      <c r="H25" s="91"/>
      <c r="I25" s="91"/>
      <c r="J25" s="91"/>
    </row>
    <row r="26" spans="1:10" ht="45.75" customHeight="1" x14ac:dyDescent="0.25">
      <c r="A26" s="276" t="s">
        <v>88</v>
      </c>
      <c r="B26" s="277" t="s">
        <v>17</v>
      </c>
      <c r="C26" s="30">
        <v>28</v>
      </c>
      <c r="D26" s="31">
        <v>1</v>
      </c>
      <c r="E26" s="31">
        <v>5</v>
      </c>
      <c r="F26" s="31" t="s">
        <v>13</v>
      </c>
      <c r="G26" s="31">
        <v>97</v>
      </c>
      <c r="H26" s="278">
        <v>2</v>
      </c>
      <c r="I26" s="32">
        <v>0</v>
      </c>
      <c r="J26" s="279">
        <f>SUM(C26:I26)</f>
        <v>133</v>
      </c>
    </row>
    <row r="27" spans="1:10" ht="45.75" customHeight="1" thickBot="1" x14ac:dyDescent="0.3">
      <c r="A27" s="280" t="s">
        <v>58</v>
      </c>
      <c r="B27" s="281" t="s">
        <v>17</v>
      </c>
      <c r="C27" s="282">
        <f t="shared" ref="C27:J27" si="18">C28-C23-C26</f>
        <v>0</v>
      </c>
      <c r="D27" s="283">
        <f t="shared" si="18"/>
        <v>0</v>
      </c>
      <c r="E27" s="283">
        <f t="shared" si="18"/>
        <v>0</v>
      </c>
      <c r="F27" s="283" t="s">
        <v>13</v>
      </c>
      <c r="G27" s="283">
        <f t="shared" si="18"/>
        <v>0</v>
      </c>
      <c r="H27" s="284">
        <f t="shared" si="18"/>
        <v>0</v>
      </c>
      <c r="I27" s="285">
        <f t="shared" si="18"/>
        <v>0</v>
      </c>
      <c r="J27" s="286">
        <f t="shared" si="18"/>
        <v>0</v>
      </c>
    </row>
    <row r="28" spans="1:10" ht="45.75" customHeight="1" thickBot="1" x14ac:dyDescent="0.3">
      <c r="A28" s="359" t="s">
        <v>18</v>
      </c>
      <c r="B28" s="281" t="s">
        <v>17</v>
      </c>
      <c r="C28" s="287">
        <v>566</v>
      </c>
      <c r="D28" s="284">
        <v>72</v>
      </c>
      <c r="E28" s="284">
        <v>282</v>
      </c>
      <c r="F28" s="284" t="s">
        <v>13</v>
      </c>
      <c r="G28" s="284">
        <v>795</v>
      </c>
      <c r="H28" s="284">
        <v>275</v>
      </c>
      <c r="I28" s="288">
        <v>74</v>
      </c>
      <c r="J28" s="289">
        <f>SUM(C28:I28)</f>
        <v>2064</v>
      </c>
    </row>
    <row r="29" spans="1:10" ht="48.75" customHeight="1" thickBot="1" x14ac:dyDescent="0.3">
      <c r="A29" s="141"/>
      <c r="B29" s="129"/>
      <c r="C29" s="205"/>
      <c r="D29" s="205"/>
      <c r="E29" s="205"/>
      <c r="F29" s="205"/>
      <c r="G29" s="205"/>
      <c r="H29" s="205"/>
      <c r="I29" s="205"/>
      <c r="J29" s="206"/>
    </row>
    <row r="30" spans="1:10" ht="39.75" customHeight="1" x14ac:dyDescent="0.25">
      <c r="A30" s="375" t="s">
        <v>19</v>
      </c>
      <c r="B30" s="376"/>
      <c r="C30" s="376"/>
      <c r="D30" s="93"/>
      <c r="E30" s="93"/>
      <c r="F30" s="93"/>
      <c r="G30" s="93"/>
      <c r="H30" s="93"/>
      <c r="I30" s="93"/>
      <c r="J30" s="94"/>
    </row>
    <row r="31" spans="1:10" ht="39.75" customHeight="1" x14ac:dyDescent="0.25">
      <c r="A31" s="391" t="s">
        <v>20</v>
      </c>
      <c r="B31" s="392"/>
      <c r="C31" s="220">
        <v>1</v>
      </c>
      <c r="D31" s="221">
        <v>1</v>
      </c>
      <c r="E31" s="221">
        <v>1</v>
      </c>
      <c r="F31" s="221">
        <v>0</v>
      </c>
      <c r="G31" s="221">
        <v>2</v>
      </c>
      <c r="H31" s="221">
        <v>1</v>
      </c>
      <c r="I31" s="221">
        <v>1</v>
      </c>
      <c r="J31" s="223">
        <f>SUM(C31:I31)</f>
        <v>7</v>
      </c>
    </row>
    <row r="32" spans="1:10" ht="39.75" customHeight="1" thickBot="1" x14ac:dyDescent="0.3">
      <c r="A32" s="393" t="s">
        <v>133</v>
      </c>
      <c r="B32" s="394"/>
      <c r="C32" s="224">
        <v>1</v>
      </c>
      <c r="D32" s="225">
        <v>1</v>
      </c>
      <c r="E32" s="225">
        <v>1</v>
      </c>
      <c r="F32" s="225">
        <v>1</v>
      </c>
      <c r="G32" s="225">
        <v>2</v>
      </c>
      <c r="H32" s="225">
        <v>1</v>
      </c>
      <c r="I32" s="226">
        <v>1</v>
      </c>
      <c r="J32" s="227">
        <f>SUM(C32:I32)</f>
        <v>8</v>
      </c>
    </row>
    <row r="33" spans="1:10" ht="22.5" customHeight="1" x14ac:dyDescent="0.25">
      <c r="A33" s="52" t="s">
        <v>21</v>
      </c>
      <c r="B33" s="53"/>
      <c r="C33" s="54"/>
      <c r="D33" s="54"/>
      <c r="E33" s="54"/>
      <c r="F33" s="54"/>
      <c r="G33" s="54"/>
      <c r="H33" s="54"/>
      <c r="I33" s="54"/>
      <c r="J33" s="54"/>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9"/>
  <sheetViews>
    <sheetView zoomScale="62" zoomScaleNormal="62" workbookViewId="0">
      <selection sqref="A1:J1"/>
    </sheetView>
  </sheetViews>
  <sheetFormatPr baseColWidth="10" defaultRowHeight="15" x14ac:dyDescent="0.25"/>
  <cols>
    <col min="1" max="1" width="51.85546875" customWidth="1"/>
    <col min="2" max="2" width="13.85546875" style="55" customWidth="1"/>
    <col min="3" max="4" width="24.42578125" customWidth="1"/>
    <col min="5" max="5" width="30.140625" customWidth="1"/>
    <col min="6" max="10" width="24.42578125" customWidth="1"/>
  </cols>
  <sheetData>
    <row r="1" spans="1:10" ht="57" customHeight="1" x14ac:dyDescent="0.25">
      <c r="A1" s="419" t="s">
        <v>146</v>
      </c>
      <c r="B1" s="419"/>
      <c r="C1" s="419"/>
      <c r="D1" s="419"/>
      <c r="E1" s="419"/>
      <c r="F1" s="419"/>
      <c r="G1" s="419"/>
      <c r="H1" s="419"/>
      <c r="I1" s="419"/>
      <c r="J1" s="419"/>
    </row>
    <row r="2" spans="1:10" ht="57" customHeight="1" thickBot="1" x14ac:dyDescent="0.3">
      <c r="A2" s="492" t="s">
        <v>153</v>
      </c>
      <c r="B2" s="492"/>
      <c r="C2" s="493"/>
      <c r="D2" s="493"/>
      <c r="E2" s="493"/>
      <c r="F2" s="493"/>
      <c r="G2" s="493"/>
      <c r="H2" s="493"/>
      <c r="I2" s="493"/>
      <c r="J2" s="493"/>
    </row>
    <row r="3" spans="1:10" ht="51.75" customHeight="1" thickBot="1" x14ac:dyDescent="0.3">
      <c r="A3" s="384" t="s">
        <v>89</v>
      </c>
      <c r="B3" s="385"/>
      <c r="C3" s="403" t="s">
        <v>1</v>
      </c>
      <c r="D3" s="404"/>
      <c r="E3" s="404"/>
      <c r="F3" s="404"/>
      <c r="G3" s="404"/>
      <c r="H3" s="404"/>
      <c r="I3" s="404"/>
      <c r="J3" s="405"/>
    </row>
    <row r="4" spans="1:10" ht="48" customHeight="1" thickBot="1" x14ac:dyDescent="0.3">
      <c r="A4" s="386"/>
      <c r="B4" s="387"/>
      <c r="C4" s="103" t="s">
        <v>2</v>
      </c>
      <c r="D4" s="104" t="s">
        <v>3</v>
      </c>
      <c r="E4" s="104" t="s">
        <v>4</v>
      </c>
      <c r="F4" s="104" t="s">
        <v>5</v>
      </c>
      <c r="G4" s="104" t="s">
        <v>6</v>
      </c>
      <c r="H4" s="190" t="s">
        <v>7</v>
      </c>
      <c r="I4" s="106" t="s">
        <v>8</v>
      </c>
      <c r="J4" s="107" t="s">
        <v>9</v>
      </c>
    </row>
    <row r="5" spans="1:10" ht="31.5" customHeight="1" x14ac:dyDescent="0.25">
      <c r="A5" s="467" t="s">
        <v>90</v>
      </c>
      <c r="B5" s="5" t="s">
        <v>17</v>
      </c>
      <c r="C5" s="108">
        <v>519</v>
      </c>
      <c r="D5" s="109">
        <v>0</v>
      </c>
      <c r="E5" s="109">
        <v>16</v>
      </c>
      <c r="F5" s="109" t="s">
        <v>13</v>
      </c>
      <c r="G5" s="109">
        <v>53</v>
      </c>
      <c r="H5" s="109" t="s">
        <v>13</v>
      </c>
      <c r="I5" s="110">
        <v>0</v>
      </c>
      <c r="J5" s="111">
        <f>SUM(C5:I5)</f>
        <v>588</v>
      </c>
    </row>
    <row r="6" spans="1:10" ht="31.5" customHeight="1" x14ac:dyDescent="0.25">
      <c r="A6" s="466"/>
      <c r="B6" s="65" t="s">
        <v>23</v>
      </c>
      <c r="C6" s="74">
        <f t="shared" ref="C6:J6" si="0">C5/C$29</f>
        <v>0.98109640831758038</v>
      </c>
      <c r="D6" s="75">
        <f t="shared" si="0"/>
        <v>0</v>
      </c>
      <c r="E6" s="75">
        <f t="shared" si="0"/>
        <v>5.7142857142857141E-2</v>
      </c>
      <c r="F6" s="75" t="s">
        <v>14</v>
      </c>
      <c r="G6" s="75">
        <f t="shared" si="0"/>
        <v>7.0950468540829981E-2</v>
      </c>
      <c r="H6" s="75" t="s">
        <v>14</v>
      </c>
      <c r="I6" s="77">
        <f t="shared" si="0"/>
        <v>0</v>
      </c>
      <c r="J6" s="112">
        <f t="shared" si="0"/>
        <v>0.34547591069330202</v>
      </c>
    </row>
    <row r="7" spans="1:10" ht="25.5" customHeight="1" x14ac:dyDescent="0.25">
      <c r="A7" s="465" t="s">
        <v>91</v>
      </c>
      <c r="B7" s="70" t="s">
        <v>17</v>
      </c>
      <c r="C7" s="117">
        <v>1</v>
      </c>
      <c r="D7" s="118">
        <v>0</v>
      </c>
      <c r="E7" s="118">
        <v>186</v>
      </c>
      <c r="F7" s="118" t="s">
        <v>13</v>
      </c>
      <c r="G7" s="118">
        <v>2</v>
      </c>
      <c r="H7" s="118" t="s">
        <v>13</v>
      </c>
      <c r="I7" s="119">
        <v>0</v>
      </c>
      <c r="J7" s="120">
        <f t="shared" ref="J7" si="1">SUM(C7:I7)</f>
        <v>189</v>
      </c>
    </row>
    <row r="8" spans="1:10" ht="25.5" customHeight="1" x14ac:dyDescent="0.25">
      <c r="A8" s="466"/>
      <c r="B8" s="65" t="s">
        <v>23</v>
      </c>
      <c r="C8" s="74">
        <f t="shared" ref="C8:J8" si="2">C7/C$29</f>
        <v>1.890359168241966E-3</v>
      </c>
      <c r="D8" s="75">
        <f t="shared" si="2"/>
        <v>0</v>
      </c>
      <c r="E8" s="75">
        <f t="shared" si="2"/>
        <v>0.66428571428571426</v>
      </c>
      <c r="F8" s="75" t="s">
        <v>14</v>
      </c>
      <c r="G8" s="75">
        <f t="shared" si="2"/>
        <v>2.6773761713520749E-3</v>
      </c>
      <c r="H8" s="75" t="s">
        <v>14</v>
      </c>
      <c r="I8" s="77">
        <f t="shared" si="2"/>
        <v>0</v>
      </c>
      <c r="J8" s="112">
        <f t="shared" si="2"/>
        <v>0.11104582843713279</v>
      </c>
    </row>
    <row r="9" spans="1:10" ht="25.5" customHeight="1" x14ac:dyDescent="0.25">
      <c r="A9" s="465" t="s">
        <v>92</v>
      </c>
      <c r="B9" s="70" t="s">
        <v>17</v>
      </c>
      <c r="C9" s="117">
        <v>0</v>
      </c>
      <c r="D9" s="118">
        <v>70</v>
      </c>
      <c r="E9" s="118">
        <v>6</v>
      </c>
      <c r="F9" s="118" t="s">
        <v>13</v>
      </c>
      <c r="G9" s="118">
        <v>20</v>
      </c>
      <c r="H9" s="118" t="s">
        <v>13</v>
      </c>
      <c r="I9" s="119">
        <v>3</v>
      </c>
      <c r="J9" s="120">
        <f t="shared" ref="J9" si="3">SUM(C9:I9)</f>
        <v>99</v>
      </c>
    </row>
    <row r="10" spans="1:10" ht="25.5" customHeight="1" x14ac:dyDescent="0.25">
      <c r="A10" s="466"/>
      <c r="B10" s="65" t="s">
        <v>23</v>
      </c>
      <c r="C10" s="74">
        <f t="shared" ref="C10:J10" si="4">C9/C$29</f>
        <v>0</v>
      </c>
      <c r="D10" s="75">
        <f t="shared" si="4"/>
        <v>0.97222222222222221</v>
      </c>
      <c r="E10" s="75">
        <f t="shared" si="4"/>
        <v>2.1428571428571429E-2</v>
      </c>
      <c r="F10" s="75" t="s">
        <v>14</v>
      </c>
      <c r="G10" s="75">
        <f t="shared" si="4"/>
        <v>2.677376171352075E-2</v>
      </c>
      <c r="H10" s="75" t="s">
        <v>14</v>
      </c>
      <c r="I10" s="77">
        <f t="shared" si="4"/>
        <v>4.0540540540540543E-2</v>
      </c>
      <c r="J10" s="112">
        <f t="shared" si="4"/>
        <v>5.8166862514688604E-2</v>
      </c>
    </row>
    <row r="11" spans="1:10" ht="25.5" customHeight="1" x14ac:dyDescent="0.25">
      <c r="A11" s="465" t="s">
        <v>93</v>
      </c>
      <c r="B11" s="70" t="s">
        <v>17</v>
      </c>
      <c r="C11" s="117">
        <v>2</v>
      </c>
      <c r="D11" s="118">
        <v>0</v>
      </c>
      <c r="E11" s="118">
        <v>28</v>
      </c>
      <c r="F11" s="118" t="s">
        <v>13</v>
      </c>
      <c r="G11" s="118">
        <v>2</v>
      </c>
      <c r="H11" s="118" t="s">
        <v>13</v>
      </c>
      <c r="I11" s="119">
        <v>0</v>
      </c>
      <c r="J11" s="120">
        <f t="shared" ref="J11" si="5">SUM(C11:I11)</f>
        <v>32</v>
      </c>
    </row>
    <row r="12" spans="1:10" ht="25.5" customHeight="1" x14ac:dyDescent="0.25">
      <c r="A12" s="466"/>
      <c r="B12" s="65" t="s">
        <v>23</v>
      </c>
      <c r="C12" s="74">
        <f t="shared" ref="C12:J12" si="6">C11/C$29</f>
        <v>3.780718336483932E-3</v>
      </c>
      <c r="D12" s="75">
        <f t="shared" si="6"/>
        <v>0</v>
      </c>
      <c r="E12" s="75">
        <f t="shared" si="6"/>
        <v>0.1</v>
      </c>
      <c r="F12" s="75" t="s">
        <v>14</v>
      </c>
      <c r="G12" s="75">
        <f t="shared" si="6"/>
        <v>2.6773761713520749E-3</v>
      </c>
      <c r="H12" s="75" t="s">
        <v>14</v>
      </c>
      <c r="I12" s="77">
        <f t="shared" si="6"/>
        <v>0</v>
      </c>
      <c r="J12" s="112">
        <f t="shared" si="6"/>
        <v>1.8801410105757931E-2</v>
      </c>
    </row>
    <row r="13" spans="1:10" ht="25.5" customHeight="1" x14ac:dyDescent="0.25">
      <c r="A13" s="465" t="s">
        <v>94</v>
      </c>
      <c r="B13" s="70" t="s">
        <v>17</v>
      </c>
      <c r="C13" s="117">
        <v>1</v>
      </c>
      <c r="D13" s="118">
        <v>0</v>
      </c>
      <c r="E13" s="118">
        <v>4</v>
      </c>
      <c r="F13" s="118" t="s">
        <v>13</v>
      </c>
      <c r="G13" s="118">
        <v>648</v>
      </c>
      <c r="H13" s="118" t="s">
        <v>13</v>
      </c>
      <c r="I13" s="119">
        <v>0</v>
      </c>
      <c r="J13" s="120">
        <f t="shared" ref="J13" si="7">SUM(C13:I13)</f>
        <v>653</v>
      </c>
    </row>
    <row r="14" spans="1:10" ht="25.5" customHeight="1" x14ac:dyDescent="0.25">
      <c r="A14" s="466"/>
      <c r="B14" s="65" t="s">
        <v>23</v>
      </c>
      <c r="C14" s="74">
        <f t="shared" ref="C14:J14" si="8">C13/C$29</f>
        <v>1.890359168241966E-3</v>
      </c>
      <c r="D14" s="75">
        <f t="shared" si="8"/>
        <v>0</v>
      </c>
      <c r="E14" s="75">
        <f t="shared" si="8"/>
        <v>1.4285714285714285E-2</v>
      </c>
      <c r="F14" s="75" t="s">
        <v>14</v>
      </c>
      <c r="G14" s="75">
        <f t="shared" si="8"/>
        <v>0.86746987951807231</v>
      </c>
      <c r="H14" s="75" t="s">
        <v>14</v>
      </c>
      <c r="I14" s="77">
        <f t="shared" si="8"/>
        <v>0</v>
      </c>
      <c r="J14" s="112">
        <f t="shared" si="8"/>
        <v>0.38366627497062278</v>
      </c>
    </row>
    <row r="15" spans="1:10" ht="25.5" customHeight="1" x14ac:dyDescent="0.25">
      <c r="A15" s="465" t="s">
        <v>95</v>
      </c>
      <c r="B15" s="70" t="s">
        <v>17</v>
      </c>
      <c r="C15" s="117">
        <v>0</v>
      </c>
      <c r="D15" s="118">
        <v>0</v>
      </c>
      <c r="E15" s="118">
        <v>5</v>
      </c>
      <c r="F15" s="118" t="s">
        <v>13</v>
      </c>
      <c r="G15" s="118">
        <v>3</v>
      </c>
      <c r="H15" s="118" t="s">
        <v>13</v>
      </c>
      <c r="I15" s="119">
        <v>0</v>
      </c>
      <c r="J15" s="120">
        <f t="shared" ref="J15" si="9">SUM(C15:I15)</f>
        <v>8</v>
      </c>
    </row>
    <row r="16" spans="1:10" ht="25.5" customHeight="1" x14ac:dyDescent="0.25">
      <c r="A16" s="466"/>
      <c r="B16" s="65" t="s">
        <v>23</v>
      </c>
      <c r="C16" s="74">
        <f t="shared" ref="C16:J16" si="10">C15/C$29</f>
        <v>0</v>
      </c>
      <c r="D16" s="75">
        <f t="shared" si="10"/>
        <v>0</v>
      </c>
      <c r="E16" s="75">
        <f t="shared" si="10"/>
        <v>1.7857142857142856E-2</v>
      </c>
      <c r="F16" s="75" t="s">
        <v>14</v>
      </c>
      <c r="G16" s="75">
        <f t="shared" si="10"/>
        <v>4.0160642570281121E-3</v>
      </c>
      <c r="H16" s="75" t="s">
        <v>14</v>
      </c>
      <c r="I16" s="77">
        <f t="shared" si="10"/>
        <v>0</v>
      </c>
      <c r="J16" s="112">
        <f t="shared" si="10"/>
        <v>4.7003525264394828E-3</v>
      </c>
    </row>
    <row r="17" spans="1:10" ht="25.5" customHeight="1" x14ac:dyDescent="0.25">
      <c r="A17" s="465" t="s">
        <v>96</v>
      </c>
      <c r="B17" s="70" t="s">
        <v>17</v>
      </c>
      <c r="C17" s="117">
        <v>0</v>
      </c>
      <c r="D17" s="118">
        <v>1</v>
      </c>
      <c r="E17" s="118">
        <v>0</v>
      </c>
      <c r="F17" s="118" t="s">
        <v>13</v>
      </c>
      <c r="G17" s="118">
        <v>0</v>
      </c>
      <c r="H17" s="118" t="s">
        <v>13</v>
      </c>
      <c r="I17" s="119">
        <v>69</v>
      </c>
      <c r="J17" s="120">
        <f t="shared" ref="J17" si="11">SUM(C17:I17)</f>
        <v>70</v>
      </c>
    </row>
    <row r="18" spans="1:10" ht="25.5" customHeight="1" x14ac:dyDescent="0.25">
      <c r="A18" s="466"/>
      <c r="B18" s="65" t="s">
        <v>23</v>
      </c>
      <c r="C18" s="74">
        <f t="shared" ref="C18:J18" si="12">C17/C$29</f>
        <v>0</v>
      </c>
      <c r="D18" s="75">
        <f t="shared" si="12"/>
        <v>1.3888888888888888E-2</v>
      </c>
      <c r="E18" s="75">
        <f t="shared" si="12"/>
        <v>0</v>
      </c>
      <c r="F18" s="75" t="s">
        <v>14</v>
      </c>
      <c r="G18" s="75">
        <f t="shared" si="12"/>
        <v>0</v>
      </c>
      <c r="H18" s="75" t="s">
        <v>14</v>
      </c>
      <c r="I18" s="77">
        <f t="shared" si="12"/>
        <v>0.93243243243243246</v>
      </c>
      <c r="J18" s="112">
        <f t="shared" si="12"/>
        <v>4.1128084606345476E-2</v>
      </c>
    </row>
    <row r="19" spans="1:10" ht="25.5" customHeight="1" x14ac:dyDescent="0.25">
      <c r="A19" s="465" t="s">
        <v>97</v>
      </c>
      <c r="B19" s="70" t="s">
        <v>17</v>
      </c>
      <c r="C19" s="117">
        <v>2</v>
      </c>
      <c r="D19" s="118">
        <v>1</v>
      </c>
      <c r="E19" s="118">
        <v>5</v>
      </c>
      <c r="F19" s="118" t="s">
        <v>13</v>
      </c>
      <c r="G19" s="118">
        <v>6</v>
      </c>
      <c r="H19" s="118" t="s">
        <v>13</v>
      </c>
      <c r="I19" s="119">
        <v>0</v>
      </c>
      <c r="J19" s="120">
        <f t="shared" ref="J19" si="13">SUM(C19:I19)</f>
        <v>14</v>
      </c>
    </row>
    <row r="20" spans="1:10" ht="25.5" customHeight="1" x14ac:dyDescent="0.25">
      <c r="A20" s="466"/>
      <c r="B20" s="65" t="s">
        <v>23</v>
      </c>
      <c r="C20" s="74">
        <f t="shared" ref="C20:J20" si="14">C19/C$29</f>
        <v>3.780718336483932E-3</v>
      </c>
      <c r="D20" s="75">
        <f t="shared" si="14"/>
        <v>1.3888888888888888E-2</v>
      </c>
      <c r="E20" s="75">
        <f t="shared" si="14"/>
        <v>1.7857142857142856E-2</v>
      </c>
      <c r="F20" s="75" t="s">
        <v>14</v>
      </c>
      <c r="G20" s="75">
        <f t="shared" si="14"/>
        <v>8.0321285140562242E-3</v>
      </c>
      <c r="H20" s="75" t="s">
        <v>14</v>
      </c>
      <c r="I20" s="77">
        <f t="shared" si="14"/>
        <v>0</v>
      </c>
      <c r="J20" s="112">
        <f t="shared" si="14"/>
        <v>8.2256169212690956E-3</v>
      </c>
    </row>
    <row r="21" spans="1:10" ht="25.5" customHeight="1" x14ac:dyDescent="0.25">
      <c r="A21" s="465" t="s">
        <v>98</v>
      </c>
      <c r="B21" s="70" t="s">
        <v>17</v>
      </c>
      <c r="C21" s="117">
        <v>2</v>
      </c>
      <c r="D21" s="118">
        <v>0</v>
      </c>
      <c r="E21" s="118">
        <v>16</v>
      </c>
      <c r="F21" s="118" t="s">
        <v>13</v>
      </c>
      <c r="G21" s="118">
        <v>9</v>
      </c>
      <c r="H21" s="118" t="s">
        <v>13</v>
      </c>
      <c r="I21" s="119">
        <v>0</v>
      </c>
      <c r="J21" s="120">
        <f t="shared" ref="J21" si="15">SUM(C21:I21)</f>
        <v>27</v>
      </c>
    </row>
    <row r="22" spans="1:10" ht="25.5" customHeight="1" x14ac:dyDescent="0.25">
      <c r="A22" s="466"/>
      <c r="B22" s="65" t="s">
        <v>23</v>
      </c>
      <c r="C22" s="74">
        <f t="shared" ref="C22:J22" si="16">C21/C$29</f>
        <v>3.780718336483932E-3</v>
      </c>
      <c r="D22" s="75">
        <f t="shared" si="16"/>
        <v>0</v>
      </c>
      <c r="E22" s="75">
        <f t="shared" si="16"/>
        <v>5.7142857142857141E-2</v>
      </c>
      <c r="F22" s="75" t="s">
        <v>14</v>
      </c>
      <c r="G22" s="75">
        <f t="shared" si="16"/>
        <v>1.2048192771084338E-2</v>
      </c>
      <c r="H22" s="75" t="s">
        <v>14</v>
      </c>
      <c r="I22" s="77">
        <f t="shared" si="16"/>
        <v>0</v>
      </c>
      <c r="J22" s="112">
        <f t="shared" si="16"/>
        <v>1.5863689776733254E-2</v>
      </c>
    </row>
    <row r="23" spans="1:10" ht="25.5" customHeight="1" x14ac:dyDescent="0.25">
      <c r="A23" s="465" t="s">
        <v>99</v>
      </c>
      <c r="B23" s="70" t="s">
        <v>17</v>
      </c>
      <c r="C23" s="117">
        <v>1</v>
      </c>
      <c r="D23" s="118">
        <v>0</v>
      </c>
      <c r="E23" s="118">
        <v>1</v>
      </c>
      <c r="F23" s="118" t="s">
        <v>13</v>
      </c>
      <c r="G23" s="118">
        <v>2</v>
      </c>
      <c r="H23" s="118" t="s">
        <v>13</v>
      </c>
      <c r="I23" s="119">
        <v>0</v>
      </c>
      <c r="J23" s="120">
        <f t="shared" ref="J23" si="17">SUM(C23:I23)</f>
        <v>4</v>
      </c>
    </row>
    <row r="24" spans="1:10" ht="25.5" customHeight="1" x14ac:dyDescent="0.25">
      <c r="A24" s="466"/>
      <c r="B24" s="65" t="s">
        <v>23</v>
      </c>
      <c r="C24" s="74">
        <f t="shared" ref="C24:J24" si="18">C23/C$29</f>
        <v>1.890359168241966E-3</v>
      </c>
      <c r="D24" s="75">
        <f t="shared" si="18"/>
        <v>0</v>
      </c>
      <c r="E24" s="75">
        <f t="shared" si="18"/>
        <v>3.5714285714285713E-3</v>
      </c>
      <c r="F24" s="75" t="s">
        <v>14</v>
      </c>
      <c r="G24" s="75">
        <f t="shared" si="18"/>
        <v>2.6773761713520749E-3</v>
      </c>
      <c r="H24" s="75" t="s">
        <v>14</v>
      </c>
      <c r="I24" s="77">
        <f t="shared" si="18"/>
        <v>0</v>
      </c>
      <c r="J24" s="112">
        <f t="shared" si="18"/>
        <v>2.3501762632197414E-3</v>
      </c>
    </row>
    <row r="25" spans="1:10" ht="25.5" customHeight="1" x14ac:dyDescent="0.25">
      <c r="A25" s="465" t="s">
        <v>100</v>
      </c>
      <c r="B25" s="70" t="s">
        <v>17</v>
      </c>
      <c r="C25" s="117">
        <v>1</v>
      </c>
      <c r="D25" s="118">
        <v>0</v>
      </c>
      <c r="E25" s="118">
        <v>7</v>
      </c>
      <c r="F25" s="118" t="s">
        <v>13</v>
      </c>
      <c r="G25" s="118">
        <v>0</v>
      </c>
      <c r="H25" s="118" t="s">
        <v>13</v>
      </c>
      <c r="I25" s="119">
        <v>0</v>
      </c>
      <c r="J25" s="120">
        <f t="shared" ref="J25" si="19">SUM(C25:I25)</f>
        <v>8</v>
      </c>
    </row>
    <row r="26" spans="1:10" ht="25.5" customHeight="1" x14ac:dyDescent="0.25">
      <c r="A26" s="466"/>
      <c r="B26" s="65" t="s">
        <v>23</v>
      </c>
      <c r="C26" s="74">
        <f t="shared" ref="C26:J26" si="20">C25/C$29</f>
        <v>1.890359168241966E-3</v>
      </c>
      <c r="D26" s="75">
        <f t="shared" si="20"/>
        <v>0</v>
      </c>
      <c r="E26" s="75">
        <f t="shared" si="20"/>
        <v>2.5000000000000001E-2</v>
      </c>
      <c r="F26" s="75" t="s">
        <v>14</v>
      </c>
      <c r="G26" s="75">
        <f t="shared" si="20"/>
        <v>0</v>
      </c>
      <c r="H26" s="75" t="s">
        <v>14</v>
      </c>
      <c r="I26" s="77">
        <f t="shared" si="20"/>
        <v>0</v>
      </c>
      <c r="J26" s="112">
        <f t="shared" si="20"/>
        <v>4.7003525264394828E-3</v>
      </c>
    </row>
    <row r="27" spans="1:10" ht="25.5" customHeight="1" x14ac:dyDescent="0.25">
      <c r="A27" s="465" t="s">
        <v>101</v>
      </c>
      <c r="B27" s="70" t="s">
        <v>17</v>
      </c>
      <c r="C27" s="117">
        <v>0</v>
      </c>
      <c r="D27" s="118">
        <v>0</v>
      </c>
      <c r="E27" s="118">
        <v>6</v>
      </c>
      <c r="F27" s="118" t="s">
        <v>13</v>
      </c>
      <c r="G27" s="118">
        <v>2</v>
      </c>
      <c r="H27" s="118" t="s">
        <v>13</v>
      </c>
      <c r="I27" s="119">
        <v>2</v>
      </c>
      <c r="J27" s="120">
        <f t="shared" ref="J27" si="21">SUM(C27:I27)</f>
        <v>10</v>
      </c>
    </row>
    <row r="28" spans="1:10" ht="25.5" customHeight="1" thickBot="1" x14ac:dyDescent="0.3">
      <c r="A28" s="467"/>
      <c r="B28" s="70" t="s">
        <v>23</v>
      </c>
      <c r="C28" s="66">
        <f t="shared" ref="C28:J28" si="22">C27/C$29</f>
        <v>0</v>
      </c>
      <c r="D28" s="191">
        <f t="shared" si="22"/>
        <v>0</v>
      </c>
      <c r="E28" s="191">
        <f t="shared" si="22"/>
        <v>2.1428571428571429E-2</v>
      </c>
      <c r="F28" s="191" t="s">
        <v>14</v>
      </c>
      <c r="G28" s="191">
        <f t="shared" si="22"/>
        <v>2.6773761713520749E-3</v>
      </c>
      <c r="H28" s="191" t="s">
        <v>14</v>
      </c>
      <c r="I28" s="68">
        <f t="shared" si="22"/>
        <v>2.7027027027027029E-2</v>
      </c>
      <c r="J28" s="192">
        <f t="shared" si="22"/>
        <v>5.8754406580493537E-3</v>
      </c>
    </row>
    <row r="29" spans="1:10" ht="32.25" customHeight="1" x14ac:dyDescent="0.25">
      <c r="A29" s="399" t="s">
        <v>102</v>
      </c>
      <c r="B29" s="290" t="s">
        <v>17</v>
      </c>
      <c r="C29" s="124">
        <f t="shared" ref="C29:J29" si="23">C5+C7+C9+C11+C13+C15+C17+C19+C21+C23+C25+C27</f>
        <v>529</v>
      </c>
      <c r="D29" s="125">
        <f t="shared" si="23"/>
        <v>72</v>
      </c>
      <c r="E29" s="125">
        <f t="shared" si="23"/>
        <v>280</v>
      </c>
      <c r="F29" s="125" t="s">
        <v>13</v>
      </c>
      <c r="G29" s="125">
        <f t="shared" si="23"/>
        <v>747</v>
      </c>
      <c r="H29" s="125" t="s">
        <v>13</v>
      </c>
      <c r="I29" s="126">
        <f t="shared" si="23"/>
        <v>74</v>
      </c>
      <c r="J29" s="193">
        <f t="shared" si="23"/>
        <v>1702</v>
      </c>
    </row>
    <row r="30" spans="1:10" ht="32.25" customHeight="1" thickBot="1" x14ac:dyDescent="0.3">
      <c r="A30" s="401"/>
      <c r="B30" s="21" t="s">
        <v>23</v>
      </c>
      <c r="C30" s="84">
        <f t="shared" ref="C30:J30" si="24">C29/C$29</f>
        <v>1</v>
      </c>
      <c r="D30" s="85">
        <f t="shared" si="24"/>
        <v>1</v>
      </c>
      <c r="E30" s="85">
        <f t="shared" si="24"/>
        <v>1</v>
      </c>
      <c r="F30" s="85" t="s">
        <v>14</v>
      </c>
      <c r="G30" s="85">
        <f t="shared" si="24"/>
        <v>1</v>
      </c>
      <c r="H30" s="85" t="s">
        <v>14</v>
      </c>
      <c r="I30" s="87">
        <f t="shared" si="24"/>
        <v>1</v>
      </c>
      <c r="J30" s="128">
        <f t="shared" si="24"/>
        <v>1</v>
      </c>
    </row>
    <row r="31" spans="1:10" ht="36" customHeight="1" thickBot="1" x14ac:dyDescent="0.3">
      <c r="A31" s="152"/>
      <c r="B31" s="142"/>
      <c r="C31" s="91"/>
      <c r="D31" s="91"/>
      <c r="E31" s="91"/>
      <c r="F31" s="91"/>
      <c r="G31" s="91"/>
      <c r="H31" s="91"/>
      <c r="I31" s="91"/>
      <c r="J31" s="91"/>
    </row>
    <row r="32" spans="1:10" ht="57" customHeight="1" x14ac:dyDescent="0.25">
      <c r="A32" s="194" t="s">
        <v>103</v>
      </c>
      <c r="B32" s="213" t="s">
        <v>17</v>
      </c>
      <c r="C32" s="196">
        <v>37</v>
      </c>
      <c r="D32" s="197">
        <v>0</v>
      </c>
      <c r="E32" s="197">
        <v>2</v>
      </c>
      <c r="F32" s="197" t="s">
        <v>13</v>
      </c>
      <c r="G32" s="197">
        <v>48</v>
      </c>
      <c r="H32" s="215" t="s">
        <v>13</v>
      </c>
      <c r="I32" s="198">
        <v>0</v>
      </c>
      <c r="J32" s="199">
        <f>SUM(C32:I32)</f>
        <v>87</v>
      </c>
    </row>
    <row r="33" spans="1:10" ht="55.5" customHeight="1" thickBot="1" x14ac:dyDescent="0.3">
      <c r="A33" s="218" t="s">
        <v>58</v>
      </c>
      <c r="B33" s="291" t="s">
        <v>17</v>
      </c>
      <c r="C33" s="292">
        <f t="shared" ref="C33:J33" si="25">C34-C29-C32</f>
        <v>0</v>
      </c>
      <c r="D33" s="293">
        <f t="shared" si="25"/>
        <v>0</v>
      </c>
      <c r="E33" s="293">
        <f t="shared" si="25"/>
        <v>0</v>
      </c>
      <c r="F33" s="293" t="s">
        <v>13</v>
      </c>
      <c r="G33" s="293">
        <f t="shared" si="25"/>
        <v>0</v>
      </c>
      <c r="H33" s="202">
        <v>275</v>
      </c>
      <c r="I33" s="294">
        <f t="shared" si="25"/>
        <v>0</v>
      </c>
      <c r="J33" s="295">
        <f t="shared" si="25"/>
        <v>275</v>
      </c>
    </row>
    <row r="34" spans="1:10" ht="54.75" customHeight="1" thickBot="1" x14ac:dyDescent="0.3">
      <c r="A34" s="358" t="s">
        <v>18</v>
      </c>
      <c r="B34" s="291" t="s">
        <v>17</v>
      </c>
      <c r="C34" s="201">
        <v>566</v>
      </c>
      <c r="D34" s="202">
        <v>72</v>
      </c>
      <c r="E34" s="202">
        <v>282</v>
      </c>
      <c r="F34" s="202" t="s">
        <v>13</v>
      </c>
      <c r="G34" s="202">
        <v>795</v>
      </c>
      <c r="H34" s="202">
        <v>275</v>
      </c>
      <c r="I34" s="203">
        <v>74</v>
      </c>
      <c r="J34" s="204">
        <f>SUM(C34:I34)</f>
        <v>2064</v>
      </c>
    </row>
    <row r="35" spans="1:10" ht="54.75" customHeight="1" thickBot="1" x14ac:dyDescent="0.3">
      <c r="A35" s="141"/>
      <c r="B35" s="129"/>
      <c r="C35" s="205"/>
      <c r="D35" s="205"/>
      <c r="E35" s="205"/>
      <c r="F35" s="205"/>
      <c r="G35" s="205"/>
      <c r="H35" s="205"/>
      <c r="I35" s="143"/>
      <c r="J35" s="145"/>
    </row>
    <row r="36" spans="1:10" ht="41.25" customHeight="1" x14ac:dyDescent="0.25">
      <c r="A36" s="375" t="s">
        <v>19</v>
      </c>
      <c r="B36" s="376"/>
      <c r="C36" s="353"/>
      <c r="D36" s="93"/>
      <c r="E36" s="93"/>
      <c r="F36" s="93"/>
      <c r="G36" s="93"/>
      <c r="H36" s="93"/>
      <c r="I36" s="93"/>
      <c r="J36" s="94"/>
    </row>
    <row r="37" spans="1:10" ht="41.25" customHeight="1" x14ac:dyDescent="0.25">
      <c r="A37" s="391" t="s">
        <v>20</v>
      </c>
      <c r="B37" s="392"/>
      <c r="C37" s="220">
        <v>1</v>
      </c>
      <c r="D37" s="221">
        <v>1</v>
      </c>
      <c r="E37" s="221">
        <v>1</v>
      </c>
      <c r="F37" s="221">
        <v>0</v>
      </c>
      <c r="G37" s="221">
        <v>2</v>
      </c>
      <c r="H37" s="221">
        <v>0</v>
      </c>
      <c r="I37" s="221">
        <v>1</v>
      </c>
      <c r="J37" s="223">
        <f>SUM(C37:I37)</f>
        <v>6</v>
      </c>
    </row>
    <row r="38" spans="1:10" ht="41.25" customHeight="1" thickBot="1" x14ac:dyDescent="0.3">
      <c r="A38" s="393" t="s">
        <v>133</v>
      </c>
      <c r="B38" s="394"/>
      <c r="C38" s="224">
        <v>1</v>
      </c>
      <c r="D38" s="225">
        <v>1</v>
      </c>
      <c r="E38" s="225">
        <v>1</v>
      </c>
      <c r="F38" s="225">
        <v>1</v>
      </c>
      <c r="G38" s="225">
        <v>2</v>
      </c>
      <c r="H38" s="225">
        <v>1</v>
      </c>
      <c r="I38" s="226">
        <v>1</v>
      </c>
      <c r="J38" s="227">
        <f>SUM(C38:I38)</f>
        <v>8</v>
      </c>
    </row>
    <row r="39" spans="1:10" ht="31.5" customHeight="1" x14ac:dyDescent="0.25">
      <c r="A39" s="52" t="s">
        <v>21</v>
      </c>
      <c r="B39" s="53"/>
      <c r="C39" s="54"/>
      <c r="D39" s="54"/>
      <c r="E39" s="54"/>
      <c r="F39" s="54"/>
      <c r="G39" s="54"/>
      <c r="H39" s="54"/>
      <c r="I39" s="54"/>
      <c r="J39" s="54"/>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7"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TAB-3.1.1_2017_Web</vt:lpstr>
      <vt:lpstr>TAB-3.1.2_2017_Web</vt:lpstr>
      <vt:lpstr>TAB-3.1.3_2017_Web</vt:lpstr>
      <vt:lpstr>TAB-3.1.4_2017_Web</vt:lpstr>
      <vt:lpstr>TAB-3.1.5_2017_Web</vt:lpstr>
      <vt:lpstr>TAB-3.1.6_2017_Web</vt:lpstr>
      <vt:lpstr>TAB-3.1.7_2017_Web</vt:lpstr>
      <vt:lpstr>TAB-3.1.8_2017_Web</vt:lpstr>
      <vt:lpstr>TAB-3.1.9_2017_Web</vt:lpstr>
      <vt:lpstr>TAB-3.1.10_2017_Web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2019-07-10T13:43:07Z</dcterms:modified>
</cp:coreProperties>
</file>