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M:\12000-Relais_sociaux\4_Publication_Annuaires\Stat_RSU_2018\RSU_Utilisation_2018\TAB-221_à_TAB-223_DUS_2018\"/>
    </mc:Choice>
  </mc:AlternateContent>
  <bookViews>
    <workbookView xWindow="0" yWindow="0" windowWidth="24000" windowHeight="9735"/>
  </bookViews>
  <sheets>
    <sheet name="Tab 221_2018_Web" sheetId="22" r:id="rId1"/>
    <sheet name="Tab 222_2018_Web" sheetId="23" r:id="rId2"/>
    <sheet name="Tab 223_2018_Web" sheetId="24" r:id="rId3"/>
  </sheets>
  <externalReferences>
    <externalReference r:id="rId4"/>
    <externalReference r:id="rId5"/>
    <externalReference r:id="rId6"/>
  </externalReferences>
  <definedNames>
    <definedName name="DUS_2017_MONTHLY_QTY" localSheetId="0">#REF!</definedName>
    <definedName name="DUS_2017_MONTHLY_QTY" localSheetId="1">#REF!</definedName>
    <definedName name="DUS_2017_MONTHLY_QTY" localSheetId="2">#REF!</definedName>
    <definedName name="DUS_2017_MONTHLY_QTY">#REF!</definedName>
    <definedName name="Dus_2017_YEARLY_QLY">#REF!</definedName>
    <definedName name="Dus_2017_YEARLY_QTY" localSheetId="0">#REF!</definedName>
    <definedName name="Dus_2017_YEARLY_QTY" localSheetId="1">#REF!</definedName>
    <definedName name="Dus_2017_YEARLY_QTY" localSheetId="2">#REF!</definedName>
    <definedName name="Dus_2017_YEARLY_QTY">#REF!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24" l="1"/>
  <c r="J29" i="24"/>
  <c r="I26" i="24"/>
  <c r="G26" i="24"/>
  <c r="F26" i="24"/>
  <c r="D26" i="24"/>
  <c r="I25" i="24"/>
  <c r="I20" i="24" s="1"/>
  <c r="H25" i="24"/>
  <c r="H26" i="24" s="1"/>
  <c r="G25" i="24"/>
  <c r="F25" i="24"/>
  <c r="F24" i="24" s="1"/>
  <c r="D25" i="24"/>
  <c r="D22" i="24" s="1"/>
  <c r="C25" i="24"/>
  <c r="C26" i="24" s="1"/>
  <c r="G24" i="24"/>
  <c r="J23" i="24"/>
  <c r="G22" i="24"/>
  <c r="F22" i="24"/>
  <c r="J21" i="24"/>
  <c r="G20" i="24"/>
  <c r="F20" i="24"/>
  <c r="J19" i="24"/>
  <c r="G18" i="24"/>
  <c r="F18" i="24"/>
  <c r="J17" i="24"/>
  <c r="G16" i="24"/>
  <c r="F16" i="24"/>
  <c r="D16" i="24"/>
  <c r="J15" i="24"/>
  <c r="I14" i="24"/>
  <c r="G14" i="24"/>
  <c r="F14" i="24"/>
  <c r="D14" i="24"/>
  <c r="J13" i="24"/>
  <c r="I12" i="24"/>
  <c r="G12" i="24"/>
  <c r="F12" i="24"/>
  <c r="D12" i="24"/>
  <c r="J11" i="24"/>
  <c r="I10" i="24"/>
  <c r="G10" i="24"/>
  <c r="F10" i="24"/>
  <c r="D10" i="24"/>
  <c r="C10" i="24"/>
  <c r="J9" i="24"/>
  <c r="I8" i="24"/>
  <c r="H8" i="24"/>
  <c r="G8" i="24"/>
  <c r="F8" i="24"/>
  <c r="D8" i="24"/>
  <c r="C8" i="24"/>
  <c r="J7" i="24"/>
  <c r="I6" i="24"/>
  <c r="G6" i="24"/>
  <c r="J5" i="24"/>
  <c r="J10" i="23"/>
  <c r="J9" i="23"/>
  <c r="J6" i="23"/>
  <c r="J5" i="23"/>
  <c r="J10" i="22"/>
  <c r="J9" i="22"/>
  <c r="J6" i="22"/>
  <c r="J5" i="22"/>
  <c r="C6" i="24" l="1"/>
  <c r="C24" i="24"/>
  <c r="H24" i="24"/>
  <c r="D6" i="24"/>
  <c r="C18" i="24"/>
  <c r="H18" i="24"/>
  <c r="C20" i="24"/>
  <c r="H20" i="24"/>
  <c r="C22" i="24"/>
  <c r="I22" i="24"/>
  <c r="D24" i="24"/>
  <c r="I24" i="24"/>
  <c r="J25" i="24"/>
  <c r="F6" i="24"/>
  <c r="C12" i="24"/>
  <c r="H12" i="24"/>
  <c r="C14" i="24"/>
  <c r="H14" i="24"/>
  <c r="C16" i="24"/>
  <c r="I16" i="24"/>
  <c r="D18" i="24"/>
  <c r="I18" i="24"/>
  <c r="D20" i="24"/>
  <c r="J8" i="24" l="1"/>
  <c r="J26" i="24"/>
  <c r="J14" i="24"/>
  <c r="J12" i="24"/>
  <c r="J10" i="24"/>
  <c r="J20" i="24"/>
  <c r="J18" i="24"/>
  <c r="J16" i="24"/>
  <c r="J22" i="24"/>
  <c r="J6" i="24"/>
  <c r="J24" i="24"/>
</calcChain>
</file>

<file path=xl/sharedStrings.xml><?xml version="1.0" encoding="utf-8"?>
<sst xmlns="http://schemas.openxmlformats.org/spreadsheetml/2006/main" count="130" uniqueCount="47">
  <si>
    <t>Relais social urbain (RSU)</t>
  </si>
  <si>
    <t>Charleroi (RSC)</t>
  </si>
  <si>
    <t>Liège (RSPL)</t>
  </si>
  <si>
    <t>La Louvière (RSULL)</t>
  </si>
  <si>
    <t>Mons (RSUMB)</t>
  </si>
  <si>
    <t>Namur (RSUN)</t>
  </si>
  <si>
    <t>Tournai (RSUT)</t>
  </si>
  <si>
    <t>Verviers (RSUV)</t>
  </si>
  <si>
    <t>Total des RSU wallons</t>
  </si>
  <si>
    <t>CA</t>
  </si>
  <si>
    <t>Nombre de services ayant répondu à cette variable</t>
  </si>
  <si>
    <t>Services partenaires sources</t>
  </si>
  <si>
    <t>Sources : IWEPS, Relais sociaux urbains &amp; services partenaires des Relais sociaux urbains de Wallonie; Calculs : IWEPS</t>
  </si>
  <si>
    <t>Nombre de services ayant participé à la collecte relative au DUS</t>
  </si>
  <si>
    <t>Tableau 2.2.1 : Nombre d'interventions réalisées au cours de l'année par les services du dispositif d'urgence sociale (DUS) partenaires des Relais sociaux urbains (RSU).</t>
  </si>
  <si>
    <t>Moment de l'intervention</t>
  </si>
  <si>
    <t xml:space="preserve">Intervention en horaire diurne 
(et hors week-end et jours fériés) </t>
  </si>
  <si>
    <t>Intervention  "extra horaire"
(nuits, week-end, jours fériés)</t>
  </si>
  <si>
    <t>Tableau 2.2.2 : Nombre d'entretiens réalisés en "extra horaire" au cours de l'année par les services du dispositif d'urgence sociale (DUS) partenaires des Relais sociaux urbains (RSU).</t>
  </si>
  <si>
    <t>Modalité de l'entretien "extra horaire"</t>
  </si>
  <si>
    <t>Nombre d'entretiens téléphoniques en "extra horaire"</t>
  </si>
  <si>
    <t>Nombre d'entretiens en déplacements "extra horaire"</t>
  </si>
  <si>
    <t>nd</t>
  </si>
  <si>
    <t>Tableau 2.2.3 : Nombre d'aides apportées au cours de l'année par les services du dispositif d'urgence sociale (DUS) partenaires des Relais sociaux urbains (RSU).</t>
  </si>
  <si>
    <t>Type d'aide apportée</t>
  </si>
  <si>
    <t>%</t>
  </si>
  <si>
    <t>-</t>
  </si>
  <si>
    <t>Aides énergie
(cartes pour compteurs à budget, bons mazout…)</t>
  </si>
  <si>
    <t>Aides alimentaires</t>
  </si>
  <si>
    <t>Total</t>
  </si>
  <si>
    <t>Répartition par moment de l'intervention et par RSU - Année 2018</t>
  </si>
  <si>
    <t>Répartition par modalité d'entretien et par RSU - Année 2018</t>
  </si>
  <si>
    <t>Répartition par type d'aide apportée et par RSU - Année 2018</t>
  </si>
  <si>
    <t>Charleroi (RSC)
(1)</t>
  </si>
  <si>
    <t>Liège (RSPL)
(2)</t>
  </si>
  <si>
    <t>Verviers (RSUV)
(3)</t>
  </si>
  <si>
    <t>Informations, soutiens, relais vers d'autres institutions
(2)</t>
  </si>
  <si>
    <t>Aides financières
(2)</t>
  </si>
  <si>
    <t>Aides d'orientation vers un hébergement d'urgence (abri de nuit, hôtel, maison d'accueil…)
(3)</t>
  </si>
  <si>
    <t>Aides matérielles
(vêtements, mobilier, vaisselle…)
(3)</t>
  </si>
  <si>
    <t>Aides médicales ou pharmaceutiques
(2)</t>
  </si>
  <si>
    <t>Aides en matière de transport - public ou privé -</t>
  </si>
  <si>
    <t>Autres interventions que celles précisées ci-dessus
(aides administratives, aides recherche  logement, aides au revenu, aides catastrophes naturelles, aides emploi, aides relationnelles, aides juridiques, aides déménagements…)
(1,), (2), (3)</t>
  </si>
  <si>
    <t>Absence d'aide
(car le service est dans l'impossibilité d'assurer une aide)
(2)</t>
  </si>
  <si>
    <t>(1)
Le RSC précise pour : 
- la catégorie "autres interventions que celles précisées ci-dessus" comprend notamment des "accompagnements /CPAS " (49), des "orientations /CPAS (172) et des "orientations /service social "(27)</t>
  </si>
  <si>
    <t>(2)
Le RSPL précise pour : 
- la catégorie "informations, soutiens..." comptabilise de l'aide pouvant être qualifiée de "psycho-sociale"
- la catégorie "aides financières" est principalement réalisée via la distribution de  bons
- la catégorie "aides médicales " consiste essentiellement en des hospitalisations 
- la catégorie "autres interventions que celles précisées ci-dessus" que parmi les 9794 aides comptabilisées,  on y trouve essentiellement des "aides administratives" (9081) et à de "l'aide au logement/"packs logement"  (570) mais aussi des démarches en liens avec l'obtention de titres de séjour...
- la catégorie "absence d'aide" correspond à des contacts pour lesquels " les orientations ne sont pas nécessaires (les personnes ont déjà été orientées au préalable pour le même type de demande, ne sont pas preneuses d'une orientation notamment dans le cadre du travail de terrain concernant la mendicité,...)"</t>
  </si>
  <si>
    <t>(3)
Le RSUV précise pour : 
- la catégorie "Aides d'orientation vers un hébergement d'urgence" que le "nombre d'aides =  hébergement DUS, chauffoir (en PGF), Dus famille, MML, MML famille, Accueil et ne tiennent pas compte du nombre de nuitées enfants"
- la catégorie "Aide matérielle"  inclut les douches
- la catégorie "autres interventions que celles précisées ci-dessus" qu'y sont comptabilisées "toutes les démarches effectuées avec et/ou pour les bénéficiaires, liées aux permanences, aux hébergements temporaires,…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</si>
</sst>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1"/>
      <color theme="1"/>
      <name val="Calibri"/>
      <family val="2"/>
      <scheme val="minor"/>
    </font>
    <font>
      <b/>
      <sz val="18"/>
      <color theme="1"/>
      <name val="Calibri"/>
      <family val="2"/>
      <scheme val="minor"/>
    </font>
    <font>
      <sz val="18"/>
      <color theme="1"/>
      <name val="Calibri"/>
      <family val="2"/>
      <scheme val="minor"/>
    </font>
    <font>
      <sz val="14"/>
      <color theme="1"/>
      <name val="Calibri"/>
      <family val="2"/>
      <scheme val="minor"/>
    </font>
    <font>
      <b/>
      <sz val="14"/>
      <color theme="1"/>
      <name val="Calibri"/>
      <family val="2"/>
      <scheme val="minor"/>
    </font>
    <font>
      <b/>
      <sz val="14"/>
      <name val="Calibri"/>
      <family val="2"/>
      <scheme val="minor"/>
    </font>
    <font>
      <sz val="12"/>
      <color theme="1"/>
      <name val="Calibri"/>
      <family val="2"/>
      <scheme val="minor"/>
    </font>
    <font>
      <sz val="11"/>
      <name val="Calibri"/>
      <family val="2"/>
      <scheme val="minor"/>
    </font>
    <font>
      <sz val="12"/>
      <name val="Calibri"/>
      <family val="2"/>
      <scheme val="minor"/>
    </font>
    <font>
      <b/>
      <sz val="12"/>
      <name val="Calibri"/>
      <family val="2"/>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0" fillId="0" borderId="0" xfId="0" applyBorder="1"/>
    <xf numFmtId="0" fontId="3" fillId="0" borderId="0" xfId="0" applyFont="1"/>
    <xf numFmtId="0" fontId="0" fillId="0" borderId="0" xfId="0" applyFont="1"/>
    <xf numFmtId="0" fontId="0" fillId="0" borderId="0" xfId="0" applyFill="1"/>
    <xf numFmtId="0" fontId="4" fillId="0" borderId="0" xfId="0" applyFont="1" applyBorder="1" applyAlignment="1">
      <alignment horizontal="center" vertical="center" wrapText="1"/>
    </xf>
    <xf numFmtId="164" fontId="5" fillId="0" borderId="0" xfId="1" applyNumberFormat="1" applyFont="1" applyBorder="1" applyAlignment="1">
      <alignment horizontal="center" vertical="center" wrapText="1"/>
    </xf>
    <xf numFmtId="164" fontId="5" fillId="2" borderId="0" xfId="1" applyNumberFormat="1" applyFont="1" applyFill="1" applyBorder="1" applyAlignment="1">
      <alignment horizontal="center" vertical="center" wrapText="1"/>
    </xf>
    <xf numFmtId="164" fontId="5" fillId="2" borderId="0" xfId="1" quotePrefix="1" applyNumberFormat="1" applyFont="1" applyFill="1" applyBorder="1" applyAlignment="1">
      <alignment horizontal="center" vertical="center" wrapText="1"/>
    </xf>
    <xf numFmtId="0" fontId="8" fillId="2" borderId="0" xfId="0" applyFont="1" applyFill="1" applyAlignment="1">
      <alignment vertical="center"/>
    </xf>
    <xf numFmtId="0" fontId="8" fillId="2" borderId="0" xfId="0" applyFont="1" applyFill="1"/>
    <xf numFmtId="0" fontId="5" fillId="0" borderId="2" xfId="0" applyFont="1" applyBorder="1" applyAlignment="1">
      <alignment horizontal="center" vertical="center" wrapText="1"/>
    </xf>
    <xf numFmtId="0" fontId="6" fillId="2" borderId="12" xfId="0" applyFont="1" applyFill="1" applyBorder="1" applyAlignment="1">
      <alignment vertical="center" wrapText="1"/>
    </xf>
    <xf numFmtId="164" fontId="5" fillId="2" borderId="12" xfId="1" applyNumberFormat="1" applyFont="1" applyFill="1" applyBorder="1" applyAlignment="1">
      <alignment horizontal="center" vertical="center" wrapText="1"/>
    </xf>
    <xf numFmtId="164" fontId="5" fillId="2" borderId="12" xfId="1" quotePrefix="1"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164" fontId="5" fillId="0" borderId="0" xfId="1" applyNumberFormat="1" applyFont="1" applyFill="1" applyBorder="1" applyAlignment="1">
      <alignment horizontal="center" vertical="center" wrapText="1"/>
    </xf>
    <xf numFmtId="164" fontId="5" fillId="0" borderId="9" xfId="1" applyNumberFormat="1" applyFont="1" applyFill="1" applyBorder="1" applyAlignment="1">
      <alignment horizontal="center" vertical="center" wrapText="1"/>
    </xf>
    <xf numFmtId="0" fontId="7" fillId="0" borderId="14" xfId="0" applyFont="1" applyBorder="1" applyAlignment="1">
      <alignment horizontal="right" vertical="center" wrapText="1"/>
    </xf>
    <xf numFmtId="0" fontId="2" fillId="0" borderId="0" xfId="0" applyFont="1" applyBorder="1" applyAlignment="1">
      <alignment horizontal="center" vertical="center" wrapText="1"/>
    </xf>
    <xf numFmtId="0" fontId="5" fillId="0" borderId="9" xfId="0" applyFont="1" applyBorder="1" applyAlignment="1">
      <alignment horizontal="center" vertical="center" wrapText="1"/>
    </xf>
    <xf numFmtId="0" fontId="7" fillId="0" borderId="10"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right" vertical="center" wrapText="1"/>
    </xf>
    <xf numFmtId="3" fontId="9" fillId="0" borderId="9" xfId="0" applyNumberFormat="1" applyFont="1" applyBorder="1" applyAlignment="1">
      <alignment horizontal="right" vertical="center" wrapText="1"/>
    </xf>
    <xf numFmtId="3" fontId="9" fillId="0" borderId="2" xfId="0" applyNumberFormat="1" applyFont="1" applyBorder="1" applyAlignment="1">
      <alignment horizontal="right" vertical="center" wrapText="1"/>
    </xf>
    <xf numFmtId="3" fontId="9" fillId="0" borderId="2" xfId="0" applyNumberFormat="1" applyFont="1" applyFill="1" applyBorder="1" applyAlignment="1">
      <alignment horizontal="right" vertical="center" wrapText="1"/>
    </xf>
    <xf numFmtId="3" fontId="9" fillId="0" borderId="5" xfId="0" applyNumberFormat="1" applyFont="1" applyBorder="1" applyAlignment="1">
      <alignment horizontal="right" vertical="center" wrapText="1"/>
    </xf>
    <xf numFmtId="3" fontId="9" fillId="0" borderId="15" xfId="0" applyNumberFormat="1" applyFont="1" applyBorder="1" applyAlignment="1">
      <alignment horizontal="right" vertical="center" wrapText="1"/>
    </xf>
    <xf numFmtId="3" fontId="9" fillId="0" borderId="15" xfId="0" applyNumberFormat="1" applyFont="1" applyFill="1" applyBorder="1" applyAlignment="1">
      <alignment horizontal="right" vertical="center" wrapText="1"/>
    </xf>
    <xf numFmtId="0" fontId="7" fillId="2" borderId="1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164" fontId="10" fillId="0" borderId="20" xfId="1" applyNumberFormat="1" applyFont="1" applyBorder="1" applyAlignment="1">
      <alignment horizontal="right" vertical="center" wrapText="1"/>
    </xf>
    <xf numFmtId="164" fontId="10" fillId="0" borderId="7" xfId="1" applyNumberFormat="1" applyFont="1" applyBorder="1" applyAlignment="1">
      <alignment horizontal="right" vertical="center" wrapText="1"/>
    </xf>
    <xf numFmtId="164" fontId="10" fillId="0" borderId="7" xfId="1" applyNumberFormat="1" applyFont="1" applyFill="1" applyBorder="1" applyAlignment="1">
      <alignment horizontal="right" vertical="center" wrapText="1"/>
    </xf>
    <xf numFmtId="1" fontId="0" fillId="0" borderId="0" xfId="0" applyNumberFormat="1" applyBorder="1"/>
    <xf numFmtId="0" fontId="8" fillId="2" borderId="3" xfId="0" applyFont="1" applyFill="1" applyBorder="1" applyAlignment="1">
      <alignment horizontal="left" vertical="center" wrapText="1"/>
    </xf>
    <xf numFmtId="0" fontId="8" fillId="2" borderId="5"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right" vertical="center" wrapText="1"/>
    </xf>
    <xf numFmtId="0" fontId="7" fillId="0" borderId="10" xfId="0" applyFont="1" applyBorder="1" applyAlignment="1">
      <alignment horizontal="left" vertical="center" wrapText="1"/>
    </xf>
    <xf numFmtId="0" fontId="7" fillId="0" borderId="21" xfId="0" applyFont="1" applyBorder="1" applyAlignment="1">
      <alignment horizontal="right" vertical="center" wrapText="1"/>
    </xf>
    <xf numFmtId="0" fontId="8" fillId="0" borderId="0" xfId="0" applyFont="1" applyFill="1" applyAlignment="1">
      <alignment horizontal="left" vertical="top" wrapText="1"/>
    </xf>
  </cellXfs>
  <cellStyles count="2">
    <cellStyle name="Normal" xfId="0" builtinId="0"/>
    <cellStyle name="Pourcentage" xfId="1" builtinId="5"/>
  </cellStyles>
  <dxfs count="0"/>
  <tableStyles count="0" defaultTableStyle="TableStyleMedium2" defaultPivotStyle="PivotStyleLight16"/>
  <colors>
    <mruColors>
      <color rgb="FF7DF52B"/>
      <color rgb="FF00FF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2.2.1_2018_OCO_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2.2.2_2018_OCO_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b2.2.3_2018_OCO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221_2018_Web"/>
      <sheetName val="Tab 221_2018_00"/>
      <sheetName val="SynthCombi_Mois-AnTab221_2018"/>
      <sheetName val="Combi_Mois-AnTab221_2018"/>
      <sheetName val="CopieVar_Tab221_Annuel_DUS_2018"/>
      <sheetName val="CopieVar_TAB221_Mens_DUS_2018"/>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222_2018_Web"/>
      <sheetName val="Tab 222_2018_00"/>
      <sheetName val="SynthCombi_Mois-AnTab222_2018"/>
      <sheetName val="Combi_Mois-AnTab222_2018"/>
      <sheetName val="CopieVar_Tab222_Annuel_DUS_2018"/>
      <sheetName val="CopieVar_TAB222_Mens_DUS_2018"/>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223_2018_Web"/>
      <sheetName val="Tab 223_2018_00"/>
      <sheetName val="Infos_Qualitatives_Dus_2018"/>
      <sheetName val="SynthCombi_Mois-AnTab223_2018"/>
      <sheetName val="Combi_Mois-AnTab223_2018"/>
      <sheetName val="CopieVar_Tab223_Annuel_DUS_2018"/>
      <sheetName val="CopieVar_TAB223_Mens_DUS_2018"/>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12"/>
  <sheetViews>
    <sheetView tabSelected="1" zoomScale="62" zoomScaleNormal="62" workbookViewId="0">
      <selection sqref="A1:J1"/>
    </sheetView>
  </sheetViews>
  <sheetFormatPr baseColWidth="10" defaultRowHeight="15" x14ac:dyDescent="0.25"/>
  <cols>
    <col min="1" max="1" width="66.7109375" customWidth="1"/>
    <col min="2" max="2" width="9.28515625" style="3" customWidth="1"/>
    <col min="3" max="3" width="28" style="3" customWidth="1"/>
    <col min="4" max="6" width="28" customWidth="1"/>
    <col min="7" max="8" width="28" style="4" customWidth="1"/>
    <col min="9" max="9" width="28" customWidth="1"/>
    <col min="10" max="10" width="28" style="4" customWidth="1"/>
    <col min="11" max="11" width="17.7109375" style="1" customWidth="1"/>
    <col min="12" max="17" width="18.85546875" style="1" customWidth="1"/>
    <col min="18" max="16384" width="11.42578125" style="1"/>
  </cols>
  <sheetData>
    <row r="1" spans="1:17" ht="51.75" customHeight="1" x14ac:dyDescent="0.25">
      <c r="A1" s="40" t="s">
        <v>14</v>
      </c>
      <c r="B1" s="40"/>
      <c r="C1" s="40"/>
      <c r="D1" s="40"/>
      <c r="E1" s="40"/>
      <c r="F1" s="40"/>
      <c r="G1" s="40"/>
      <c r="H1" s="40"/>
      <c r="I1" s="40"/>
      <c r="J1" s="40"/>
    </row>
    <row r="2" spans="1:17" ht="59.25" customHeight="1" thickBot="1" x14ac:dyDescent="0.3">
      <c r="A2" s="40" t="s">
        <v>30</v>
      </c>
      <c r="B2" s="40"/>
      <c r="C2" s="41"/>
      <c r="D2" s="41"/>
      <c r="E2" s="41"/>
      <c r="F2" s="41"/>
      <c r="G2" s="41"/>
      <c r="H2" s="41"/>
      <c r="I2" s="41"/>
      <c r="J2" s="41"/>
    </row>
    <row r="3" spans="1:17" ht="51.75" customHeight="1" thickBot="1" x14ac:dyDescent="0.3">
      <c r="A3" s="42" t="s">
        <v>15</v>
      </c>
      <c r="B3" s="43"/>
      <c r="C3" s="46" t="s">
        <v>0</v>
      </c>
      <c r="D3" s="47"/>
      <c r="E3" s="47"/>
      <c r="F3" s="47"/>
      <c r="G3" s="47"/>
      <c r="H3" s="47"/>
      <c r="I3" s="47"/>
      <c r="J3" s="48"/>
    </row>
    <row r="4" spans="1:17" ht="69.75" customHeight="1" thickBot="1" x14ac:dyDescent="0.3">
      <c r="A4" s="44"/>
      <c r="B4" s="45"/>
      <c r="C4" s="20" t="s">
        <v>1</v>
      </c>
      <c r="D4" s="11" t="s">
        <v>2</v>
      </c>
      <c r="E4" s="11" t="s">
        <v>3</v>
      </c>
      <c r="F4" s="11" t="s">
        <v>4</v>
      </c>
      <c r="G4" s="11" t="s">
        <v>5</v>
      </c>
      <c r="H4" s="11" t="s">
        <v>6</v>
      </c>
      <c r="I4" s="11" t="s">
        <v>7</v>
      </c>
      <c r="J4" s="15" t="s">
        <v>8</v>
      </c>
    </row>
    <row r="5" spans="1:17" ht="55.5" customHeight="1" thickBot="1" x14ac:dyDescent="0.3">
      <c r="A5" s="22" t="s">
        <v>16</v>
      </c>
      <c r="B5" s="23" t="s">
        <v>9</v>
      </c>
      <c r="C5" s="24">
        <v>755</v>
      </c>
      <c r="D5" s="25">
        <v>4971</v>
      </c>
      <c r="E5" s="25" t="s">
        <v>22</v>
      </c>
      <c r="F5" s="25">
        <v>1063</v>
      </c>
      <c r="G5" s="25">
        <v>2221</v>
      </c>
      <c r="H5" s="25">
        <v>4066</v>
      </c>
      <c r="I5" s="25">
        <v>2808</v>
      </c>
      <c r="J5" s="26">
        <f>SUM(C5:I5)</f>
        <v>15884</v>
      </c>
    </row>
    <row r="6" spans="1:17" ht="55.5" customHeight="1" thickBot="1" x14ac:dyDescent="0.3">
      <c r="A6" s="21" t="s">
        <v>17</v>
      </c>
      <c r="B6" s="18" t="s">
        <v>9</v>
      </c>
      <c r="C6" s="27">
        <v>954</v>
      </c>
      <c r="D6" s="28">
        <v>454</v>
      </c>
      <c r="E6" s="28" t="s">
        <v>22</v>
      </c>
      <c r="F6" s="28">
        <v>122</v>
      </c>
      <c r="G6" s="28">
        <v>3316</v>
      </c>
      <c r="H6" s="28">
        <v>274</v>
      </c>
      <c r="I6" s="28">
        <v>1623</v>
      </c>
      <c r="J6" s="29">
        <f>SUM(C6:I6)</f>
        <v>6743</v>
      </c>
    </row>
    <row r="7" spans="1:17" ht="45" customHeight="1" thickBot="1" x14ac:dyDescent="0.3">
      <c r="A7" s="19"/>
      <c r="B7" s="5"/>
      <c r="C7" s="6"/>
      <c r="D7" s="6"/>
      <c r="E7" s="7"/>
      <c r="F7" s="7"/>
      <c r="G7" s="7"/>
      <c r="H7" s="7"/>
      <c r="I7" s="8"/>
      <c r="J7" s="16"/>
    </row>
    <row r="8" spans="1:17" ht="51.75" customHeight="1" thickBot="1" x14ac:dyDescent="0.3">
      <c r="A8" s="49" t="s">
        <v>11</v>
      </c>
      <c r="B8" s="50"/>
      <c r="C8" s="12"/>
      <c r="D8" s="12"/>
      <c r="E8" s="12"/>
      <c r="F8" s="13"/>
      <c r="G8" s="14"/>
      <c r="H8" s="14"/>
      <c r="I8" s="14"/>
      <c r="J8" s="17"/>
    </row>
    <row r="9" spans="1:17" ht="51.75" customHeight="1" thickBot="1" x14ac:dyDescent="0.3">
      <c r="A9" s="38" t="s">
        <v>10</v>
      </c>
      <c r="B9" s="39"/>
      <c r="C9" s="30">
        <v>1</v>
      </c>
      <c r="D9" s="30">
        <v>2</v>
      </c>
      <c r="E9" s="30">
        <v>0</v>
      </c>
      <c r="F9" s="30">
        <v>2</v>
      </c>
      <c r="G9" s="30">
        <v>1</v>
      </c>
      <c r="H9" s="30">
        <v>1</v>
      </c>
      <c r="I9" s="30">
        <v>1</v>
      </c>
      <c r="J9" s="31">
        <f>+I9+H9+G9+F9+E9+D9+C9</f>
        <v>8</v>
      </c>
    </row>
    <row r="10" spans="1:17" ht="51.75" customHeight="1" thickBot="1" x14ac:dyDescent="0.3">
      <c r="A10" s="38" t="s">
        <v>13</v>
      </c>
      <c r="B10" s="39"/>
      <c r="C10" s="32">
        <v>1</v>
      </c>
      <c r="D10" s="32">
        <v>2</v>
      </c>
      <c r="E10" s="32">
        <v>0</v>
      </c>
      <c r="F10" s="32">
        <v>2</v>
      </c>
      <c r="G10" s="32">
        <v>1</v>
      </c>
      <c r="H10" s="32">
        <v>1</v>
      </c>
      <c r="I10" s="32">
        <v>1</v>
      </c>
      <c r="J10" s="33">
        <f>SUM(C10:I10)</f>
        <v>8</v>
      </c>
    </row>
    <row r="11" spans="1:17" ht="51.75" customHeight="1" x14ac:dyDescent="0.35">
      <c r="A11" s="9" t="s">
        <v>12</v>
      </c>
      <c r="B11" s="9"/>
      <c r="C11" s="10"/>
      <c r="D11" s="10"/>
      <c r="E11" s="10"/>
      <c r="F11" s="2"/>
    </row>
    <row r="12" spans="1:17" s="4" customFormat="1" ht="37.5" customHeight="1" x14ac:dyDescent="0.35">
      <c r="A12" s="2"/>
      <c r="B12" s="3"/>
      <c r="C12" s="3"/>
      <c r="D12" s="2"/>
      <c r="E12"/>
      <c r="F12"/>
      <c r="I12"/>
      <c r="K12" s="1"/>
      <c r="L12" s="1"/>
      <c r="M12" s="1"/>
      <c r="N12" s="1"/>
      <c r="O12" s="1"/>
      <c r="P12" s="1"/>
      <c r="Q12" s="1"/>
    </row>
  </sheetData>
  <mergeCells count="7">
    <mergeCell ref="A10:B10"/>
    <mergeCell ref="A1:J1"/>
    <mergeCell ref="A2:J2"/>
    <mergeCell ref="A3:B4"/>
    <mergeCell ref="C3:J3"/>
    <mergeCell ref="A8:B8"/>
    <mergeCell ref="A9:B9"/>
  </mergeCells>
  <pageMargins left="0.70866141732283472" right="0.70866141732283472" top="0.74803149606299213" bottom="0.74803149606299213" header="0.31496062992125984" footer="0.31496062992125984"/>
  <pageSetup paperSize="9" scale="43" orientation="landscape"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12"/>
  <sheetViews>
    <sheetView zoomScale="62" zoomScaleNormal="62" workbookViewId="0">
      <selection activeCell="L18" sqref="L18:L19"/>
    </sheetView>
  </sheetViews>
  <sheetFormatPr baseColWidth="10" defaultRowHeight="15" x14ac:dyDescent="0.25"/>
  <cols>
    <col min="1" max="1" width="66.7109375" customWidth="1"/>
    <col min="2" max="2" width="9.28515625" style="3" customWidth="1"/>
    <col min="3" max="3" width="28" style="3" customWidth="1"/>
    <col min="4" max="6" width="28" customWidth="1"/>
    <col min="7" max="8" width="28" style="4" customWidth="1"/>
    <col min="9" max="9" width="28" customWidth="1"/>
    <col min="10" max="10" width="28" style="4" customWidth="1"/>
    <col min="11" max="11" width="17.7109375" style="1" customWidth="1"/>
    <col min="12" max="17" width="18.85546875" style="1" customWidth="1"/>
    <col min="18" max="16384" width="11.42578125" style="1"/>
  </cols>
  <sheetData>
    <row r="1" spans="1:17" ht="51.75" customHeight="1" x14ac:dyDescent="0.25">
      <c r="A1" s="40" t="s">
        <v>18</v>
      </c>
      <c r="B1" s="40"/>
      <c r="C1" s="40"/>
      <c r="D1" s="40"/>
      <c r="E1" s="40"/>
      <c r="F1" s="40"/>
      <c r="G1" s="40"/>
      <c r="H1" s="40"/>
      <c r="I1" s="40"/>
      <c r="J1" s="40"/>
    </row>
    <row r="2" spans="1:17" ht="59.25" customHeight="1" thickBot="1" x14ac:dyDescent="0.3">
      <c r="A2" s="40" t="s">
        <v>31</v>
      </c>
      <c r="B2" s="40"/>
      <c r="C2" s="41"/>
      <c r="D2" s="41"/>
      <c r="E2" s="41"/>
      <c r="F2" s="41"/>
      <c r="G2" s="41"/>
      <c r="H2" s="41"/>
      <c r="I2" s="41"/>
      <c r="J2" s="41"/>
    </row>
    <row r="3" spans="1:17" ht="51.75" customHeight="1" thickBot="1" x14ac:dyDescent="0.3">
      <c r="A3" s="42" t="s">
        <v>19</v>
      </c>
      <c r="B3" s="43"/>
      <c r="C3" s="46" t="s">
        <v>0</v>
      </c>
      <c r="D3" s="47"/>
      <c r="E3" s="47"/>
      <c r="F3" s="47"/>
      <c r="G3" s="47"/>
      <c r="H3" s="47"/>
      <c r="I3" s="47"/>
      <c r="J3" s="48"/>
    </row>
    <row r="4" spans="1:17" ht="69.75" customHeight="1" thickBot="1" x14ac:dyDescent="0.3">
      <c r="A4" s="44"/>
      <c r="B4" s="45"/>
      <c r="C4" s="20" t="s">
        <v>1</v>
      </c>
      <c r="D4" s="11" t="s">
        <v>2</v>
      </c>
      <c r="E4" s="11" t="s">
        <v>3</v>
      </c>
      <c r="F4" s="11" t="s">
        <v>4</v>
      </c>
      <c r="G4" s="11" t="s">
        <v>5</v>
      </c>
      <c r="H4" s="11" t="s">
        <v>6</v>
      </c>
      <c r="I4" s="11" t="s">
        <v>7</v>
      </c>
      <c r="J4" s="15" t="s">
        <v>8</v>
      </c>
    </row>
    <row r="5" spans="1:17" ht="55.5" customHeight="1" thickBot="1" x14ac:dyDescent="0.3">
      <c r="A5" s="22" t="s">
        <v>20</v>
      </c>
      <c r="B5" s="23" t="s">
        <v>9</v>
      </c>
      <c r="C5" s="24">
        <v>0</v>
      </c>
      <c r="D5" s="25" t="s">
        <v>22</v>
      </c>
      <c r="E5" s="25" t="s">
        <v>22</v>
      </c>
      <c r="F5" s="25">
        <v>18</v>
      </c>
      <c r="G5" s="25">
        <v>1435</v>
      </c>
      <c r="H5" s="25">
        <v>214</v>
      </c>
      <c r="I5" s="25" t="s">
        <v>22</v>
      </c>
      <c r="J5" s="26">
        <f>SUM(C5:I5)</f>
        <v>1667</v>
      </c>
    </row>
    <row r="6" spans="1:17" ht="55.5" customHeight="1" thickBot="1" x14ac:dyDescent="0.3">
      <c r="A6" s="21" t="s">
        <v>21</v>
      </c>
      <c r="B6" s="18" t="s">
        <v>9</v>
      </c>
      <c r="C6" s="27">
        <v>0</v>
      </c>
      <c r="D6" s="28" t="s">
        <v>22</v>
      </c>
      <c r="E6" s="28" t="s">
        <v>22</v>
      </c>
      <c r="F6" s="28">
        <v>10</v>
      </c>
      <c r="G6" s="28">
        <v>417</v>
      </c>
      <c r="H6" s="28">
        <v>60</v>
      </c>
      <c r="I6" s="28" t="s">
        <v>22</v>
      </c>
      <c r="J6" s="29">
        <f>SUM(C6:I6)</f>
        <v>487</v>
      </c>
    </row>
    <row r="7" spans="1:17" ht="45" customHeight="1" thickBot="1" x14ac:dyDescent="0.3">
      <c r="A7" s="19"/>
      <c r="B7" s="5"/>
      <c r="C7" s="6"/>
      <c r="D7" s="6"/>
      <c r="E7" s="7"/>
      <c r="F7" s="7"/>
      <c r="G7" s="7"/>
      <c r="H7" s="7"/>
      <c r="I7" s="8"/>
      <c r="J7" s="16"/>
    </row>
    <row r="8" spans="1:17" ht="51.75" customHeight="1" thickBot="1" x14ac:dyDescent="0.3">
      <c r="A8" s="49" t="s">
        <v>11</v>
      </c>
      <c r="B8" s="50"/>
      <c r="C8" s="12"/>
      <c r="D8" s="12"/>
      <c r="E8" s="12"/>
      <c r="F8" s="13"/>
      <c r="G8" s="14"/>
      <c r="H8" s="14"/>
      <c r="I8" s="14"/>
      <c r="J8" s="17"/>
    </row>
    <row r="9" spans="1:17" ht="51.75" customHeight="1" thickBot="1" x14ac:dyDescent="0.3">
      <c r="A9" s="38" t="s">
        <v>10</v>
      </c>
      <c r="B9" s="39"/>
      <c r="C9" s="30">
        <v>1</v>
      </c>
      <c r="D9" s="30">
        <v>0</v>
      </c>
      <c r="E9" s="30">
        <v>0</v>
      </c>
      <c r="F9" s="30">
        <v>2</v>
      </c>
      <c r="G9" s="30">
        <v>1</v>
      </c>
      <c r="H9" s="30">
        <v>1</v>
      </c>
      <c r="I9" s="30">
        <v>0</v>
      </c>
      <c r="J9" s="31">
        <f>+I9+H9+G9+F9+E9+D9+C9</f>
        <v>5</v>
      </c>
    </row>
    <row r="10" spans="1:17" ht="51.75" customHeight="1" thickBot="1" x14ac:dyDescent="0.3">
      <c r="A10" s="38" t="s">
        <v>13</v>
      </c>
      <c r="B10" s="39"/>
      <c r="C10" s="32">
        <v>1</v>
      </c>
      <c r="D10" s="32">
        <v>2</v>
      </c>
      <c r="E10" s="32">
        <v>0</v>
      </c>
      <c r="F10" s="32">
        <v>2</v>
      </c>
      <c r="G10" s="32">
        <v>1</v>
      </c>
      <c r="H10" s="32">
        <v>1</v>
      </c>
      <c r="I10" s="32">
        <v>1</v>
      </c>
      <c r="J10" s="33">
        <f>SUM(C10:I10)</f>
        <v>8</v>
      </c>
    </row>
    <row r="11" spans="1:17" ht="51.75" customHeight="1" x14ac:dyDescent="0.35">
      <c r="A11" s="9" t="s">
        <v>12</v>
      </c>
      <c r="B11" s="9"/>
      <c r="C11" s="10"/>
      <c r="D11" s="10"/>
      <c r="E11" s="10"/>
      <c r="F11" s="2"/>
    </row>
    <row r="12" spans="1:17" s="4" customFormat="1" ht="37.5" customHeight="1" x14ac:dyDescent="0.35">
      <c r="A12" s="2"/>
      <c r="B12" s="3"/>
      <c r="C12" s="3"/>
      <c r="D12" s="2"/>
      <c r="E12"/>
      <c r="F12"/>
      <c r="I12"/>
      <c r="K12" s="1"/>
      <c r="L12" s="1"/>
      <c r="M12" s="1"/>
      <c r="N12" s="1"/>
      <c r="O12" s="1"/>
      <c r="P12" s="1"/>
      <c r="Q12" s="1"/>
    </row>
  </sheetData>
  <mergeCells count="7">
    <mergeCell ref="A10:B10"/>
    <mergeCell ref="A1:J1"/>
    <mergeCell ref="A2:J2"/>
    <mergeCell ref="A3:B4"/>
    <mergeCell ref="C3:J3"/>
    <mergeCell ref="A8:B8"/>
    <mergeCell ref="A9:B9"/>
  </mergeCells>
  <pageMargins left="0.70866141732283472" right="0.70866141732283472" top="0.74803149606299213" bottom="0.74803149606299213" header="0.31496062992125984" footer="0.31496062992125984"/>
  <pageSetup paperSize="9" scale="35"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34"/>
  <sheetViews>
    <sheetView zoomScale="60" zoomScaleNormal="60" workbookViewId="0">
      <selection sqref="A1:J1"/>
    </sheetView>
  </sheetViews>
  <sheetFormatPr baseColWidth="10" defaultRowHeight="15" x14ac:dyDescent="0.25"/>
  <cols>
    <col min="1" max="1" width="66.7109375" customWidth="1"/>
    <col min="2" max="2" width="9.28515625" style="3" customWidth="1"/>
    <col min="3" max="3" width="28" style="3" customWidth="1"/>
    <col min="4" max="6" width="28" customWidth="1"/>
    <col min="7" max="8" width="28" style="4" customWidth="1"/>
    <col min="9" max="9" width="28" customWidth="1"/>
    <col min="10" max="10" width="28" style="4" customWidth="1"/>
    <col min="11" max="11" width="17.7109375" style="1" customWidth="1"/>
    <col min="12" max="17" width="18.85546875" style="1" customWidth="1"/>
    <col min="18" max="16384" width="11.42578125" style="1"/>
  </cols>
  <sheetData>
    <row r="1" spans="1:10" ht="51.75" customHeight="1" x14ac:dyDescent="0.25">
      <c r="A1" s="40" t="s">
        <v>23</v>
      </c>
      <c r="B1" s="40"/>
      <c r="C1" s="40"/>
      <c r="D1" s="40"/>
      <c r="E1" s="40"/>
      <c r="F1" s="40"/>
      <c r="G1" s="40"/>
      <c r="H1" s="40"/>
      <c r="I1" s="40"/>
      <c r="J1" s="40"/>
    </row>
    <row r="2" spans="1:10" ht="59.25" customHeight="1" thickBot="1" x14ac:dyDescent="0.3">
      <c r="A2" s="40" t="s">
        <v>32</v>
      </c>
      <c r="B2" s="40"/>
      <c r="C2" s="41"/>
      <c r="D2" s="41"/>
      <c r="E2" s="41"/>
      <c r="F2" s="41"/>
      <c r="G2" s="41"/>
      <c r="H2" s="41"/>
      <c r="I2" s="41"/>
      <c r="J2" s="41"/>
    </row>
    <row r="3" spans="1:10" ht="51.75" customHeight="1" thickBot="1" x14ac:dyDescent="0.3">
      <c r="A3" s="42" t="s">
        <v>24</v>
      </c>
      <c r="B3" s="43"/>
      <c r="C3" s="46" t="s">
        <v>0</v>
      </c>
      <c r="D3" s="47"/>
      <c r="E3" s="47"/>
      <c r="F3" s="47"/>
      <c r="G3" s="47"/>
      <c r="H3" s="47"/>
      <c r="I3" s="47"/>
      <c r="J3" s="48"/>
    </row>
    <row r="4" spans="1:10" ht="69.75" customHeight="1" thickBot="1" x14ac:dyDescent="0.3">
      <c r="A4" s="44"/>
      <c r="B4" s="45"/>
      <c r="C4" s="20" t="s">
        <v>33</v>
      </c>
      <c r="D4" s="11" t="s">
        <v>34</v>
      </c>
      <c r="E4" s="11" t="s">
        <v>3</v>
      </c>
      <c r="F4" s="11" t="s">
        <v>4</v>
      </c>
      <c r="G4" s="11" t="s">
        <v>5</v>
      </c>
      <c r="H4" s="11" t="s">
        <v>6</v>
      </c>
      <c r="I4" s="11" t="s">
        <v>35</v>
      </c>
      <c r="J4" s="15" t="s">
        <v>8</v>
      </c>
    </row>
    <row r="5" spans="1:10" ht="33.75" customHeight="1" x14ac:dyDescent="0.25">
      <c r="A5" s="51" t="s">
        <v>36</v>
      </c>
      <c r="B5" s="52" t="s">
        <v>9</v>
      </c>
      <c r="C5" s="24">
        <v>232</v>
      </c>
      <c r="D5" s="25">
        <v>3962</v>
      </c>
      <c r="E5" s="25" t="s">
        <v>22</v>
      </c>
      <c r="F5" s="25">
        <v>443</v>
      </c>
      <c r="G5" s="25">
        <v>2860</v>
      </c>
      <c r="H5" s="25" t="s">
        <v>22</v>
      </c>
      <c r="I5" s="25">
        <v>7270</v>
      </c>
      <c r="J5" s="26">
        <f>SUM(C5:I5)</f>
        <v>14767</v>
      </c>
    </row>
    <row r="6" spans="1:10" ht="33.75" customHeight="1" thickBot="1" x14ac:dyDescent="0.3">
      <c r="A6" s="53"/>
      <c r="B6" s="18" t="s">
        <v>25</v>
      </c>
      <c r="C6" s="34">
        <f t="shared" ref="C6:G6" si="0">C5/C25</f>
        <v>0.11675893306492199</v>
      </c>
      <c r="D6" s="35">
        <f t="shared" si="0"/>
        <v>0.25275917065390752</v>
      </c>
      <c r="E6" s="35" t="s">
        <v>26</v>
      </c>
      <c r="F6" s="35">
        <f t="shared" si="0"/>
        <v>0.35075217735550279</v>
      </c>
      <c r="G6" s="35">
        <f t="shared" si="0"/>
        <v>0.44006770272349593</v>
      </c>
      <c r="H6" s="35" t="s">
        <v>26</v>
      </c>
      <c r="I6" s="35">
        <f>I5/I$25</f>
        <v>0.34956964946867336</v>
      </c>
      <c r="J6" s="36">
        <f>J5/J25</f>
        <v>0.29363106718896026</v>
      </c>
    </row>
    <row r="7" spans="1:10" ht="33.75" customHeight="1" x14ac:dyDescent="0.25">
      <c r="A7" s="51" t="s">
        <v>37</v>
      </c>
      <c r="B7" s="54" t="s">
        <v>9</v>
      </c>
      <c r="C7" s="24">
        <v>8</v>
      </c>
      <c r="D7" s="25">
        <v>279</v>
      </c>
      <c r="E7" s="25" t="s">
        <v>22</v>
      </c>
      <c r="F7" s="25">
        <v>259</v>
      </c>
      <c r="G7" s="25">
        <v>110</v>
      </c>
      <c r="H7" s="25">
        <v>2628</v>
      </c>
      <c r="I7" s="25">
        <v>63</v>
      </c>
      <c r="J7" s="26">
        <f>SUM(C7:I7)</f>
        <v>3347</v>
      </c>
    </row>
    <row r="8" spans="1:10" ht="33.75" customHeight="1" thickBot="1" x14ac:dyDescent="0.3">
      <c r="A8" s="53"/>
      <c r="B8" s="18" t="s">
        <v>25</v>
      </c>
      <c r="C8" s="34">
        <f t="shared" ref="C8:H8" si="1">C7/C25</f>
        <v>4.0261701056869652E-3</v>
      </c>
      <c r="D8" s="35">
        <f t="shared" si="1"/>
        <v>1.7799043062200957E-2</v>
      </c>
      <c r="E8" s="35" t="s">
        <v>26</v>
      </c>
      <c r="F8" s="35">
        <f t="shared" si="1"/>
        <v>0.20506730007917656</v>
      </c>
      <c r="G8" s="35">
        <f t="shared" si="1"/>
        <v>1.6925680873980612E-2</v>
      </c>
      <c r="H8" s="35">
        <f t="shared" si="1"/>
        <v>0.64570024570024565</v>
      </c>
      <c r="I8" s="35">
        <f>I7/I$25</f>
        <v>3.0292830696735107E-3</v>
      </c>
      <c r="J8" s="36">
        <f>J7/J$25</f>
        <v>6.655266349843908E-2</v>
      </c>
    </row>
    <row r="9" spans="1:10" ht="33.75" customHeight="1" x14ac:dyDescent="0.25">
      <c r="A9" s="51" t="s">
        <v>27</v>
      </c>
      <c r="B9" s="54" t="s">
        <v>9</v>
      </c>
      <c r="C9" s="24">
        <v>7</v>
      </c>
      <c r="D9" s="25">
        <v>7</v>
      </c>
      <c r="E9" s="25" t="s">
        <v>22</v>
      </c>
      <c r="F9" s="25">
        <v>0</v>
      </c>
      <c r="G9" s="25">
        <v>0</v>
      </c>
      <c r="H9" s="25" t="s">
        <v>22</v>
      </c>
      <c r="I9" s="25">
        <v>2</v>
      </c>
      <c r="J9" s="26">
        <f>SUM(C9:I9)</f>
        <v>16</v>
      </c>
    </row>
    <row r="10" spans="1:10" ht="33.75" customHeight="1" thickBot="1" x14ac:dyDescent="0.3">
      <c r="A10" s="53"/>
      <c r="B10" s="18" t="s">
        <v>25</v>
      </c>
      <c r="C10" s="34">
        <f>C9/C25</f>
        <v>3.5228988424760945E-3</v>
      </c>
      <c r="D10" s="35">
        <f>D9/D25</f>
        <v>4.4657097288676234E-4</v>
      </c>
      <c r="E10" s="35" t="s">
        <v>26</v>
      </c>
      <c r="F10" s="35">
        <f>F9/F25</f>
        <v>0</v>
      </c>
      <c r="G10" s="35">
        <f>G9/G25</f>
        <v>0</v>
      </c>
      <c r="H10" s="35" t="s">
        <v>26</v>
      </c>
      <c r="I10" s="35">
        <f>I9/I$25</f>
        <v>9.6167716497571766E-5</v>
      </c>
      <c r="J10" s="36">
        <f>J9/J$25</f>
        <v>3.1814837644906645E-4</v>
      </c>
    </row>
    <row r="11" spans="1:10" ht="33.75" customHeight="1" x14ac:dyDescent="0.25">
      <c r="A11" s="51" t="s">
        <v>28</v>
      </c>
      <c r="B11" s="54" t="s">
        <v>9</v>
      </c>
      <c r="C11" s="24">
        <v>248</v>
      </c>
      <c r="D11" s="25">
        <v>13</v>
      </c>
      <c r="E11" s="25" t="s">
        <v>22</v>
      </c>
      <c r="F11" s="25">
        <v>176</v>
      </c>
      <c r="G11" s="25">
        <v>0</v>
      </c>
      <c r="H11" s="25">
        <v>732</v>
      </c>
      <c r="I11" s="25">
        <v>192</v>
      </c>
      <c r="J11" s="26">
        <f>SUM(C11:I11)</f>
        <v>1361</v>
      </c>
    </row>
    <row r="12" spans="1:10" ht="33.75" customHeight="1" thickBot="1" x14ac:dyDescent="0.3">
      <c r="A12" s="53"/>
      <c r="B12" s="18" t="s">
        <v>25</v>
      </c>
      <c r="C12" s="34">
        <f t="shared" ref="C12:H12" si="2">C11/C25</f>
        <v>0.12481127327629592</v>
      </c>
      <c r="D12" s="35">
        <f t="shared" si="2"/>
        <v>8.2934609250398723E-4</v>
      </c>
      <c r="E12" s="35" t="s">
        <v>26</v>
      </c>
      <c r="F12" s="35">
        <f t="shared" si="2"/>
        <v>0.13935075217735551</v>
      </c>
      <c r="G12" s="35">
        <f t="shared" si="2"/>
        <v>0</v>
      </c>
      <c r="H12" s="35">
        <f t="shared" si="2"/>
        <v>0.17985257985257985</v>
      </c>
      <c r="I12" s="35">
        <f>I11/I$25</f>
        <v>9.23210078376689E-3</v>
      </c>
      <c r="J12" s="36">
        <f>J11/J$25</f>
        <v>2.7062496271698714E-2</v>
      </c>
    </row>
    <row r="13" spans="1:10" ht="33.75" customHeight="1" x14ac:dyDescent="0.25">
      <c r="A13" s="51" t="s">
        <v>38</v>
      </c>
      <c r="B13" s="54" t="s">
        <v>9</v>
      </c>
      <c r="C13" s="24">
        <v>689</v>
      </c>
      <c r="D13" s="25">
        <v>1299</v>
      </c>
      <c r="E13" s="25" t="s">
        <v>22</v>
      </c>
      <c r="F13" s="25">
        <v>158</v>
      </c>
      <c r="G13" s="25">
        <v>1948</v>
      </c>
      <c r="H13" s="25">
        <v>61</v>
      </c>
      <c r="I13" s="25">
        <v>1934</v>
      </c>
      <c r="J13" s="26">
        <f>SUM(C13:I13)</f>
        <v>6089</v>
      </c>
    </row>
    <row r="14" spans="1:10" ht="33.75" customHeight="1" thickBot="1" x14ac:dyDescent="0.3">
      <c r="A14" s="53"/>
      <c r="B14" s="18" t="s">
        <v>25</v>
      </c>
      <c r="C14" s="34">
        <f t="shared" ref="C14:H14" si="3">C13/C25</f>
        <v>0.34675390035228987</v>
      </c>
      <c r="D14" s="35">
        <f t="shared" si="3"/>
        <v>8.2870813397129192E-2</v>
      </c>
      <c r="E14" s="35" t="s">
        <v>26</v>
      </c>
      <c r="F14" s="35">
        <f t="shared" si="3"/>
        <v>0.12509897070467141</v>
      </c>
      <c r="G14" s="35">
        <f t="shared" si="3"/>
        <v>0.29973842129558392</v>
      </c>
      <c r="H14" s="35">
        <f t="shared" si="3"/>
        <v>1.4987714987714987E-2</v>
      </c>
      <c r="I14" s="35">
        <f>I13/I$25</f>
        <v>9.2994181853151892E-2</v>
      </c>
      <c r="J14" s="36">
        <f>J13/J$25</f>
        <v>0.12107534151239785</v>
      </c>
    </row>
    <row r="15" spans="1:10" ht="33.75" customHeight="1" x14ac:dyDescent="0.25">
      <c r="A15" s="51" t="s">
        <v>39</v>
      </c>
      <c r="B15" s="54" t="s">
        <v>9</v>
      </c>
      <c r="C15" s="24">
        <v>58</v>
      </c>
      <c r="D15" s="25">
        <v>2</v>
      </c>
      <c r="E15" s="25" t="s">
        <v>22</v>
      </c>
      <c r="F15" s="25">
        <v>31</v>
      </c>
      <c r="G15" s="25">
        <v>316</v>
      </c>
      <c r="H15" s="25" t="s">
        <v>22</v>
      </c>
      <c r="I15" s="25">
        <v>368</v>
      </c>
      <c r="J15" s="26">
        <f>SUM(C15:I15)</f>
        <v>775</v>
      </c>
    </row>
    <row r="16" spans="1:10" ht="33.75" customHeight="1" thickBot="1" x14ac:dyDescent="0.3">
      <c r="A16" s="53"/>
      <c r="B16" s="18" t="s">
        <v>25</v>
      </c>
      <c r="C16" s="34">
        <f>C15/C25</f>
        <v>2.9189733266230498E-2</v>
      </c>
      <c r="D16" s="35">
        <f>D15/D25</f>
        <v>1.2759170653907497E-4</v>
      </c>
      <c r="E16" s="35" t="s">
        <v>26</v>
      </c>
      <c r="F16" s="35">
        <f>F15/F25</f>
        <v>2.4544734758511481E-2</v>
      </c>
      <c r="G16" s="35">
        <f>G15/G25</f>
        <v>4.8622865056162486E-2</v>
      </c>
      <c r="H16" s="35" t="s">
        <v>26</v>
      </c>
      <c r="I16" s="35">
        <f>I15/I$25</f>
        <v>1.7694859835553203E-2</v>
      </c>
      <c r="J16" s="36">
        <f>J15/J$25</f>
        <v>1.5410311984251655E-2</v>
      </c>
    </row>
    <row r="17" spans="1:17" ht="33.75" customHeight="1" x14ac:dyDescent="0.25">
      <c r="A17" s="51" t="s">
        <v>40</v>
      </c>
      <c r="B17" s="54" t="s">
        <v>9</v>
      </c>
      <c r="C17" s="24">
        <v>139</v>
      </c>
      <c r="D17" s="25">
        <v>17</v>
      </c>
      <c r="E17" s="25" t="s">
        <v>22</v>
      </c>
      <c r="F17" s="25">
        <v>75</v>
      </c>
      <c r="G17" s="25">
        <v>879</v>
      </c>
      <c r="H17" s="25">
        <v>467</v>
      </c>
      <c r="I17" s="25">
        <v>95</v>
      </c>
      <c r="J17" s="26">
        <f>SUM(C17:I17)</f>
        <v>1672</v>
      </c>
    </row>
    <row r="18" spans="1:17" ht="33.75" customHeight="1" thickBot="1" x14ac:dyDescent="0.3">
      <c r="A18" s="53"/>
      <c r="B18" s="18" t="s">
        <v>25</v>
      </c>
      <c r="C18" s="34">
        <f>C17/C25</f>
        <v>6.995470558631102E-2</v>
      </c>
      <c r="D18" s="35">
        <f t="shared" ref="D18:J18" si="4">D17/D25</f>
        <v>1.0845295055821372E-3</v>
      </c>
      <c r="E18" s="35" t="s">
        <v>26</v>
      </c>
      <c r="F18" s="35">
        <f t="shared" si="4"/>
        <v>5.9382422802850353E-2</v>
      </c>
      <c r="G18" s="35">
        <f t="shared" si="4"/>
        <v>0.13525157716571781</v>
      </c>
      <c r="H18" s="35">
        <f t="shared" si="4"/>
        <v>0.11474201474201474</v>
      </c>
      <c r="I18" s="35">
        <f t="shared" si="4"/>
        <v>4.5679665336346587E-3</v>
      </c>
      <c r="J18" s="36">
        <f t="shared" si="4"/>
        <v>3.3246505338927444E-2</v>
      </c>
    </row>
    <row r="19" spans="1:17" ht="33.75" customHeight="1" x14ac:dyDescent="0.25">
      <c r="A19" s="51" t="s">
        <v>41</v>
      </c>
      <c r="B19" s="54" t="s">
        <v>9</v>
      </c>
      <c r="C19" s="24">
        <v>4</v>
      </c>
      <c r="D19" s="25">
        <v>21</v>
      </c>
      <c r="E19" s="25" t="s">
        <v>22</v>
      </c>
      <c r="F19" s="25">
        <v>21</v>
      </c>
      <c r="G19" s="25">
        <v>259</v>
      </c>
      <c r="H19" s="25">
        <v>20</v>
      </c>
      <c r="I19" s="25">
        <v>88</v>
      </c>
      <c r="J19" s="26">
        <f>SUM(C19:I19)</f>
        <v>413</v>
      </c>
    </row>
    <row r="20" spans="1:17" ht="33.75" customHeight="1" thickBot="1" x14ac:dyDescent="0.3">
      <c r="A20" s="53"/>
      <c r="B20" s="18" t="s">
        <v>25</v>
      </c>
      <c r="C20" s="34">
        <f>C19/C25</f>
        <v>2.0130850528434826E-3</v>
      </c>
      <c r="D20" s="35">
        <f t="shared" ref="D20:J20" si="5">D19/D25</f>
        <v>1.339712918660287E-3</v>
      </c>
      <c r="E20" s="35" t="s">
        <v>26</v>
      </c>
      <c r="F20" s="35">
        <f t="shared" si="5"/>
        <v>1.66270783847981E-2</v>
      </c>
      <c r="G20" s="35">
        <f t="shared" si="5"/>
        <v>3.9852284966917985E-2</v>
      </c>
      <c r="H20" s="35">
        <f t="shared" si="5"/>
        <v>4.9140049140049139E-3</v>
      </c>
      <c r="I20" s="35">
        <f t="shared" si="5"/>
        <v>4.2313795258931575E-3</v>
      </c>
      <c r="J20" s="36">
        <f t="shared" si="5"/>
        <v>8.2122049670915274E-3</v>
      </c>
    </row>
    <row r="21" spans="1:17" ht="44.25" customHeight="1" x14ac:dyDescent="0.25">
      <c r="A21" s="51" t="s">
        <v>42</v>
      </c>
      <c r="B21" s="54" t="s">
        <v>9</v>
      </c>
      <c r="C21" s="24">
        <v>480</v>
      </c>
      <c r="D21" s="25">
        <v>9794</v>
      </c>
      <c r="E21" s="25" t="s">
        <v>22</v>
      </c>
      <c r="F21" s="25">
        <v>24</v>
      </c>
      <c r="G21" s="25">
        <v>127</v>
      </c>
      <c r="H21" s="25" t="s">
        <v>22</v>
      </c>
      <c r="I21" s="25">
        <v>10785</v>
      </c>
      <c r="J21" s="26">
        <f>SUM(C21:I21)</f>
        <v>21210</v>
      </c>
    </row>
    <row r="22" spans="1:17" ht="44.25" customHeight="1" thickBot="1" x14ac:dyDescent="0.3">
      <c r="A22" s="53"/>
      <c r="B22" s="18" t="s">
        <v>25</v>
      </c>
      <c r="C22" s="34">
        <f>C21/C25</f>
        <v>0.24157020634121792</v>
      </c>
      <c r="D22" s="35">
        <f t="shared" ref="D22:J22" si="6">D21/D25</f>
        <v>0.62481658692185005</v>
      </c>
      <c r="E22" s="35" t="s">
        <v>26</v>
      </c>
      <c r="F22" s="35">
        <f t="shared" si="6"/>
        <v>1.9002375296912115E-2</v>
      </c>
      <c r="G22" s="35">
        <f t="shared" si="6"/>
        <v>1.9541467918141254E-2</v>
      </c>
      <c r="H22" s="35" t="s">
        <v>26</v>
      </c>
      <c r="I22" s="35">
        <f t="shared" si="6"/>
        <v>0.51858441121315579</v>
      </c>
      <c r="J22" s="36">
        <f t="shared" si="6"/>
        <v>0.4217454415302937</v>
      </c>
    </row>
    <row r="23" spans="1:17" ht="33.75" customHeight="1" x14ac:dyDescent="0.25">
      <c r="A23" s="51" t="s">
        <v>43</v>
      </c>
      <c r="B23" s="54" t="s">
        <v>9</v>
      </c>
      <c r="C23" s="24">
        <v>122</v>
      </c>
      <c r="D23" s="25">
        <v>281</v>
      </c>
      <c r="E23" s="25" t="s">
        <v>22</v>
      </c>
      <c r="F23" s="25">
        <v>76</v>
      </c>
      <c r="G23" s="25">
        <v>0</v>
      </c>
      <c r="H23" s="25">
        <v>162</v>
      </c>
      <c r="I23" s="25">
        <v>0</v>
      </c>
      <c r="J23" s="26">
        <f>SUM(C23:I23)</f>
        <v>641</v>
      </c>
    </row>
    <row r="24" spans="1:17" ht="33.75" customHeight="1" thickBot="1" x14ac:dyDescent="0.3">
      <c r="A24" s="53"/>
      <c r="B24" s="18" t="s">
        <v>25</v>
      </c>
      <c r="C24" s="34">
        <f t="shared" ref="C24:H24" si="7">C23/C25</f>
        <v>6.139909411172622E-2</v>
      </c>
      <c r="D24" s="35">
        <f t="shared" si="7"/>
        <v>1.792663476874003E-2</v>
      </c>
      <c r="E24" s="35" t="s">
        <v>26</v>
      </c>
      <c r="F24" s="35">
        <f t="shared" si="7"/>
        <v>6.0174188440221696E-2</v>
      </c>
      <c r="G24" s="35">
        <f t="shared" si="7"/>
        <v>0</v>
      </c>
      <c r="H24" s="35">
        <f t="shared" si="7"/>
        <v>3.9803439803439804E-2</v>
      </c>
      <c r="I24" s="35">
        <f>I23/I$25</f>
        <v>0</v>
      </c>
      <c r="J24" s="36">
        <f>J23/J$25</f>
        <v>1.2745819331490724E-2</v>
      </c>
    </row>
    <row r="25" spans="1:17" s="37" customFormat="1" ht="33.75" customHeight="1" x14ac:dyDescent="0.25">
      <c r="A25" s="51" t="s">
        <v>29</v>
      </c>
      <c r="B25" s="54" t="s">
        <v>9</v>
      </c>
      <c r="C25" s="24">
        <f t="shared" ref="C25:G25" si="8">C5+C7+C9+C11+C13+C15+C17+C19+C21+C23</f>
        <v>1987</v>
      </c>
      <c r="D25" s="24">
        <f t="shared" si="8"/>
        <v>15675</v>
      </c>
      <c r="E25" s="24" t="s">
        <v>22</v>
      </c>
      <c r="F25" s="24">
        <f t="shared" si="8"/>
        <v>1263</v>
      </c>
      <c r="G25" s="24">
        <f t="shared" si="8"/>
        <v>6499</v>
      </c>
      <c r="H25" s="24">
        <f>H7+H11+H13+H17+H19+H23</f>
        <v>4070</v>
      </c>
      <c r="I25" s="24">
        <f>I5+I7+I9+I11+I13+I15+I17+I19+I21+I23</f>
        <v>20797</v>
      </c>
      <c r="J25" s="24">
        <f>SUM(C25:I25)</f>
        <v>50291</v>
      </c>
    </row>
    <row r="26" spans="1:17" ht="33.75" customHeight="1" thickBot="1" x14ac:dyDescent="0.3">
      <c r="A26" s="53"/>
      <c r="B26" s="18" t="s">
        <v>25</v>
      </c>
      <c r="C26" s="34">
        <f t="shared" ref="C26:H26" si="9">C25/C25</f>
        <v>1</v>
      </c>
      <c r="D26" s="35">
        <f t="shared" si="9"/>
        <v>1</v>
      </c>
      <c r="E26" s="35" t="s">
        <v>26</v>
      </c>
      <c r="F26" s="35">
        <f t="shared" si="9"/>
        <v>1</v>
      </c>
      <c r="G26" s="35">
        <f t="shared" si="9"/>
        <v>1</v>
      </c>
      <c r="H26" s="35">
        <f t="shared" si="9"/>
        <v>1</v>
      </c>
      <c r="I26" s="35">
        <f>I25/I$25</f>
        <v>1</v>
      </c>
      <c r="J26" s="36">
        <f>J25/J25</f>
        <v>1</v>
      </c>
    </row>
    <row r="27" spans="1:17" ht="45" customHeight="1" thickBot="1" x14ac:dyDescent="0.3">
      <c r="A27" s="19"/>
      <c r="B27" s="5"/>
      <c r="C27" s="6"/>
      <c r="D27" s="6"/>
      <c r="E27" s="7"/>
      <c r="F27" s="7"/>
      <c r="G27" s="7"/>
      <c r="H27" s="7"/>
      <c r="I27" s="8"/>
      <c r="J27" s="16"/>
    </row>
    <row r="28" spans="1:17" ht="51.75" customHeight="1" thickBot="1" x14ac:dyDescent="0.3">
      <c r="A28" s="49" t="s">
        <v>11</v>
      </c>
      <c r="B28" s="50"/>
      <c r="C28" s="12"/>
      <c r="D28" s="12"/>
      <c r="E28" s="12"/>
      <c r="F28" s="13"/>
      <c r="G28" s="14"/>
      <c r="H28" s="14"/>
      <c r="I28" s="14"/>
      <c r="J28" s="17"/>
    </row>
    <row r="29" spans="1:17" ht="51.75" customHeight="1" thickBot="1" x14ac:dyDescent="0.3">
      <c r="A29" s="38" t="s">
        <v>10</v>
      </c>
      <c r="B29" s="39"/>
      <c r="C29" s="30">
        <v>1</v>
      </c>
      <c r="D29" s="30">
        <v>2</v>
      </c>
      <c r="E29" s="30">
        <v>0</v>
      </c>
      <c r="F29" s="30">
        <v>2</v>
      </c>
      <c r="G29" s="30">
        <v>1</v>
      </c>
      <c r="H29" s="30">
        <v>1</v>
      </c>
      <c r="I29" s="30">
        <v>1</v>
      </c>
      <c r="J29" s="31">
        <f>+I29+H29+G29+F29+E29+D29+C29</f>
        <v>8</v>
      </c>
    </row>
    <row r="30" spans="1:17" ht="51.75" customHeight="1" thickBot="1" x14ac:dyDescent="0.3">
      <c r="A30" s="38" t="s">
        <v>13</v>
      </c>
      <c r="B30" s="39"/>
      <c r="C30" s="32">
        <v>1</v>
      </c>
      <c r="D30" s="32">
        <v>2</v>
      </c>
      <c r="E30" s="32">
        <v>0</v>
      </c>
      <c r="F30" s="32">
        <v>2</v>
      </c>
      <c r="G30" s="32">
        <v>1</v>
      </c>
      <c r="H30" s="32">
        <v>1</v>
      </c>
      <c r="I30" s="32">
        <v>1</v>
      </c>
      <c r="J30" s="33">
        <f>+I30+H30+G30+F30+E30+D30+C30</f>
        <v>8</v>
      </c>
    </row>
    <row r="31" spans="1:17" ht="51.75" customHeight="1" x14ac:dyDescent="0.35">
      <c r="A31" s="9" t="s">
        <v>12</v>
      </c>
      <c r="B31" s="9"/>
      <c r="C31" s="10"/>
      <c r="D31" s="10"/>
      <c r="E31" s="10"/>
      <c r="F31" s="2"/>
    </row>
    <row r="32" spans="1:17" s="4" customFormat="1" ht="54" customHeight="1" x14ac:dyDescent="0.25">
      <c r="A32" s="55" t="s">
        <v>44</v>
      </c>
      <c r="B32" s="55"/>
      <c r="C32" s="55"/>
      <c r="D32" s="55"/>
      <c r="E32" s="55"/>
      <c r="F32" s="55"/>
      <c r="G32" s="55"/>
      <c r="H32" s="55"/>
      <c r="I32" s="55"/>
      <c r="J32" s="55"/>
      <c r="K32" s="1"/>
      <c r="L32" s="1"/>
      <c r="M32" s="1"/>
      <c r="N32" s="1"/>
      <c r="O32" s="1"/>
      <c r="P32" s="1"/>
      <c r="Q32" s="1"/>
    </row>
    <row r="33" spans="1:17" s="4" customFormat="1" ht="125.25" customHeight="1" x14ac:dyDescent="0.25">
      <c r="A33" s="55" t="s">
        <v>45</v>
      </c>
      <c r="B33" s="55"/>
      <c r="C33" s="55"/>
      <c r="D33" s="55"/>
      <c r="E33" s="55"/>
      <c r="F33" s="55"/>
      <c r="G33" s="55"/>
      <c r="H33" s="55"/>
      <c r="I33" s="55"/>
      <c r="J33" s="55"/>
      <c r="K33" s="1"/>
      <c r="L33" s="1"/>
      <c r="M33" s="1"/>
      <c r="N33" s="1"/>
      <c r="O33" s="1"/>
      <c r="P33" s="1"/>
      <c r="Q33" s="1"/>
    </row>
    <row r="34" spans="1:17" ht="86.25" customHeight="1" x14ac:dyDescent="0.25">
      <c r="A34" s="55" t="s">
        <v>46</v>
      </c>
      <c r="B34" s="55"/>
      <c r="C34" s="55"/>
      <c r="D34" s="55"/>
      <c r="E34" s="55"/>
      <c r="F34" s="55"/>
      <c r="G34" s="55"/>
      <c r="H34" s="55"/>
      <c r="I34" s="55"/>
      <c r="J34" s="55"/>
    </row>
  </sheetData>
  <mergeCells count="21">
    <mergeCell ref="A32:J32"/>
    <mergeCell ref="A33:J33"/>
    <mergeCell ref="A34:J34"/>
    <mergeCell ref="A21:A22"/>
    <mergeCell ref="A23:A24"/>
    <mergeCell ref="A25:A26"/>
    <mergeCell ref="A28:B28"/>
    <mergeCell ref="A29:B29"/>
    <mergeCell ref="A30:B30"/>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0"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Tab 221_2018_Web</vt:lpstr>
      <vt:lpstr>Tab 222_2018_Web</vt:lpstr>
      <vt:lpstr>Tab 223_2018_Web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Henry</dc:creator>
  <cp:lastModifiedBy>Olivier Colicis</cp:lastModifiedBy>
  <cp:lastPrinted>2019-08-14T08:56:00Z</cp:lastPrinted>
  <dcterms:created xsi:type="dcterms:W3CDTF">2017-10-19T10:49:35Z</dcterms:created>
  <dcterms:modified xsi:type="dcterms:W3CDTF">2020-01-09T09:35:08Z</dcterms:modified>
</cp:coreProperties>
</file>