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7\Pour_Didier_H_RSU_Profil_2017\TAB_111-à-1110_HU_An2017_sélect°\"/>
    </mc:Choice>
  </mc:AlternateContent>
  <bookViews>
    <workbookView xWindow="0" yWindow="0" windowWidth="20490" windowHeight="8145" firstSheet="5" activeTab="7"/>
  </bookViews>
  <sheets>
    <sheet name="TAB-1.1.1_2017_Web" sheetId="1" r:id="rId1"/>
    <sheet name="TAB-1.1.2_2017_Web" sheetId="2" r:id="rId2"/>
    <sheet name="TAB-1.1.3_2017_Web" sheetId="3" r:id="rId3"/>
    <sheet name="TAB-1.1.4_2017_Web" sheetId="4" r:id="rId4"/>
    <sheet name="TAB-1.1.5_2017_Web" sheetId="5" r:id="rId5"/>
    <sheet name="TAB-1.1.6_2017_Web" sheetId="6" r:id="rId6"/>
    <sheet name="TAB-1.1.7_2017_Web" sheetId="7" r:id="rId7"/>
    <sheet name="TAB-1.1.8_2017_Web" sheetId="8" r:id="rId8"/>
    <sheet name="TAB-1.1.9_2017_Web" sheetId="9" r:id="rId9"/>
    <sheet name="TAB-1.1.10_2017_Web" sheetId="1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8" l="1"/>
  <c r="F24" i="8"/>
  <c r="C24" i="8"/>
  <c r="J23" i="8"/>
  <c r="J24" i="8" s="1"/>
  <c r="I23" i="8"/>
  <c r="I24" i="8" s="1"/>
  <c r="G23" i="8"/>
  <c r="F23" i="8"/>
  <c r="F22" i="8" s="1"/>
  <c r="E23" i="8"/>
  <c r="E24" i="8" s="1"/>
  <c r="D23" i="8"/>
  <c r="D24" i="8" s="1"/>
  <c r="C23" i="8"/>
  <c r="I22" i="8"/>
  <c r="G22" i="8"/>
  <c r="D22" i="8"/>
  <c r="C22" i="8"/>
  <c r="J21" i="8"/>
  <c r="I20" i="8"/>
  <c r="G20" i="8"/>
  <c r="D20" i="8"/>
  <c r="C20" i="8"/>
  <c r="J19" i="8"/>
  <c r="I18" i="8"/>
  <c r="G18" i="8"/>
  <c r="D18" i="8"/>
  <c r="C18" i="8"/>
  <c r="J17" i="8"/>
  <c r="I16" i="8"/>
  <c r="G16" i="8"/>
  <c r="F16" i="8"/>
  <c r="D16" i="8"/>
  <c r="C16" i="8"/>
  <c r="J15" i="8"/>
  <c r="I14" i="8"/>
  <c r="G14" i="8"/>
  <c r="F14" i="8"/>
  <c r="D14" i="8"/>
  <c r="C14" i="8"/>
  <c r="J13" i="8"/>
  <c r="I12" i="8"/>
  <c r="G12" i="8"/>
  <c r="F12" i="8"/>
  <c r="D12" i="8"/>
  <c r="C12" i="8"/>
  <c r="J11" i="8"/>
  <c r="J12" i="8" s="1"/>
  <c r="I10" i="8"/>
  <c r="G10" i="8"/>
  <c r="F10" i="8"/>
  <c r="D10" i="8"/>
  <c r="C10" i="8"/>
  <c r="J9" i="8"/>
  <c r="J10" i="8" s="1"/>
  <c r="I8" i="8"/>
  <c r="G8" i="8"/>
  <c r="F8" i="8"/>
  <c r="D8" i="8"/>
  <c r="C8" i="8"/>
  <c r="J7" i="8"/>
  <c r="J8" i="8" s="1"/>
  <c r="I6" i="8"/>
  <c r="G6" i="8"/>
  <c r="F6" i="8"/>
  <c r="D6" i="8"/>
  <c r="C6" i="8"/>
  <c r="J5" i="8"/>
  <c r="J6" i="8" s="1"/>
  <c r="E6" i="8" l="1"/>
  <c r="E8" i="8"/>
  <c r="E10" i="8"/>
  <c r="E12" i="8"/>
  <c r="E14" i="8"/>
  <c r="J14" i="8"/>
  <c r="E16" i="8"/>
  <c r="J16" i="8"/>
  <c r="E18" i="8"/>
  <c r="J18" i="8"/>
  <c r="E20" i="8"/>
  <c r="J20" i="8"/>
  <c r="E22" i="8"/>
  <c r="J22" i="8"/>
  <c r="F18" i="8"/>
  <c r="F20" i="8"/>
  <c r="J49" i="10"/>
  <c r="J48" i="10"/>
  <c r="J45" i="10"/>
  <c r="J44" i="10"/>
  <c r="I44" i="10"/>
  <c r="G44" i="10"/>
  <c r="F44" i="10"/>
  <c r="E44" i="10"/>
  <c r="D44" i="10"/>
  <c r="C44" i="10"/>
  <c r="J42" i="10"/>
  <c r="J40" i="10"/>
  <c r="I40" i="10"/>
  <c r="G40" i="10"/>
  <c r="F40" i="10"/>
  <c r="E40" i="10"/>
  <c r="D40" i="10"/>
  <c r="C40" i="10"/>
  <c r="J39" i="10"/>
  <c r="J38" i="10"/>
  <c r="I38" i="10"/>
  <c r="G38" i="10"/>
  <c r="F38" i="10"/>
  <c r="E38" i="10"/>
  <c r="D38" i="10"/>
  <c r="C38" i="10"/>
  <c r="J37" i="10"/>
  <c r="J36" i="10"/>
  <c r="I36" i="10"/>
  <c r="G36" i="10"/>
  <c r="F36" i="10"/>
  <c r="E36" i="10"/>
  <c r="D36" i="10"/>
  <c r="C36" i="10"/>
  <c r="J35" i="10"/>
  <c r="J34" i="10"/>
  <c r="I34" i="10"/>
  <c r="G34" i="10"/>
  <c r="F34" i="10"/>
  <c r="E34" i="10"/>
  <c r="D34" i="10"/>
  <c r="C34" i="10"/>
  <c r="J33" i="10"/>
  <c r="J32" i="10"/>
  <c r="I32" i="10"/>
  <c r="G32" i="10"/>
  <c r="F32" i="10"/>
  <c r="E32" i="10"/>
  <c r="D32" i="10"/>
  <c r="C32" i="10"/>
  <c r="J31" i="10"/>
  <c r="J30" i="10"/>
  <c r="I30" i="10"/>
  <c r="G30" i="10"/>
  <c r="F30" i="10"/>
  <c r="E30" i="10"/>
  <c r="D30" i="10"/>
  <c r="C30" i="10"/>
  <c r="J29" i="10"/>
  <c r="J28" i="10"/>
  <c r="I28" i="10"/>
  <c r="G28" i="10"/>
  <c r="F28" i="10"/>
  <c r="E28" i="10"/>
  <c r="D28" i="10"/>
  <c r="C28" i="10"/>
  <c r="J27" i="10"/>
  <c r="J26" i="10"/>
  <c r="I26" i="10"/>
  <c r="G26" i="10"/>
  <c r="F26" i="10"/>
  <c r="E26" i="10"/>
  <c r="D26" i="10"/>
  <c r="C26" i="10"/>
  <c r="J25" i="10"/>
  <c r="J24" i="10"/>
  <c r="I24" i="10"/>
  <c r="G24" i="10"/>
  <c r="F24" i="10"/>
  <c r="E24" i="10"/>
  <c r="D24" i="10"/>
  <c r="C24" i="10"/>
  <c r="J23" i="10"/>
  <c r="J22" i="10"/>
  <c r="I22" i="10"/>
  <c r="G22" i="10"/>
  <c r="F22" i="10"/>
  <c r="E22" i="10"/>
  <c r="D22" i="10"/>
  <c r="C22" i="10"/>
  <c r="J21" i="10"/>
  <c r="J20" i="10"/>
  <c r="I20" i="10"/>
  <c r="G20" i="10"/>
  <c r="F20" i="10"/>
  <c r="E20" i="10"/>
  <c r="D20" i="10"/>
  <c r="C20" i="10"/>
  <c r="J19" i="10"/>
  <c r="J18" i="10"/>
  <c r="I18" i="10"/>
  <c r="G18" i="10"/>
  <c r="F18" i="10"/>
  <c r="E18" i="10"/>
  <c r="D18" i="10"/>
  <c r="C18" i="10"/>
  <c r="J17" i="10"/>
  <c r="J16" i="10"/>
  <c r="I16" i="10"/>
  <c r="G16" i="10"/>
  <c r="F16" i="10"/>
  <c r="E16" i="10"/>
  <c r="D16" i="10"/>
  <c r="C16" i="10"/>
  <c r="J15" i="10"/>
  <c r="J14" i="10"/>
  <c r="I14" i="10"/>
  <c r="G14" i="10"/>
  <c r="F14" i="10"/>
  <c r="E14" i="10"/>
  <c r="D14" i="10"/>
  <c r="C14" i="10"/>
  <c r="J13" i="10"/>
  <c r="J12" i="10"/>
  <c r="I12" i="10"/>
  <c r="G12" i="10"/>
  <c r="F12" i="10"/>
  <c r="E12" i="10"/>
  <c r="D12" i="10"/>
  <c r="C12" i="10"/>
  <c r="J11" i="10"/>
  <c r="J10" i="10"/>
  <c r="I10" i="10"/>
  <c r="G10" i="10"/>
  <c r="F10" i="10"/>
  <c r="E10" i="10"/>
  <c r="D10" i="10"/>
  <c r="C10" i="10"/>
  <c r="J9" i="10"/>
  <c r="J8" i="10"/>
  <c r="I8" i="10"/>
  <c r="G8" i="10"/>
  <c r="F8" i="10"/>
  <c r="E8" i="10"/>
  <c r="D8" i="10"/>
  <c r="C8" i="10"/>
  <c r="J7" i="10"/>
  <c r="J6" i="10"/>
  <c r="I6" i="10"/>
  <c r="G6" i="10"/>
  <c r="F6" i="10"/>
  <c r="E6" i="10"/>
  <c r="D6" i="10"/>
  <c r="C6" i="10"/>
  <c r="J5" i="10"/>
  <c r="J38" i="9"/>
  <c r="J37" i="9"/>
  <c r="J34" i="9"/>
  <c r="E33" i="9"/>
  <c r="J32" i="9"/>
  <c r="E30" i="9"/>
  <c r="I29" i="9"/>
  <c r="I33" i="9" s="1"/>
  <c r="G29" i="9"/>
  <c r="G33" i="9" s="1"/>
  <c r="F29" i="9"/>
  <c r="F33" i="9" s="1"/>
  <c r="E29" i="9"/>
  <c r="D29" i="9"/>
  <c r="D33" i="9" s="1"/>
  <c r="C29" i="9"/>
  <c r="C33" i="9" s="1"/>
  <c r="G28" i="9"/>
  <c r="F28" i="9"/>
  <c r="E28" i="9"/>
  <c r="C28" i="9"/>
  <c r="J27" i="9"/>
  <c r="G26" i="9"/>
  <c r="F26" i="9"/>
  <c r="E26" i="9"/>
  <c r="C26" i="9"/>
  <c r="J25" i="9"/>
  <c r="G24" i="9"/>
  <c r="F24" i="9"/>
  <c r="E24" i="9"/>
  <c r="C24" i="9"/>
  <c r="J23" i="9"/>
  <c r="G22" i="9"/>
  <c r="F22" i="9"/>
  <c r="E22" i="9"/>
  <c r="C22" i="9"/>
  <c r="J21" i="9"/>
  <c r="G20" i="9"/>
  <c r="F20" i="9"/>
  <c r="E20" i="9"/>
  <c r="C20" i="9"/>
  <c r="J19" i="9"/>
  <c r="G18" i="9"/>
  <c r="F18" i="9"/>
  <c r="E18" i="9"/>
  <c r="C18" i="9"/>
  <c r="J17" i="9"/>
  <c r="G16" i="9"/>
  <c r="F16" i="9"/>
  <c r="E16" i="9"/>
  <c r="C16" i="9"/>
  <c r="J15" i="9"/>
  <c r="G14" i="9"/>
  <c r="F14" i="9"/>
  <c r="E14" i="9"/>
  <c r="C14" i="9"/>
  <c r="J13" i="9"/>
  <c r="G12" i="9"/>
  <c r="F12" i="9"/>
  <c r="E12" i="9"/>
  <c r="C12" i="9"/>
  <c r="J11" i="9"/>
  <c r="G10" i="9"/>
  <c r="F10" i="9"/>
  <c r="E10" i="9"/>
  <c r="C10" i="9"/>
  <c r="J9" i="9"/>
  <c r="G8" i="9"/>
  <c r="F8" i="9"/>
  <c r="E8" i="9"/>
  <c r="C8" i="9"/>
  <c r="J7" i="9"/>
  <c r="G6" i="9"/>
  <c r="F6" i="9"/>
  <c r="E6" i="9"/>
  <c r="C6" i="9"/>
  <c r="J5" i="9"/>
  <c r="J32" i="8"/>
  <c r="J31" i="8"/>
  <c r="I27" i="8"/>
  <c r="J26" i="8"/>
  <c r="G27" i="8"/>
  <c r="F27" i="8"/>
  <c r="E27" i="8"/>
  <c r="C27" i="8"/>
  <c r="J30" i="7"/>
  <c r="J29" i="7"/>
  <c r="J26" i="7"/>
  <c r="J25" i="7"/>
  <c r="F25" i="7"/>
  <c r="E25" i="7"/>
  <c r="J24" i="7"/>
  <c r="J22" i="7"/>
  <c r="F22" i="7"/>
  <c r="E22" i="7"/>
  <c r="J21" i="7"/>
  <c r="I21" i="7"/>
  <c r="I25" i="7" s="1"/>
  <c r="G21" i="7"/>
  <c r="G25" i="7" s="1"/>
  <c r="F21" i="7"/>
  <c r="E21" i="7"/>
  <c r="E20" i="7" s="1"/>
  <c r="D21" i="7"/>
  <c r="D25" i="7" s="1"/>
  <c r="C21" i="7"/>
  <c r="C25" i="7" s="1"/>
  <c r="G20" i="7"/>
  <c r="F20" i="7"/>
  <c r="C20" i="7"/>
  <c r="J19" i="7"/>
  <c r="J20" i="7" s="1"/>
  <c r="G18" i="7"/>
  <c r="F18" i="7"/>
  <c r="C18" i="7"/>
  <c r="J17" i="7"/>
  <c r="J18" i="7" s="1"/>
  <c r="G16" i="7"/>
  <c r="F16" i="7"/>
  <c r="C16" i="7"/>
  <c r="J15" i="7"/>
  <c r="J16" i="7" s="1"/>
  <c r="G14" i="7"/>
  <c r="F14" i="7"/>
  <c r="C14" i="7"/>
  <c r="J13" i="7"/>
  <c r="J14" i="7" s="1"/>
  <c r="G12" i="7"/>
  <c r="F12" i="7"/>
  <c r="C12" i="7"/>
  <c r="J11" i="7"/>
  <c r="J12" i="7" s="1"/>
  <c r="G10" i="7"/>
  <c r="F10" i="7"/>
  <c r="C10" i="7"/>
  <c r="J9" i="7"/>
  <c r="J10" i="7" s="1"/>
  <c r="G8" i="7"/>
  <c r="F8" i="7"/>
  <c r="C8" i="7"/>
  <c r="J7" i="7"/>
  <c r="J8" i="7" s="1"/>
  <c r="G6" i="7"/>
  <c r="F6" i="7"/>
  <c r="C6" i="7"/>
  <c r="J5" i="7"/>
  <c r="J6" i="7" s="1"/>
  <c r="J20" i="6"/>
  <c r="J19" i="6"/>
  <c r="I15" i="6"/>
  <c r="D15" i="6"/>
  <c r="J14" i="6"/>
  <c r="I12" i="6"/>
  <c r="D12" i="6"/>
  <c r="I11" i="6"/>
  <c r="G11" i="6"/>
  <c r="G15" i="6" s="1"/>
  <c r="F11" i="6"/>
  <c r="F15" i="6" s="1"/>
  <c r="E11" i="6"/>
  <c r="E15" i="6" s="1"/>
  <c r="D11" i="6"/>
  <c r="C11" i="6"/>
  <c r="C15" i="6" s="1"/>
  <c r="I10" i="6"/>
  <c r="F10" i="6"/>
  <c r="E10" i="6"/>
  <c r="D10" i="6"/>
  <c r="J9" i="6"/>
  <c r="I8" i="6"/>
  <c r="F8" i="6"/>
  <c r="E8" i="6"/>
  <c r="D8" i="6"/>
  <c r="J7" i="6"/>
  <c r="I6" i="6"/>
  <c r="F6" i="6"/>
  <c r="E6" i="6"/>
  <c r="D6" i="6"/>
  <c r="J5" i="6"/>
  <c r="J24" i="5"/>
  <c r="J23" i="5"/>
  <c r="J20" i="5"/>
  <c r="J19" i="5"/>
  <c r="G19" i="5"/>
  <c r="F19" i="5"/>
  <c r="E19" i="5"/>
  <c r="C19" i="5"/>
  <c r="J18" i="5"/>
  <c r="J16" i="5"/>
  <c r="G16" i="5"/>
  <c r="F16" i="5"/>
  <c r="E16" i="5"/>
  <c r="C16" i="5"/>
  <c r="J15" i="5"/>
  <c r="J14" i="5" s="1"/>
  <c r="I15" i="5"/>
  <c r="I19" i="5" s="1"/>
  <c r="G15" i="5"/>
  <c r="F15" i="5"/>
  <c r="F14" i="5" s="1"/>
  <c r="E15" i="5"/>
  <c r="E14" i="5" s="1"/>
  <c r="D15" i="5"/>
  <c r="D19" i="5" s="1"/>
  <c r="C15" i="5"/>
  <c r="G14" i="5"/>
  <c r="C14" i="5"/>
  <c r="J13" i="5"/>
  <c r="G12" i="5"/>
  <c r="C12" i="5"/>
  <c r="J11" i="5"/>
  <c r="G10" i="5"/>
  <c r="C10" i="5"/>
  <c r="J9" i="5"/>
  <c r="G8" i="5"/>
  <c r="C8" i="5"/>
  <c r="J7" i="5"/>
  <c r="G6" i="5"/>
  <c r="C6" i="5"/>
  <c r="J5" i="5"/>
  <c r="X37" i="4"/>
  <c r="Z36" i="4"/>
  <c r="Y36" i="4"/>
  <c r="X36" i="4"/>
  <c r="U32" i="4"/>
  <c r="O32" i="4"/>
  <c r="L32" i="4"/>
  <c r="I32" i="4"/>
  <c r="F32" i="4"/>
  <c r="C32" i="4"/>
  <c r="Z31" i="4"/>
  <c r="Y31" i="4"/>
  <c r="X31" i="4"/>
  <c r="Y29" i="4"/>
  <c r="W29" i="4"/>
  <c r="V29" i="4"/>
  <c r="U29" i="4"/>
  <c r="Q29" i="4"/>
  <c r="P29" i="4"/>
  <c r="O29" i="4"/>
  <c r="N29" i="4"/>
  <c r="M29" i="4"/>
  <c r="L29" i="4"/>
  <c r="K29" i="4"/>
  <c r="J29" i="4"/>
  <c r="I29" i="4"/>
  <c r="H29" i="4"/>
  <c r="G29" i="4"/>
  <c r="F29" i="4"/>
  <c r="E29" i="4"/>
  <c r="D29" i="4"/>
  <c r="C29" i="4"/>
  <c r="Z28" i="4"/>
  <c r="X32" i="4" s="1"/>
  <c r="Y28" i="4"/>
  <c r="X28" i="4"/>
  <c r="X29" i="4" s="1"/>
  <c r="Y27" i="4"/>
  <c r="W27" i="4"/>
  <c r="V27" i="4"/>
  <c r="U27" i="4"/>
  <c r="Q27" i="4"/>
  <c r="P27" i="4"/>
  <c r="O27" i="4"/>
  <c r="N27" i="4"/>
  <c r="M27" i="4"/>
  <c r="L27" i="4"/>
  <c r="K27" i="4"/>
  <c r="J27" i="4"/>
  <c r="I27" i="4"/>
  <c r="H27" i="4"/>
  <c r="G27" i="4"/>
  <c r="F27" i="4"/>
  <c r="E27" i="4"/>
  <c r="D27" i="4"/>
  <c r="C27" i="4"/>
  <c r="Z26" i="4"/>
  <c r="Z27" i="4" s="1"/>
  <c r="Y26" i="4"/>
  <c r="X26" i="4"/>
  <c r="X27" i="4" s="1"/>
  <c r="Y25" i="4"/>
  <c r="W25" i="4"/>
  <c r="V25" i="4"/>
  <c r="U25" i="4"/>
  <c r="Q25" i="4"/>
  <c r="P25" i="4"/>
  <c r="O25" i="4"/>
  <c r="N25" i="4"/>
  <c r="M25" i="4"/>
  <c r="L25" i="4"/>
  <c r="K25" i="4"/>
  <c r="J25" i="4"/>
  <c r="I25" i="4"/>
  <c r="H25" i="4"/>
  <c r="G25" i="4"/>
  <c r="F25" i="4"/>
  <c r="E25" i="4"/>
  <c r="D25" i="4"/>
  <c r="C25" i="4"/>
  <c r="Z24" i="4"/>
  <c r="Z25" i="4" s="1"/>
  <c r="Y24" i="4"/>
  <c r="X24" i="4"/>
  <c r="X25" i="4" s="1"/>
  <c r="Y23" i="4"/>
  <c r="W23" i="4"/>
  <c r="V23" i="4"/>
  <c r="U23" i="4"/>
  <c r="Q23" i="4"/>
  <c r="P23" i="4"/>
  <c r="O23" i="4"/>
  <c r="N23" i="4"/>
  <c r="M23" i="4"/>
  <c r="L23" i="4"/>
  <c r="K23" i="4"/>
  <c r="J23" i="4"/>
  <c r="I23" i="4"/>
  <c r="H23" i="4"/>
  <c r="G23" i="4"/>
  <c r="F23" i="4"/>
  <c r="E23" i="4"/>
  <c r="D23" i="4"/>
  <c r="C23" i="4"/>
  <c r="Z22" i="4"/>
  <c r="Z23" i="4" s="1"/>
  <c r="Y22" i="4"/>
  <c r="X22" i="4"/>
  <c r="X23" i="4" s="1"/>
  <c r="Y21" i="4"/>
  <c r="W21" i="4"/>
  <c r="V21" i="4"/>
  <c r="U21" i="4"/>
  <c r="Q21" i="4"/>
  <c r="P21" i="4"/>
  <c r="O21" i="4"/>
  <c r="N21" i="4"/>
  <c r="M21" i="4"/>
  <c r="L21" i="4"/>
  <c r="K21" i="4"/>
  <c r="J21" i="4"/>
  <c r="I21" i="4"/>
  <c r="H21" i="4"/>
  <c r="G21" i="4"/>
  <c r="F21" i="4"/>
  <c r="E21" i="4"/>
  <c r="D21" i="4"/>
  <c r="C21" i="4"/>
  <c r="Z20" i="4"/>
  <c r="Z21" i="4" s="1"/>
  <c r="Y20" i="4"/>
  <c r="X20" i="4"/>
  <c r="X21" i="4" s="1"/>
  <c r="Y19" i="4"/>
  <c r="W19" i="4"/>
  <c r="V19" i="4"/>
  <c r="U19" i="4"/>
  <c r="Q19" i="4"/>
  <c r="P19" i="4"/>
  <c r="O19" i="4"/>
  <c r="N19" i="4"/>
  <c r="M19" i="4"/>
  <c r="L19" i="4"/>
  <c r="K19" i="4"/>
  <c r="J19" i="4"/>
  <c r="I19" i="4"/>
  <c r="H19" i="4"/>
  <c r="G19" i="4"/>
  <c r="F19" i="4"/>
  <c r="E19" i="4"/>
  <c r="D19" i="4"/>
  <c r="C19" i="4"/>
  <c r="Z18" i="4"/>
  <c r="Z19" i="4" s="1"/>
  <c r="Y18" i="4"/>
  <c r="X18" i="4"/>
  <c r="X19" i="4" s="1"/>
  <c r="Y17" i="4"/>
  <c r="W17" i="4"/>
  <c r="V17" i="4"/>
  <c r="U17" i="4"/>
  <c r="Q17" i="4"/>
  <c r="P17" i="4"/>
  <c r="O17" i="4"/>
  <c r="N17" i="4"/>
  <c r="M17" i="4"/>
  <c r="L17" i="4"/>
  <c r="K17" i="4"/>
  <c r="J17" i="4"/>
  <c r="I17" i="4"/>
  <c r="H17" i="4"/>
  <c r="G17" i="4"/>
  <c r="F17" i="4"/>
  <c r="E17" i="4"/>
  <c r="D17" i="4"/>
  <c r="C17" i="4"/>
  <c r="Z16" i="4"/>
  <c r="Z17" i="4" s="1"/>
  <c r="Y16" i="4"/>
  <c r="X16" i="4"/>
  <c r="X17" i="4" s="1"/>
  <c r="Y15" i="4"/>
  <c r="V15" i="4"/>
  <c r="U15" i="4"/>
  <c r="P15" i="4"/>
  <c r="O15" i="4"/>
  <c r="N15" i="4"/>
  <c r="M15" i="4"/>
  <c r="L15" i="4"/>
  <c r="J15" i="4"/>
  <c r="I15" i="4"/>
  <c r="G15" i="4"/>
  <c r="F15" i="4"/>
  <c r="D15" i="4"/>
  <c r="C15" i="4"/>
  <c r="Y14" i="4"/>
  <c r="X14" i="4"/>
  <c r="X15" i="4" s="1"/>
  <c r="W14" i="4"/>
  <c r="W15" i="4" s="1"/>
  <c r="Q14" i="4"/>
  <c r="Q15" i="4" s="1"/>
  <c r="N14" i="4"/>
  <c r="K14" i="4"/>
  <c r="K15" i="4" s="1"/>
  <c r="H14" i="4"/>
  <c r="H15" i="4" s="1"/>
  <c r="E14" i="4"/>
  <c r="E15" i="4" s="1"/>
  <c r="W13" i="4"/>
  <c r="V13" i="4"/>
  <c r="U13" i="4"/>
  <c r="Q13" i="4"/>
  <c r="P13" i="4"/>
  <c r="O13" i="4"/>
  <c r="N13" i="4"/>
  <c r="M13" i="4"/>
  <c r="L13" i="4"/>
  <c r="K13" i="4"/>
  <c r="J13" i="4"/>
  <c r="I13" i="4"/>
  <c r="H13" i="4"/>
  <c r="G13" i="4"/>
  <c r="F13" i="4"/>
  <c r="E13" i="4"/>
  <c r="D13" i="4"/>
  <c r="C13" i="4"/>
  <c r="Z12" i="4"/>
  <c r="Z13" i="4" s="1"/>
  <c r="Y12" i="4"/>
  <c r="Y13" i="4" s="1"/>
  <c r="X12" i="4"/>
  <c r="X13" i="4" s="1"/>
  <c r="W11" i="4"/>
  <c r="V11" i="4"/>
  <c r="U11" i="4"/>
  <c r="Q11" i="4"/>
  <c r="P11" i="4"/>
  <c r="O11" i="4"/>
  <c r="N11" i="4"/>
  <c r="M11" i="4"/>
  <c r="L11" i="4"/>
  <c r="K11" i="4"/>
  <c r="J11" i="4"/>
  <c r="I11" i="4"/>
  <c r="H11" i="4"/>
  <c r="G11" i="4"/>
  <c r="F11" i="4"/>
  <c r="E11" i="4"/>
  <c r="D11" i="4"/>
  <c r="C11" i="4"/>
  <c r="Z10" i="4"/>
  <c r="Z11" i="4" s="1"/>
  <c r="Y10" i="4"/>
  <c r="Y11" i="4" s="1"/>
  <c r="X10" i="4"/>
  <c r="X11" i="4" s="1"/>
  <c r="W9" i="4"/>
  <c r="V9" i="4"/>
  <c r="U9" i="4"/>
  <c r="Q9" i="4"/>
  <c r="P9" i="4"/>
  <c r="O9" i="4"/>
  <c r="N9" i="4"/>
  <c r="M9" i="4"/>
  <c r="L9" i="4"/>
  <c r="K9" i="4"/>
  <c r="J9" i="4"/>
  <c r="I9" i="4"/>
  <c r="H9" i="4"/>
  <c r="G9" i="4"/>
  <c r="F9" i="4"/>
  <c r="E9" i="4"/>
  <c r="D9" i="4"/>
  <c r="C9" i="4"/>
  <c r="Z8" i="4"/>
  <c r="Z9" i="4" s="1"/>
  <c r="Y8" i="4"/>
  <c r="Y9" i="4" s="1"/>
  <c r="X8" i="4"/>
  <c r="X9" i="4" s="1"/>
  <c r="W7" i="4"/>
  <c r="V7" i="4"/>
  <c r="U7" i="4"/>
  <c r="Q7" i="4"/>
  <c r="P7" i="4"/>
  <c r="O7" i="4"/>
  <c r="N7" i="4"/>
  <c r="M7" i="4"/>
  <c r="L7" i="4"/>
  <c r="K7" i="4"/>
  <c r="J7" i="4"/>
  <c r="I7" i="4"/>
  <c r="H7" i="4"/>
  <c r="G7" i="4"/>
  <c r="F7" i="4"/>
  <c r="E7" i="4"/>
  <c r="D7" i="4"/>
  <c r="C7" i="4"/>
  <c r="Z6" i="4"/>
  <c r="Z7" i="4" s="1"/>
  <c r="Y6" i="4"/>
  <c r="Y7" i="4" s="1"/>
  <c r="X6" i="4"/>
  <c r="X7" i="4" s="1"/>
  <c r="J23" i="3"/>
  <c r="J22" i="3"/>
  <c r="J19" i="3"/>
  <c r="E17" i="3"/>
  <c r="I15" i="3"/>
  <c r="I17" i="3" s="1"/>
  <c r="G15" i="3"/>
  <c r="G17" i="3" s="1"/>
  <c r="F15" i="3"/>
  <c r="F17" i="3" s="1"/>
  <c r="E15" i="3"/>
  <c r="D15" i="3"/>
  <c r="D17" i="3" s="1"/>
  <c r="C15" i="3"/>
  <c r="C17" i="3" s="1"/>
  <c r="G12" i="3"/>
  <c r="C12" i="3"/>
  <c r="I11" i="3"/>
  <c r="I12" i="3" s="1"/>
  <c r="G11" i="3"/>
  <c r="F11" i="3"/>
  <c r="F12" i="3" s="1"/>
  <c r="E11" i="3"/>
  <c r="E12" i="3" s="1"/>
  <c r="D11" i="3"/>
  <c r="D12" i="3" s="1"/>
  <c r="C11" i="3"/>
  <c r="I10" i="3"/>
  <c r="G10" i="3"/>
  <c r="E10" i="3"/>
  <c r="D10" i="3"/>
  <c r="C10" i="3"/>
  <c r="I8" i="3"/>
  <c r="G8" i="3"/>
  <c r="E8" i="3"/>
  <c r="D8" i="3"/>
  <c r="C8" i="3"/>
  <c r="J7" i="3"/>
  <c r="J8" i="3" s="1"/>
  <c r="I6" i="3"/>
  <c r="G6" i="3"/>
  <c r="E6" i="3"/>
  <c r="D6" i="3"/>
  <c r="C6" i="3"/>
  <c r="J5" i="3"/>
  <c r="J11" i="3" s="1"/>
  <c r="J14" i="2"/>
  <c r="J13" i="2"/>
  <c r="I10" i="2"/>
  <c r="I9" i="2"/>
  <c r="H9" i="2"/>
  <c r="G9" i="2"/>
  <c r="G10" i="2" s="1"/>
  <c r="F9" i="2"/>
  <c r="F10" i="2" s="1"/>
  <c r="E9" i="2"/>
  <c r="E10" i="2" s="1"/>
  <c r="D9" i="2"/>
  <c r="D10" i="2" s="1"/>
  <c r="C9" i="2"/>
  <c r="C10" i="2" s="1"/>
  <c r="I8" i="2"/>
  <c r="G8" i="2"/>
  <c r="F8" i="2"/>
  <c r="E8" i="2"/>
  <c r="C8" i="2"/>
  <c r="J7" i="2"/>
  <c r="I6" i="2"/>
  <c r="G6" i="2"/>
  <c r="F6" i="2"/>
  <c r="E6" i="2"/>
  <c r="C6" i="2"/>
  <c r="J5" i="2"/>
  <c r="D27" i="8" l="1"/>
  <c r="J20" i="9"/>
  <c r="J22" i="9"/>
  <c r="J26" i="9"/>
  <c r="D6" i="9"/>
  <c r="I6" i="9"/>
  <c r="D8" i="9"/>
  <c r="I8" i="9"/>
  <c r="D10" i="9"/>
  <c r="I10" i="9"/>
  <c r="D12" i="9"/>
  <c r="I12" i="9"/>
  <c r="D14" i="9"/>
  <c r="I14" i="9"/>
  <c r="D16" i="9"/>
  <c r="I16" i="9"/>
  <c r="D18" i="9"/>
  <c r="I18" i="9"/>
  <c r="D20" i="9"/>
  <c r="I20" i="9"/>
  <c r="D22" i="9"/>
  <c r="I22" i="9"/>
  <c r="D24" i="9"/>
  <c r="I24" i="9"/>
  <c r="D26" i="9"/>
  <c r="I26" i="9"/>
  <c r="D28" i="9"/>
  <c r="I28" i="9"/>
  <c r="J29" i="9"/>
  <c r="J18" i="9" s="1"/>
  <c r="F30" i="9"/>
  <c r="C30" i="9"/>
  <c r="G30" i="9"/>
  <c r="D30" i="9"/>
  <c r="I30" i="9"/>
  <c r="D8" i="7"/>
  <c r="I10" i="7"/>
  <c r="D14" i="7"/>
  <c r="D16" i="7"/>
  <c r="I16" i="7"/>
  <c r="D18" i="7"/>
  <c r="I18" i="7"/>
  <c r="D20" i="7"/>
  <c r="I20" i="7"/>
  <c r="D6" i="7"/>
  <c r="I8" i="7"/>
  <c r="D12" i="7"/>
  <c r="I14" i="7"/>
  <c r="E6" i="7"/>
  <c r="E8" i="7"/>
  <c r="E10" i="7"/>
  <c r="E12" i="7"/>
  <c r="E14" i="7"/>
  <c r="E16" i="7"/>
  <c r="E18" i="7"/>
  <c r="C22" i="7"/>
  <c r="G22" i="7"/>
  <c r="I6" i="7"/>
  <c r="D10" i="7"/>
  <c r="I12" i="7"/>
  <c r="D22" i="7"/>
  <c r="I22" i="7"/>
  <c r="C6" i="6"/>
  <c r="G6" i="6"/>
  <c r="C8" i="6"/>
  <c r="G8" i="6"/>
  <c r="C10" i="6"/>
  <c r="G10" i="6"/>
  <c r="E12" i="6"/>
  <c r="J11" i="6"/>
  <c r="F12" i="6"/>
  <c r="C12" i="6"/>
  <c r="G12" i="6"/>
  <c r="D6" i="5"/>
  <c r="I6" i="5"/>
  <c r="D8" i="5"/>
  <c r="I8" i="5"/>
  <c r="D10" i="5"/>
  <c r="I10" i="5"/>
  <c r="D12" i="5"/>
  <c r="I12" i="5"/>
  <c r="D14" i="5"/>
  <c r="I14" i="5"/>
  <c r="E6" i="5"/>
  <c r="J6" i="5"/>
  <c r="E8" i="5"/>
  <c r="J8" i="5"/>
  <c r="E10" i="5"/>
  <c r="J10" i="5"/>
  <c r="E12" i="5"/>
  <c r="J12" i="5"/>
  <c r="F6" i="5"/>
  <c r="F8" i="5"/>
  <c r="F10" i="5"/>
  <c r="F12" i="5"/>
  <c r="D16" i="5"/>
  <c r="I16" i="5"/>
  <c r="Z29" i="4"/>
  <c r="Z14" i="4"/>
  <c r="Z15" i="4" s="1"/>
  <c r="J10" i="3"/>
  <c r="J12" i="3"/>
  <c r="J6" i="3"/>
  <c r="F10" i="3"/>
  <c r="J15" i="3"/>
  <c r="J17" i="3" s="1"/>
  <c r="F6" i="3"/>
  <c r="F8" i="3"/>
  <c r="D6" i="2"/>
  <c r="D8" i="2"/>
  <c r="J9" i="2"/>
  <c r="J10" i="2" s="1"/>
  <c r="J24" i="9" l="1"/>
  <c r="J14" i="9"/>
  <c r="J12" i="9"/>
  <c r="J16" i="9"/>
  <c r="J6" i="9"/>
  <c r="J30" i="9"/>
  <c r="J33" i="9"/>
  <c r="J8" i="9"/>
  <c r="J28" i="9"/>
  <c r="J10" i="9"/>
  <c r="J27" i="8"/>
  <c r="J15" i="6"/>
  <c r="J12" i="6"/>
  <c r="J8" i="6"/>
  <c r="J6" i="6"/>
  <c r="J10" i="6"/>
  <c r="J8" i="2"/>
  <c r="J6" i="2"/>
  <c r="J19" i="1" l="1"/>
  <c r="J18" i="1"/>
  <c r="I15" i="1"/>
  <c r="H15" i="1"/>
  <c r="G15" i="1"/>
  <c r="F15" i="1"/>
  <c r="E15" i="1"/>
  <c r="D15" i="1"/>
  <c r="C15" i="1"/>
  <c r="J15" i="1" s="1"/>
  <c r="J14" i="1"/>
  <c r="E12" i="1"/>
  <c r="I11" i="1"/>
  <c r="I8" i="1" s="1"/>
  <c r="H11" i="1"/>
  <c r="H12" i="1" s="1"/>
  <c r="G11" i="1"/>
  <c r="G12" i="1" s="1"/>
  <c r="F11" i="1"/>
  <c r="F12" i="1" s="1"/>
  <c r="E11" i="1"/>
  <c r="E10" i="1" s="1"/>
  <c r="D11" i="1"/>
  <c r="D8" i="1" s="1"/>
  <c r="C11" i="1"/>
  <c r="C12" i="1" s="1"/>
  <c r="I10" i="1"/>
  <c r="F10" i="1"/>
  <c r="C10" i="1"/>
  <c r="J9" i="1"/>
  <c r="G8" i="1"/>
  <c r="F8" i="1"/>
  <c r="C8" i="1"/>
  <c r="J7" i="1"/>
  <c r="I6" i="1"/>
  <c r="H6" i="1"/>
  <c r="G6" i="1"/>
  <c r="F6" i="1"/>
  <c r="E6" i="1"/>
  <c r="D6" i="1"/>
  <c r="C6" i="1"/>
  <c r="J5" i="1"/>
  <c r="J11" i="1" s="1"/>
  <c r="J12" i="1" s="1"/>
  <c r="J10" i="1" l="1"/>
  <c r="J8" i="1"/>
  <c r="D12" i="1"/>
  <c r="H8" i="1"/>
  <c r="I12" i="1"/>
  <c r="J6" i="1"/>
  <c r="E8" i="1"/>
  <c r="D10" i="1"/>
</calcChain>
</file>

<file path=xl/sharedStrings.xml><?xml version="1.0" encoding="utf-8"?>
<sst xmlns="http://schemas.openxmlformats.org/spreadsheetml/2006/main" count="725" uniqueCount="177">
  <si>
    <t>Tableau 1.1.1 : Utilisateurs de l'hébergement d'urgence (HU) organisé par les services partenaires des Relais sociaux urbains (RSU).</t>
  </si>
  <si>
    <t>Répartition par sexe et par RSU - Année 2017</t>
  </si>
  <si>
    <t>Sexe</t>
  </si>
  <si>
    <t>Relais social urbain (RSU)</t>
  </si>
  <si>
    <t>Charleroi (RSC)</t>
  </si>
  <si>
    <t>Liège (RSPL)</t>
  </si>
  <si>
    <t>La Louvière (RSULL)</t>
  </si>
  <si>
    <t>Mons (RSUMB)</t>
  </si>
  <si>
    <t>Namur (RSUN)</t>
  </si>
  <si>
    <t>Tournai (RSUT)</t>
  </si>
  <si>
    <t>Verviers (RSUV)</t>
  </si>
  <si>
    <t>Total des RSU wallons</t>
  </si>
  <si>
    <t>Homme</t>
  </si>
  <si>
    <t>CA</t>
  </si>
  <si>
    <t>%</t>
  </si>
  <si>
    <t>Femme</t>
  </si>
  <si>
    <t>Transsexuel</t>
  </si>
  <si>
    <t>nd</t>
  </si>
  <si>
    <t>-</t>
  </si>
  <si>
    <t>Total 
Sexe connu</t>
  </si>
  <si>
    <t>Sexe inconnu</t>
  </si>
  <si>
    <t xml:space="preserve"> CA</t>
  </si>
  <si>
    <t>Total global</t>
  </si>
  <si>
    <t>Services partenaires sources</t>
  </si>
  <si>
    <t>Nombre de services ayant répondu à cette variable</t>
  </si>
  <si>
    <t>Nombre de services ayant participé à la collecte relative à l'HU</t>
  </si>
  <si>
    <t>Sources : IWEPS, Relais sociaux urbains &amp; services partenaires des Relais sociaux urbains de Wallonie; Calculs : IWEPS</t>
  </si>
  <si>
    <t>Tableau 1.1.2 : Mineurs pris en charge par l'hébergement d'urgence  (HU) organisé par les services partenaires des Relais sociaux urbains (RSU).</t>
  </si>
  <si>
    <t>Répartition par type de prise en charge et par RSU - Année 2017</t>
  </si>
  <si>
    <t>Type de prise en charge du mineur</t>
  </si>
  <si>
    <t>Liège (RSPL)
(3)</t>
  </si>
  <si>
    <t>Prise en charge seul
(Utilisateur) (1)</t>
  </si>
  <si>
    <t xml:space="preserve"> %</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</si>
  <si>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</si>
  <si>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</si>
  <si>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</si>
  <si>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1.1.3 : Primo-utilisateurs de l'hébergement d'urgence (HU) organisé par les services partenaires des Relais sociaux urbains (RSU).</t>
  </si>
  <si>
    <t xml:space="preserve">Répartition par sexe et par RSU - Année 2017 </t>
  </si>
  <si>
    <t>Primo-utilisateurs
par Sexe</t>
  </si>
  <si>
    <t>Mons (RSUMB)
(1)</t>
  </si>
  <si>
    <t>Tournai (RSUT)
(2)</t>
  </si>
  <si>
    <t>Total
Sexe connu</t>
  </si>
  <si>
    <t>Total global des primo-utilisateurs</t>
  </si>
  <si>
    <t xml:space="preserve">nd </t>
  </si>
  <si>
    <t>% des primos dans le total des utilisateurs</t>
  </si>
  <si>
    <t>Total global de tous les utilisateurs</t>
  </si>
  <si>
    <t>Remarque :
Un "primo-utilisateur" est un bénéficiaire qui utilise le service pour la première fois de sa vie.</t>
  </si>
  <si>
    <t>(1) : Pour le RSUMB, pas de données 2017 pour l'abri de nuit (ici, uniquement données du "Vif")</t>
  </si>
  <si>
    <t>(2) : Pour RSUT : En raison d'un changement d'opérateur pour le projet à partir du mois de septembre, la comptabilisation n'a exceptionnellement pas pu être effectuée</t>
  </si>
  <si>
    <t>Tableau 1.1.4 : Utilisateurs de l'hébergement d'urgence (HU) organisé par les services partenaires des Relais sociaux urbains (RSU).</t>
  </si>
  <si>
    <t>Répartition par âge, sexe et RSU - Année 2017</t>
  </si>
  <si>
    <t>Catégorie d'âges</t>
  </si>
  <si>
    <t>Liège (RSPL)
(1)</t>
  </si>
  <si>
    <t>H</t>
  </si>
  <si>
    <t>F</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</si>
  <si>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</si>
  <si>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</si>
  <si>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</si>
  <si>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</si>
  <si>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</si>
  <si>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</si>
  <si>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</si>
  <si>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</si>
  <si>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</si>
  <si>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</si>
  <si>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</si>
  <si>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</si>
  <si>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</si>
  <si>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</si>
  <si>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</si>
  <si>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(1) Pour RSPL : Dans les mineures, 15 sont accompagnés et dans les mineurs, 10 sont accompagnés.</t>
  </si>
  <si>
    <t xml:space="preserve">(2) Pour le RSUT : "la comptabilisation n'a exceptionnellement pas pu être effectuée pour l'année 2017 en raison d'un changement d'opérateur en septembre."  </t>
  </si>
  <si>
    <t>Tableau 1.1.5 : Utilisateurs de l'hébergement d'urgence (HU) organisé par les services partenaires des Relais sociaux urbains (RSU).</t>
  </si>
  <si>
    <t>Répartition par type de ménage et par RSU - Année 2017</t>
  </si>
  <si>
    <t xml:space="preserve">Type de ménage
(Situation de ménage / familiale) </t>
  </si>
  <si>
    <r>
      <t xml:space="preserve">Tournai (RSUT)
</t>
    </r>
    <r>
      <rPr>
        <b/>
        <sz val="10"/>
        <rFont val="Calibri"/>
        <family val="2"/>
        <scheme val="minor"/>
      </rPr>
      <t>(2)</t>
    </r>
  </si>
  <si>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</si>
  <si>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</si>
  <si>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</si>
  <si>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</si>
  <si>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</si>
  <si>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</si>
  <si>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</si>
  <si>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</si>
  <si>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 xml:space="preserve">(1) pour le RSUT : "en raison d'un changement d'opérateur au cours de l'année 2017, la comptabilisation n'a exceptionnellement pas pu être effectuée" </t>
  </si>
  <si>
    <t>(2) Pour le RSPL : Dans la situation familiale "autre", il y a notamment les mineurs.</t>
  </si>
  <si>
    <t>Tableau 1.1.6 : Utilisateurs de l'hébergement d'urgence (HU) organisé par les services partenaires des Relais sociaux urbains (RSU).</t>
  </si>
  <si>
    <t xml:space="preserve">Répartition par nationalité et par RSU - Année 2017 </t>
  </si>
  <si>
    <t>Nationalité</t>
  </si>
  <si>
    <t>La Louvière (RSULL)
(1)</t>
  </si>
  <si>
    <t xml:space="preserve">Belge </t>
  </si>
  <si>
    <t>Etrangère UE</t>
  </si>
  <si>
    <t>Etrangère hors UE</t>
  </si>
  <si>
    <t xml:space="preserve">Total
(Nationalité connue) </t>
  </si>
  <si>
    <t>Nationalité inconnue</t>
  </si>
  <si>
    <t>(1)  Pour  RSULL -  DUS : Seuls les primo-utilisateurs on été renseignés.</t>
  </si>
  <si>
    <t>(2) Pour RSUT : En raison d'un changement d'opérateur pour le projet à partir du mois de septembre, la comptabilisation n'a exceptionnellement pas pu être effectuée.</t>
  </si>
  <si>
    <t>Tableau 1.1.7 : Utilisateurs de l'hébergement d'urgence (HU) organisé par les services partenaires des Relais sociaux urbains (RSU).</t>
  </si>
  <si>
    <t>Répartition par type de revenu principal et par RSU - Année 2017</t>
  </si>
  <si>
    <t>Type de revenu principal</t>
  </si>
  <si>
    <t>La Louvière (RSULL)
(2)</t>
  </si>
  <si>
    <t>Tournai (RSUT)
(3)</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</si>
  <si>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</si>
  <si>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</si>
  <si>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</si>
  <si>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</si>
  <si>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</si>
  <si>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</si>
  <si>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</si>
  <si>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</si>
  <si>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</si>
  <si>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</si>
  <si>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</si>
  <si>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(1) Pour RSPL - ANLg :"sans ressource": les 29 mineurs, 8 adultes à charge d'une autre personnes, 181 personnes qui ont un droit potentiel à ouvrir (qui est connu) et 327 a priori sans droit à ouvrir</t>
  </si>
  <si>
    <t>(2) Pour RSULL -  DUS : Seuls les primo-utilisateurs ont été renseignés</t>
  </si>
  <si>
    <t xml:space="preserve">(3) Pour le RSUT : "la comptabilisation n'a exceptionnellement pas pu être effectuée pour l'année 2017 en raison d'un changement d'opérateur en septembre."  </t>
  </si>
  <si>
    <t>Tableau 1.1.8 : Utilisateurs de l'hébergement d'urgence (HU) organisé par les services partenaires des Relais sociaux urbains (RSU).</t>
  </si>
  <si>
    <t>Répartition par type de logement/hébergement (occupé la semaine précédent l'entrée)
et par RSU  - Année 2017</t>
  </si>
  <si>
    <t>Type de logement / hébergement</t>
  </si>
  <si>
    <t>Tournai (RSUT)
(*) voir note ci-dessous</t>
  </si>
  <si>
    <t>En rue ou en abris de fortune  (squat, voiture, tente, caravane…)</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</si>
  <si>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</si>
  <si>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</si>
  <si>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</si>
  <si>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</si>
  <si>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</si>
  <si>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</si>
  <si>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</si>
  <si>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</si>
  <si>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</si>
  <si>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</si>
  <si>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Rqe : Pour le nombre de services partenaires du RSC : Dourlet, Supplétif (données incluses dans celle de Dourlet), SASS et Triangle</t>
  </si>
  <si>
    <t xml:space="preserve">(*) Pour le RSUT : "la comptabilisation n'a exceptionnellement pas pu être effectuée pour l'année 2017 en raison d'un changement d'opérateur en septembre."  </t>
  </si>
  <si>
    <t>Tableau 1.1.9 : Utilisateurs de l'hébergement d'urgence (HU) organisé par les services partenaires des Relais sociaux urbains (RSU).</t>
  </si>
  <si>
    <t>Répartition par « lieu de résidence » (Situation de l'utilisateur, la semaine précédant son entrée en HU) et par RSU - Année 2017</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</si>
  <si>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</si>
  <si>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</si>
  <si>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</si>
  <si>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</si>
  <si>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</si>
  <si>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</si>
  <si>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</si>
  <si>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</si>
  <si>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</si>
  <si>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</si>
  <si>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</si>
  <si>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</si>
  <si>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</si>
  <si>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</si>
  <si>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</si>
  <si>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Tableau 1.1.10 : Difficultés déclarées par les utilisateurs de l'hébergement d'urgence (HU) organisé par les services partenaires des Relais sociaux urbains (RSU).</t>
  </si>
  <si>
    <t>Répartition par difficulté rencontrée connue (1),(2) et par RSU - Année 2017</t>
  </si>
  <si>
    <t>Type de difficulté</t>
  </si>
  <si>
    <t>Charleroi (RSC)
(3)</t>
  </si>
  <si>
    <t>La Louvière (RSULL)
(4)</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</si>
  <si>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</si>
  <si>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</si>
  <si>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</si>
  <si>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</si>
  <si>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</si>
  <si>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</si>
  <si>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</si>
  <si>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</si>
  <si>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</si>
  <si>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</si>
  <si>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</si>
  <si>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</si>
  <si>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</si>
  <si>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</si>
  <si>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</si>
  <si>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</si>
  <si>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</si>
  <si>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</si>
  <si>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</si>
  <si>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</si>
  <si>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Nombre de services ayant répondu à cette variable (3)</t>
  </si>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</sst>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sz val="12"/>
      <color rgb="FFFF0000"/>
      <name val="Calibri"/>
      <family val="2"/>
      <scheme val="minor"/>
    </font>
    <font>
      <sz val="14"/>
      <color rgb="FFFF0000"/>
      <name val="Calibri"/>
      <family val="2"/>
      <scheme val="minor"/>
    </font>
    <font>
      <b/>
      <sz val="11"/>
      <color rgb="FFFF0000"/>
      <name val="Calibri"/>
      <family val="2"/>
      <scheme val="minor"/>
    </font>
    <font>
      <b/>
      <sz val="16"/>
      <color theme="1"/>
      <name val="Calibri"/>
      <family val="2"/>
      <scheme val="minor"/>
    </font>
    <font>
      <sz val="14"/>
      <color theme="1"/>
      <name val="Calibri"/>
      <family val="2"/>
      <scheme val="minor"/>
    </font>
    <font>
      <b/>
      <i/>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521">
    <xf numFmtId="0" fontId="0" fillId="0" borderId="0" xfId="0"/>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2" borderId="11" xfId="0" applyFont="1" applyFill="1" applyBorder="1" applyAlignment="1">
      <alignment horizontal="righ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3" fontId="7" fillId="0" borderId="14" xfId="0" applyNumberFormat="1" applyFont="1" applyFill="1" applyBorder="1" applyAlignment="1">
      <alignment horizontal="right" vertical="center"/>
    </xf>
    <xf numFmtId="0" fontId="8" fillId="2" borderId="16" xfId="0" applyFont="1" applyFill="1" applyBorder="1" applyAlignment="1">
      <alignment horizontal="right" vertical="center" wrapText="1"/>
    </xf>
    <xf numFmtId="164" fontId="5" fillId="0" borderId="17" xfId="1" applyNumberFormat="1" applyFont="1" applyFill="1" applyBorder="1" applyAlignment="1">
      <alignment horizontal="right" vertical="center"/>
    </xf>
    <xf numFmtId="164" fontId="5" fillId="0" borderId="18" xfId="1" applyNumberFormat="1" applyFont="1" applyFill="1" applyBorder="1" applyAlignment="1">
      <alignment horizontal="right" vertical="center"/>
    </xf>
    <xf numFmtId="164" fontId="5" fillId="0" borderId="19" xfId="1" applyNumberFormat="1" applyFont="1" applyFill="1" applyBorder="1" applyAlignment="1">
      <alignment horizontal="right" vertical="center"/>
    </xf>
    <xf numFmtId="0" fontId="6" fillId="2" borderId="21" xfId="0" applyFont="1" applyFill="1" applyBorder="1" applyAlignment="1">
      <alignment horizontal="right" vertical="center" wrapText="1"/>
    </xf>
    <xf numFmtId="3" fontId="7" fillId="0" borderId="22" xfId="0" applyNumberFormat="1" applyFont="1" applyFill="1" applyBorder="1" applyAlignment="1">
      <alignment horizontal="right" vertical="center"/>
    </xf>
    <xf numFmtId="3" fontId="7" fillId="0" borderId="23" xfId="0" applyNumberFormat="1" applyFont="1" applyFill="1" applyBorder="1" applyAlignment="1">
      <alignment horizontal="right" vertical="center"/>
    </xf>
    <xf numFmtId="3" fontId="7" fillId="0" borderId="24" xfId="0" applyNumberFormat="1" applyFont="1" applyFill="1" applyBorder="1" applyAlignment="1">
      <alignment horizontal="right" vertical="center"/>
    </xf>
    <xf numFmtId="164" fontId="5" fillId="0" borderId="18" xfId="1" quotePrefix="1" applyNumberFormat="1" applyFont="1" applyFill="1" applyBorder="1" applyAlignment="1">
      <alignment horizontal="right" vertical="center"/>
    </xf>
    <xf numFmtId="3" fontId="9" fillId="0" borderId="22" xfId="0" applyNumberFormat="1" applyFont="1" applyFill="1" applyBorder="1" applyAlignment="1">
      <alignment horizontal="right" vertical="center"/>
    </xf>
    <xf numFmtId="3" fontId="9" fillId="0" borderId="23" xfId="0" applyNumberFormat="1" applyFont="1" applyFill="1" applyBorder="1" applyAlignment="1">
      <alignment horizontal="right" vertical="center"/>
    </xf>
    <xf numFmtId="3" fontId="9" fillId="0" borderId="24" xfId="0" applyNumberFormat="1" applyFont="1" applyFill="1" applyBorder="1" applyAlignment="1">
      <alignment horizontal="right" vertical="center"/>
    </xf>
    <xf numFmtId="0" fontId="8" fillId="2" borderId="25" xfId="0" applyFont="1" applyFill="1" applyBorder="1" applyAlignment="1">
      <alignment horizontal="right" vertical="center" wrapText="1"/>
    </xf>
    <xf numFmtId="164" fontId="4" fillId="0" borderId="26" xfId="1" applyNumberFormat="1" applyFont="1" applyFill="1" applyBorder="1" applyAlignment="1">
      <alignment horizontal="right" vertical="center"/>
    </xf>
    <xf numFmtId="164" fontId="4" fillId="0" borderId="27" xfId="1" applyNumberFormat="1" applyFont="1" applyFill="1" applyBorder="1" applyAlignment="1">
      <alignment horizontal="right" vertical="center"/>
    </xf>
    <xf numFmtId="164" fontId="4" fillId="0" borderId="28" xfId="1" applyNumberFormat="1" applyFont="1" applyFill="1" applyBorder="1" applyAlignment="1">
      <alignment horizontal="right" vertical="center"/>
    </xf>
    <xf numFmtId="0" fontId="5" fillId="0" borderId="0" xfId="0" applyFont="1" applyBorder="1" applyAlignment="1">
      <alignment horizontal="left" vertical="center" wrapText="1"/>
    </xf>
    <xf numFmtId="0" fontId="10" fillId="0" borderId="0" xfId="0" applyFont="1" applyBorder="1" applyAlignment="1">
      <alignment horizontal="right" vertical="center" wrapText="1"/>
    </xf>
    <xf numFmtId="164" fontId="5" fillId="0" borderId="0" xfId="1" applyNumberFormat="1" applyFont="1" applyBorder="1" applyAlignment="1">
      <alignment horizontal="right" vertical="center"/>
    </xf>
    <xf numFmtId="0" fontId="5" fillId="0" borderId="29" xfId="0" applyFont="1" applyFill="1" applyBorder="1" applyAlignment="1">
      <alignment horizontal="left" vertical="center" wrapText="1"/>
    </xf>
    <xf numFmtId="0" fontId="10" fillId="0" borderId="10" xfId="0" applyFont="1" applyFill="1" applyBorder="1" applyAlignment="1">
      <alignment horizontal="right" vertical="center" wrapText="1"/>
    </xf>
    <xf numFmtId="0" fontId="7" fillId="0" borderId="8" xfId="0" applyNumberFormat="1" applyFont="1" applyFill="1" applyBorder="1" applyAlignment="1">
      <alignment horizontal="right" vertical="center"/>
    </xf>
    <xf numFmtId="0" fontId="7" fillId="0" borderId="9" xfId="0" applyNumberFormat="1" applyFont="1" applyFill="1" applyBorder="1" applyAlignment="1">
      <alignment horizontal="right" vertical="center"/>
    </xf>
    <xf numFmtId="0" fontId="7" fillId="0" borderId="10" xfId="0" applyNumberFormat="1" applyFont="1" applyFill="1" applyBorder="1" applyAlignment="1">
      <alignment horizontal="right" vertical="center"/>
    </xf>
    <xf numFmtId="0" fontId="4" fillId="0" borderId="30" xfId="0" applyNumberFormat="1" applyFont="1" applyFill="1" applyBorder="1" applyAlignment="1">
      <alignment horizontal="right" vertical="center"/>
    </xf>
    <xf numFmtId="0" fontId="3" fillId="0" borderId="31" xfId="0" applyFont="1" applyFill="1" applyBorder="1" applyAlignment="1">
      <alignment horizontal="left" vertical="center" wrapText="1"/>
    </xf>
    <xf numFmtId="0" fontId="10" fillId="0" borderId="32" xfId="0" applyFont="1" applyFill="1" applyBorder="1" applyAlignment="1">
      <alignment horizontal="right" vertical="center" wrapText="1"/>
    </xf>
    <xf numFmtId="3" fontId="7" fillId="0" borderId="33" xfId="0" applyNumberFormat="1" applyFont="1" applyFill="1" applyBorder="1" applyAlignment="1">
      <alignment horizontal="right" vertical="center"/>
    </xf>
    <xf numFmtId="3" fontId="7" fillId="0" borderId="32" xfId="0" applyNumberFormat="1" applyFont="1" applyFill="1" applyBorder="1" applyAlignment="1">
      <alignment horizontal="right" vertical="center"/>
    </xf>
    <xf numFmtId="3" fontId="4" fillId="0" borderId="34" xfId="0" applyNumberFormat="1" applyFont="1" applyFill="1" applyBorder="1" applyAlignment="1">
      <alignment horizontal="right" vertical="center"/>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7" fillId="0" borderId="0" xfId="0"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7" fillId="0" borderId="36"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5" fillId="0" borderId="39" xfId="0" applyFont="1" applyFill="1" applyBorder="1" applyAlignment="1">
      <alignment horizontal="right" vertical="center"/>
    </xf>
    <xf numFmtId="0" fontId="5" fillId="0" borderId="40"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4" xfId="0" applyFont="1" applyFill="1" applyBorder="1" applyAlignment="1">
      <alignment horizontal="right" vertical="center"/>
    </xf>
    <xf numFmtId="0" fontId="5" fillId="0" borderId="45" xfId="0" applyFont="1" applyFill="1" applyBorder="1" applyAlignment="1">
      <alignment horizontal="right" vertical="center"/>
    </xf>
    <xf numFmtId="0" fontId="5" fillId="0" borderId="46" xfId="0" applyFont="1" applyFill="1" applyBorder="1" applyAlignment="1">
      <alignment horizontal="right" vertical="center"/>
    </xf>
    <xf numFmtId="0" fontId="5" fillId="0" borderId="43" xfId="0" applyFont="1" applyFill="1" applyBorder="1" applyAlignment="1">
      <alignment horizontal="right" vertical="center"/>
    </xf>
    <xf numFmtId="0" fontId="11" fillId="2" borderId="0" xfId="0" applyFont="1" applyFill="1"/>
    <xf numFmtId="0" fontId="0" fillId="0" borderId="0" xfId="0" applyFont="1" applyBorder="1" applyAlignment="1">
      <alignment horizontal="center" vertical="center" wrapText="1"/>
    </xf>
    <xf numFmtId="164" fontId="5" fillId="0" borderId="0" xfId="1" applyNumberFormat="1" applyFont="1" applyBorder="1" applyAlignment="1">
      <alignment horizontal="center" vertical="top"/>
    </xf>
    <xf numFmtId="0" fontId="0" fillId="0" borderId="0" xfId="0" applyFont="1"/>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wrapText="1"/>
    </xf>
    <xf numFmtId="0" fontId="7" fillId="2" borderId="47" xfId="0" applyNumberFormat="1" applyFont="1" applyFill="1" applyBorder="1" applyAlignment="1">
      <alignment horizontal="right" vertical="center"/>
    </xf>
    <xf numFmtId="0" fontId="7" fillId="2" borderId="48" xfId="0" applyNumberFormat="1" applyFont="1" applyFill="1" applyBorder="1" applyAlignment="1">
      <alignment horizontal="right" vertical="center"/>
    </xf>
    <xf numFmtId="0" fontId="7" fillId="2" borderId="11" xfId="0" applyNumberFormat="1" applyFont="1" applyFill="1" applyBorder="1" applyAlignment="1">
      <alignment horizontal="right" vertical="center"/>
    </xf>
    <xf numFmtId="0" fontId="9" fillId="2" borderId="3" xfId="0" applyNumberFormat="1" applyFont="1" applyFill="1" applyBorder="1" applyAlignment="1">
      <alignment horizontal="right" vertical="center"/>
    </xf>
    <xf numFmtId="0" fontId="6" fillId="2" borderId="16" xfId="0" applyFont="1" applyFill="1" applyBorder="1" applyAlignment="1">
      <alignment horizontal="right" vertical="center" wrapText="1"/>
    </xf>
    <xf numFmtId="164" fontId="7" fillId="2" borderId="22" xfId="1" applyNumberFormat="1" applyFont="1" applyFill="1" applyBorder="1" applyAlignment="1">
      <alignment horizontal="right" vertical="center"/>
    </xf>
    <xf numFmtId="164" fontId="7" fillId="2" borderId="22" xfId="1" quotePrefix="1" applyNumberFormat="1" applyFont="1" applyFill="1" applyBorder="1" applyAlignment="1">
      <alignment horizontal="right" vertical="center"/>
    </xf>
    <xf numFmtId="164" fontId="7" fillId="2" borderId="49" xfId="1" applyNumberFormat="1" applyFont="1" applyFill="1" applyBorder="1" applyAlignment="1">
      <alignment horizontal="right" vertical="center"/>
    </xf>
    <xf numFmtId="164" fontId="7" fillId="2" borderId="50" xfId="1" applyNumberFormat="1" applyFont="1" applyFill="1" applyBorder="1" applyAlignment="1">
      <alignment horizontal="right" vertical="center"/>
    </xf>
    <xf numFmtId="0" fontId="6" fillId="2" borderId="49" xfId="0" applyFont="1" applyFill="1" applyBorder="1" applyAlignment="1">
      <alignment horizontal="right" vertical="center" wrapText="1"/>
    </xf>
    <xf numFmtId="0" fontId="7" fillId="2" borderId="12" xfId="0" applyNumberFormat="1" applyFont="1" applyFill="1" applyBorder="1" applyAlignment="1">
      <alignment horizontal="right" vertical="center"/>
    </xf>
    <xf numFmtId="0" fontId="7" fillId="2" borderId="21" xfId="0" applyNumberFormat="1" applyFont="1" applyFill="1" applyBorder="1" applyAlignment="1">
      <alignment horizontal="right" vertical="center"/>
    </xf>
    <xf numFmtId="0" fontId="9" fillId="2" borderId="51" xfId="0" applyNumberFormat="1" applyFont="1" applyFill="1" applyBorder="1" applyAlignment="1">
      <alignment horizontal="right" vertical="center"/>
    </xf>
    <xf numFmtId="164" fontId="7" fillId="2" borderId="17" xfId="1" applyNumberFormat="1" applyFont="1" applyFill="1" applyBorder="1" applyAlignment="1">
      <alignment horizontal="right" vertical="center"/>
    </xf>
    <xf numFmtId="164" fontId="7" fillId="2" borderId="18" xfId="1" applyNumberFormat="1" applyFont="1" applyFill="1" applyBorder="1" applyAlignment="1">
      <alignment horizontal="right" vertical="center"/>
    </xf>
    <xf numFmtId="164" fontId="7" fillId="2" borderId="18" xfId="1" quotePrefix="1" applyNumberFormat="1" applyFont="1" applyFill="1" applyBorder="1" applyAlignment="1">
      <alignment horizontal="right" vertical="center"/>
    </xf>
    <xf numFmtId="164" fontId="7" fillId="2" borderId="16" xfId="1" applyNumberFormat="1" applyFont="1" applyFill="1" applyBorder="1" applyAlignment="1">
      <alignment horizontal="right" vertical="center"/>
    </xf>
    <xf numFmtId="164" fontId="7" fillId="2" borderId="52" xfId="1" applyNumberFormat="1" applyFont="1" applyFill="1" applyBorder="1" applyAlignment="1">
      <alignment horizontal="right" vertical="center"/>
    </xf>
    <xf numFmtId="0" fontId="9" fillId="2" borderId="22" xfId="0" applyNumberFormat="1" applyFont="1" applyFill="1" applyBorder="1" applyAlignment="1">
      <alignment horizontal="right" vertical="center"/>
    </xf>
    <xf numFmtId="0" fontId="9" fillId="2" borderId="23" xfId="0" applyNumberFormat="1" applyFont="1" applyFill="1" applyBorder="1" applyAlignment="1">
      <alignment horizontal="right" vertical="center"/>
    </xf>
    <xf numFmtId="0" fontId="9" fillId="2" borderId="49" xfId="0" applyNumberFormat="1" applyFont="1" applyFill="1" applyBorder="1" applyAlignment="1">
      <alignment horizontal="right" vertical="center"/>
    </xf>
    <xf numFmtId="0" fontId="9" fillId="2" borderId="50" xfId="0" applyNumberFormat="1" applyFont="1" applyFill="1" applyBorder="1" applyAlignment="1">
      <alignment horizontal="right" vertical="center"/>
    </xf>
    <xf numFmtId="0" fontId="6" fillId="2" borderId="25" xfId="0" applyFont="1" applyFill="1" applyBorder="1" applyAlignment="1">
      <alignment horizontal="right" vertical="center" wrapText="1"/>
    </xf>
    <xf numFmtId="164" fontId="9" fillId="2" borderId="26" xfId="1" applyNumberFormat="1" applyFont="1" applyFill="1" applyBorder="1" applyAlignment="1">
      <alignment horizontal="right" vertical="center"/>
    </xf>
    <xf numFmtId="164" fontId="9" fillId="2" borderId="27" xfId="1" applyNumberFormat="1" applyFont="1" applyFill="1" applyBorder="1" applyAlignment="1">
      <alignment horizontal="right" vertical="center"/>
    </xf>
    <xf numFmtId="164" fontId="9" fillId="2" borderId="27" xfId="1" quotePrefix="1" applyNumberFormat="1" applyFont="1" applyFill="1" applyBorder="1" applyAlignment="1">
      <alignment horizontal="right" vertical="center"/>
    </xf>
    <xf numFmtId="164" fontId="9" fillId="2" borderId="25" xfId="1" applyNumberFormat="1" applyFont="1" applyFill="1" applyBorder="1" applyAlignment="1">
      <alignment horizontal="right" vertical="center"/>
    </xf>
    <xf numFmtId="164" fontId="9" fillId="2" borderId="7"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64" fontId="7" fillId="2" borderId="0" xfId="1" applyNumberFormat="1" applyFont="1" applyFill="1" applyBorder="1" applyAlignment="1">
      <alignment horizontal="right" vertical="center"/>
    </xf>
    <xf numFmtId="164" fontId="7" fillId="2" borderId="0" xfId="1" quotePrefix="1" applyNumberFormat="1" applyFont="1" applyFill="1" applyBorder="1" applyAlignment="1">
      <alignment horizontal="right" vertical="center"/>
    </xf>
    <xf numFmtId="3" fontId="7" fillId="0" borderId="36" xfId="0" applyNumberFormat="1" applyFont="1" applyBorder="1" applyAlignment="1">
      <alignment horizontal="center" vertical="center"/>
    </xf>
    <xf numFmtId="3" fontId="4" fillId="0" borderId="3" xfId="0" applyNumberFormat="1" applyFont="1" applyBorder="1" applyAlignment="1">
      <alignment horizontal="center" vertical="center"/>
    </xf>
    <xf numFmtId="0" fontId="5" fillId="2" borderId="40" xfId="0" applyFont="1" applyFill="1" applyBorder="1" applyAlignment="1">
      <alignment horizontal="right" vertical="center"/>
    </xf>
    <xf numFmtId="0" fontId="5" fillId="2" borderId="41" xfId="0" applyFont="1" applyFill="1" applyBorder="1" applyAlignment="1">
      <alignment horizontal="right" vertical="center"/>
    </xf>
    <xf numFmtId="0" fontId="5" fillId="2" borderId="44" xfId="0" applyFont="1" applyFill="1" applyBorder="1" applyAlignment="1">
      <alignment horizontal="right" vertical="center"/>
    </xf>
    <xf numFmtId="0" fontId="5" fillId="2" borderId="45" xfId="0" applyFont="1" applyFill="1" applyBorder="1" applyAlignment="1">
      <alignment horizontal="right" vertical="center"/>
    </xf>
    <xf numFmtId="0" fontId="5" fillId="2" borderId="46" xfId="0" applyFont="1" applyFill="1" applyBorder="1" applyAlignment="1">
      <alignment horizontal="right" vertical="center"/>
    </xf>
    <xf numFmtId="0" fontId="5" fillId="2" borderId="43" xfId="0" applyFont="1" applyFill="1" applyBorder="1" applyAlignment="1">
      <alignment horizontal="right" vertical="center"/>
    </xf>
    <xf numFmtId="164" fontId="5" fillId="0" borderId="0" xfId="1" applyNumberFormat="1" applyFont="1" applyBorder="1" applyAlignment="1">
      <alignment horizontal="center"/>
    </xf>
    <xf numFmtId="0" fontId="0" fillId="0" borderId="0" xfId="0" applyAlignment="1">
      <alignment horizontal="left" vertical="top"/>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3" xfId="0" applyFont="1" applyFill="1" applyBorder="1" applyAlignment="1">
      <alignment horizontal="center" vertical="center" wrapText="1"/>
    </xf>
    <xf numFmtId="3" fontId="7" fillId="2" borderId="47" xfId="0" applyNumberFormat="1" applyFont="1" applyFill="1" applyBorder="1" applyAlignment="1">
      <alignment horizontal="right" vertical="center"/>
    </xf>
    <xf numFmtId="3" fontId="7" fillId="2" borderId="48" xfId="0" applyNumberFormat="1" applyFont="1" applyFill="1" applyBorder="1" applyAlignment="1">
      <alignment horizontal="right" vertical="center"/>
    </xf>
    <xf numFmtId="3" fontId="7" fillId="2" borderId="11" xfId="0" applyNumberFormat="1" applyFont="1" applyFill="1" applyBorder="1" applyAlignment="1">
      <alignment horizontal="right" vertical="center"/>
    </xf>
    <xf numFmtId="3" fontId="7" fillId="2" borderId="54" xfId="0" applyNumberFormat="1" applyFont="1" applyFill="1" applyBorder="1" applyAlignment="1">
      <alignment horizontal="right" vertical="center"/>
    </xf>
    <xf numFmtId="164" fontId="7" fillId="2" borderId="19" xfId="1" applyNumberFormat="1" applyFont="1" applyFill="1" applyBorder="1" applyAlignment="1">
      <alignment horizontal="right" vertical="center"/>
    </xf>
    <xf numFmtId="3" fontId="7" fillId="2" borderId="12" xfId="0" applyNumberFormat="1" applyFont="1" applyFill="1" applyBorder="1" applyAlignment="1">
      <alignment horizontal="right" vertical="center"/>
    </xf>
    <xf numFmtId="3" fontId="7" fillId="2" borderId="13" xfId="0" applyNumberFormat="1" applyFont="1" applyFill="1" applyBorder="1" applyAlignment="1">
      <alignment horizontal="right" vertical="center"/>
    </xf>
    <xf numFmtId="3" fontId="7" fillId="2" borderId="21" xfId="0" applyNumberFormat="1" applyFont="1" applyFill="1" applyBorder="1" applyAlignment="1">
      <alignment horizontal="right" vertical="center"/>
    </xf>
    <xf numFmtId="3" fontId="7" fillId="2" borderId="14" xfId="0" applyNumberFormat="1" applyFont="1" applyFill="1" applyBorder="1" applyAlignment="1">
      <alignment horizontal="right" vertical="center"/>
    </xf>
    <xf numFmtId="3" fontId="7" fillId="2" borderId="22" xfId="0" applyNumberFormat="1" applyFont="1" applyFill="1" applyBorder="1" applyAlignment="1">
      <alignment horizontal="right" vertical="center"/>
    </xf>
    <xf numFmtId="3" fontId="7" fillId="2" borderId="23" xfId="0" applyNumberFormat="1" applyFont="1" applyFill="1" applyBorder="1" applyAlignment="1">
      <alignment horizontal="right" vertical="center"/>
    </xf>
    <xf numFmtId="3" fontId="7" fillId="2" borderId="49" xfId="0" applyNumberFormat="1" applyFont="1" applyFill="1" applyBorder="1" applyAlignment="1">
      <alignment horizontal="right" vertical="center"/>
    </xf>
    <xf numFmtId="3" fontId="7" fillId="2" borderId="24" xfId="0" applyNumberFormat="1" applyFont="1" applyFill="1" applyBorder="1" applyAlignment="1">
      <alignment horizontal="right" vertical="center"/>
    </xf>
    <xf numFmtId="164" fontId="7" fillId="2" borderId="26" xfId="1" applyNumberFormat="1" applyFont="1" applyFill="1" applyBorder="1" applyAlignment="1">
      <alignment horizontal="right" vertical="center"/>
    </xf>
    <xf numFmtId="164" fontId="7" fillId="2" borderId="27" xfId="1" applyNumberFormat="1" applyFont="1" applyFill="1" applyBorder="1" applyAlignment="1">
      <alignment horizontal="right" vertical="center"/>
    </xf>
    <xf numFmtId="164" fontId="7" fillId="2" borderId="25" xfId="1" applyNumberFormat="1" applyFont="1" applyFill="1" applyBorder="1" applyAlignment="1">
      <alignment horizontal="right" vertical="center"/>
    </xf>
    <xf numFmtId="3" fontId="9" fillId="2" borderId="47" xfId="0" applyNumberFormat="1" applyFont="1" applyFill="1" applyBorder="1" applyAlignment="1">
      <alignment horizontal="right" vertical="center"/>
    </xf>
    <xf numFmtId="3" fontId="9" fillId="2" borderId="48" xfId="0" applyNumberFormat="1" applyFont="1" applyFill="1" applyBorder="1" applyAlignment="1">
      <alignment horizontal="right" vertical="center"/>
    </xf>
    <xf numFmtId="3" fontId="9" fillId="2" borderId="11" xfId="0" applyNumberFormat="1" applyFont="1" applyFill="1" applyBorder="1" applyAlignment="1">
      <alignment horizontal="right" vertical="center"/>
    </xf>
    <xf numFmtId="3" fontId="9" fillId="2" borderId="24" xfId="0" applyNumberFormat="1" applyFont="1" applyFill="1" applyBorder="1" applyAlignment="1">
      <alignment horizontal="right" vertical="center"/>
    </xf>
    <xf numFmtId="164" fontId="9" fillId="2" borderId="28" xfId="1" applyNumberFormat="1" applyFont="1" applyFill="1" applyBorder="1" applyAlignment="1">
      <alignment horizontal="right" vertical="center"/>
    </xf>
    <xf numFmtId="0" fontId="7" fillId="2" borderId="0" xfId="0" applyFont="1" applyFill="1" applyBorder="1" applyAlignment="1">
      <alignment horizontal="center" vertical="center" wrapText="1"/>
    </xf>
    <xf numFmtId="0" fontId="7" fillId="2" borderId="31" xfId="0" applyFont="1" applyFill="1" applyBorder="1" applyAlignment="1">
      <alignment horizontal="left" vertical="center" wrapText="1"/>
    </xf>
    <xf numFmtId="0" fontId="6" fillId="2" borderId="32" xfId="0" applyFont="1" applyFill="1" applyBorder="1" applyAlignment="1">
      <alignment horizontal="right" vertical="center" wrapText="1"/>
    </xf>
    <xf numFmtId="0" fontId="7" fillId="2" borderId="56" xfId="0" applyNumberFormat="1" applyFont="1" applyFill="1" applyBorder="1" applyAlignment="1">
      <alignment horizontal="right" vertical="center"/>
    </xf>
    <xf numFmtId="0" fontId="7" fillId="2" borderId="33" xfId="0" applyNumberFormat="1" applyFont="1" applyFill="1" applyBorder="1" applyAlignment="1">
      <alignment horizontal="right" vertical="center"/>
    </xf>
    <xf numFmtId="0" fontId="7" fillId="2" borderId="32" xfId="0" applyNumberFormat="1" applyFont="1" applyFill="1" applyBorder="1" applyAlignment="1">
      <alignment horizontal="right" vertical="center"/>
    </xf>
    <xf numFmtId="0" fontId="9" fillId="2" borderId="5" xfId="0" applyNumberFormat="1" applyFont="1" applyFill="1" applyBorder="1" applyAlignment="1">
      <alignment horizontal="right" vertical="center"/>
    </xf>
    <xf numFmtId="0" fontId="12" fillId="2" borderId="31" xfId="0" applyFont="1" applyFill="1" applyBorder="1" applyAlignment="1">
      <alignment horizontal="left" vertical="center" wrapText="1"/>
    </xf>
    <xf numFmtId="3" fontId="7" fillId="2" borderId="56" xfId="0" applyNumberFormat="1" applyFont="1" applyFill="1" applyBorder="1" applyAlignment="1">
      <alignment horizontal="right" vertical="center"/>
    </xf>
    <xf numFmtId="3" fontId="7" fillId="2" borderId="33" xfId="0" applyNumberFormat="1" applyFont="1" applyFill="1" applyBorder="1" applyAlignment="1">
      <alignment horizontal="right" vertical="center"/>
    </xf>
    <xf numFmtId="3" fontId="7" fillId="2" borderId="32" xfId="0" applyNumberFormat="1" applyFont="1" applyFill="1" applyBorder="1" applyAlignment="1">
      <alignment horizontal="right" vertical="center"/>
    </xf>
    <xf numFmtId="3" fontId="9" fillId="2" borderId="34" xfId="0" applyNumberFormat="1" applyFont="1" applyFill="1" applyBorder="1" applyAlignment="1">
      <alignment horizontal="right" vertical="center"/>
    </xf>
    <xf numFmtId="0" fontId="12" fillId="2" borderId="0" xfId="0" applyFont="1" applyFill="1" applyBorder="1" applyAlignment="1">
      <alignment horizontal="center" vertical="center" wrapText="1"/>
    </xf>
    <xf numFmtId="0" fontId="6" fillId="2" borderId="0" xfId="0" applyFont="1" applyFill="1" applyBorder="1" applyAlignment="1">
      <alignment horizontal="right" vertical="center" wrapText="1"/>
    </xf>
    <xf numFmtId="3" fontId="7" fillId="2" borderId="0" xfId="0" applyNumberFormat="1" applyFont="1" applyFill="1" applyBorder="1" applyAlignment="1">
      <alignment horizontal="right" vertical="center"/>
    </xf>
    <xf numFmtId="3" fontId="7" fillId="2" borderId="0" xfId="0" quotePrefix="1" applyNumberFormat="1" applyFont="1" applyFill="1" applyBorder="1" applyAlignment="1">
      <alignment horizontal="right" vertical="center"/>
    </xf>
    <xf numFmtId="3" fontId="9" fillId="2" borderId="0" xfId="0" applyNumberFormat="1" applyFont="1" applyFill="1" applyBorder="1" applyAlignment="1">
      <alignment horizontal="right" vertical="center"/>
    </xf>
    <xf numFmtId="0" fontId="7" fillId="2" borderId="32" xfId="0" applyFont="1" applyFill="1" applyBorder="1" applyAlignment="1">
      <alignment horizontal="right" vertical="center" wrapText="1"/>
    </xf>
    <xf numFmtId="164" fontId="9" fillId="2" borderId="56" xfId="1" applyNumberFormat="1" applyFont="1" applyFill="1" applyBorder="1" applyAlignment="1">
      <alignment horizontal="right" vertical="center"/>
    </xf>
    <xf numFmtId="164" fontId="9" fillId="2" borderId="33" xfId="1" applyNumberFormat="1" applyFont="1" applyFill="1" applyBorder="1" applyAlignment="1">
      <alignment horizontal="right" vertical="center"/>
    </xf>
    <xf numFmtId="164" fontId="9" fillId="2" borderId="33" xfId="1" quotePrefix="1" applyNumberFormat="1" applyFont="1" applyFill="1" applyBorder="1" applyAlignment="1">
      <alignment horizontal="right" vertical="center"/>
    </xf>
    <xf numFmtId="164" fontId="9" fillId="2" borderId="57" xfId="1" applyNumberFormat="1" applyFont="1" applyFill="1" applyBorder="1" applyAlignment="1">
      <alignment horizontal="right" vertical="center"/>
    </xf>
    <xf numFmtId="164" fontId="9" fillId="2" borderId="34" xfId="1" applyNumberFormat="1" applyFont="1" applyFill="1" applyBorder="1" applyAlignment="1">
      <alignment horizontal="right" vertical="center"/>
    </xf>
    <xf numFmtId="0" fontId="7" fillId="2" borderId="0" xfId="0" applyFont="1" applyFill="1" applyBorder="1" applyAlignment="1">
      <alignment horizontal="left" vertical="center" wrapText="1"/>
    </xf>
    <xf numFmtId="0" fontId="11" fillId="0" borderId="0" xfId="0" quotePrefix="1" applyFont="1" applyFill="1"/>
    <xf numFmtId="0" fontId="11" fillId="0" borderId="0" xfId="0" applyFont="1" applyFill="1"/>
    <xf numFmtId="0" fontId="0" fillId="0" borderId="0" xfId="0" applyBorder="1"/>
    <xf numFmtId="0" fontId="12" fillId="2" borderId="5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60" xfId="0" applyFont="1" applyFill="1" applyBorder="1" applyAlignment="1">
      <alignment horizontal="center" vertical="center"/>
    </xf>
    <xf numFmtId="0" fontId="7" fillId="2" borderId="3" xfId="0" applyFont="1" applyFill="1" applyBorder="1" applyAlignment="1">
      <alignment horizontal="right" vertical="center" wrapText="1"/>
    </xf>
    <xf numFmtId="0" fontId="7" fillId="2" borderId="61" xfId="0" applyFont="1" applyFill="1" applyBorder="1" applyAlignment="1">
      <alignment vertical="center" wrapText="1"/>
    </xf>
    <xf numFmtId="0" fontId="7" fillId="2" borderId="47" xfId="0" applyFont="1" applyFill="1" applyBorder="1" applyAlignment="1">
      <alignment vertical="center" wrapText="1"/>
    </xf>
    <xf numFmtId="0" fontId="7" fillId="2" borderId="11" xfId="0" applyFont="1" applyFill="1" applyBorder="1" applyAlignment="1">
      <alignment vertical="center" wrapText="1"/>
    </xf>
    <xf numFmtId="0" fontId="9" fillId="2" borderId="52" xfId="0" applyFont="1" applyFill="1" applyBorder="1" applyAlignment="1">
      <alignment horizontal="right" vertical="center" wrapText="1"/>
    </xf>
    <xf numFmtId="164" fontId="12" fillId="2" borderId="62" xfId="1" applyNumberFormat="1" applyFont="1" applyFill="1" applyBorder="1" applyAlignment="1">
      <alignment vertical="center" wrapText="1"/>
    </xf>
    <xf numFmtId="164" fontId="12" fillId="2" borderId="17" xfId="1" applyNumberFormat="1" applyFont="1" applyFill="1" applyBorder="1" applyAlignment="1">
      <alignment vertical="center" wrapText="1"/>
    </xf>
    <xf numFmtId="164" fontId="12" fillId="2" borderId="16" xfId="1" applyNumberFormat="1" applyFont="1" applyFill="1" applyBorder="1" applyAlignment="1">
      <alignment vertical="center" wrapText="1"/>
    </xf>
    <xf numFmtId="0" fontId="7" fillId="2" borderId="51" xfId="0" applyFont="1" applyFill="1" applyBorder="1" applyAlignment="1">
      <alignment horizontal="right" vertical="center" wrapText="1"/>
    </xf>
    <xf numFmtId="0" fontId="7" fillId="2" borderId="63" xfId="0" applyFont="1" applyFill="1" applyBorder="1" applyAlignment="1">
      <alignment vertical="center" wrapText="1"/>
    </xf>
    <xf numFmtId="0" fontId="7" fillId="2" borderId="12" xfId="0" applyFont="1" applyFill="1" applyBorder="1" applyAlignment="1">
      <alignment vertical="center" wrapText="1"/>
    </xf>
    <xf numFmtId="0" fontId="7" fillId="2" borderId="21" xfId="0" applyFont="1" applyFill="1" applyBorder="1" applyAlignment="1">
      <alignment vertical="center" wrapText="1"/>
    </xf>
    <xf numFmtId="0" fontId="9" fillId="2" borderId="50" xfId="0" applyFont="1" applyFill="1" applyBorder="1" applyAlignment="1">
      <alignment horizontal="right" vertical="center" wrapText="1"/>
    </xf>
    <xf numFmtId="164" fontId="12" fillId="2" borderId="64" xfId="1" applyNumberFormat="1" applyFont="1" applyFill="1" applyBorder="1" applyAlignment="1">
      <alignment vertical="center" wrapText="1"/>
    </xf>
    <xf numFmtId="164" fontId="12" fillId="2" borderId="22" xfId="1" applyNumberFormat="1" applyFont="1" applyFill="1" applyBorder="1" applyAlignment="1">
      <alignment vertical="center" wrapText="1"/>
    </xf>
    <xf numFmtId="164" fontId="12" fillId="2" borderId="49" xfId="1" applyNumberFormat="1" applyFont="1" applyFill="1" applyBorder="1" applyAlignment="1">
      <alignment vertical="center" wrapText="1"/>
    </xf>
    <xf numFmtId="3" fontId="9" fillId="2" borderId="61" xfId="0" applyNumberFormat="1" applyFont="1" applyFill="1" applyBorder="1" applyAlignment="1">
      <alignment vertical="center" wrapText="1"/>
    </xf>
    <xf numFmtId="3" fontId="9" fillId="2" borderId="47" xfId="0" applyNumberFormat="1" applyFont="1" applyFill="1" applyBorder="1" applyAlignment="1">
      <alignment vertical="center" wrapText="1"/>
    </xf>
    <xf numFmtId="3" fontId="9" fillId="2" borderId="11" xfId="0" applyNumberFormat="1" applyFont="1" applyFill="1" applyBorder="1" applyAlignment="1">
      <alignment vertical="center" wrapText="1"/>
    </xf>
    <xf numFmtId="0" fontId="9" fillId="0" borderId="7" xfId="0" applyFont="1" applyFill="1" applyBorder="1" applyAlignment="1">
      <alignment horizontal="right" vertical="center" wrapText="1"/>
    </xf>
    <xf numFmtId="164" fontId="12" fillId="2" borderId="66" xfId="1" applyNumberFormat="1" applyFont="1" applyFill="1" applyBorder="1" applyAlignment="1">
      <alignment vertical="center" wrapText="1"/>
    </xf>
    <xf numFmtId="164" fontId="12" fillId="2" borderId="26" xfId="1" applyNumberFormat="1" applyFont="1" applyFill="1" applyBorder="1" applyAlignment="1">
      <alignment vertical="center" wrapText="1"/>
    </xf>
    <xf numFmtId="164" fontId="12" fillId="2" borderId="25" xfId="1" applyNumberFormat="1" applyFont="1" applyFill="1" applyBorder="1" applyAlignment="1">
      <alignment vertical="center" wrapText="1"/>
    </xf>
    <xf numFmtId="0" fontId="12" fillId="2" borderId="0" xfId="0" applyFont="1" applyFill="1" applyBorder="1" applyAlignment="1">
      <alignment horizontal="left" vertical="center" wrapText="1"/>
    </xf>
    <xf numFmtId="164" fontId="12" fillId="2" borderId="0" xfId="1" applyNumberFormat="1" applyFont="1" applyFill="1" applyBorder="1" applyAlignment="1">
      <alignment horizontal="center" vertical="center" wrapText="1"/>
    </xf>
    <xf numFmtId="0" fontId="15" fillId="2" borderId="2" xfId="0" applyFont="1" applyFill="1" applyBorder="1" applyAlignment="1">
      <alignment horizontal="left" vertical="center" wrapText="1"/>
    </xf>
    <xf numFmtId="0" fontId="7" fillId="2" borderId="11" xfId="0" applyFont="1" applyFill="1" applyBorder="1" applyAlignment="1">
      <alignment horizontal="right" vertical="center" wrapText="1"/>
    </xf>
    <xf numFmtId="0" fontId="7" fillId="2" borderId="61" xfId="0" applyFont="1" applyFill="1" applyBorder="1" applyAlignment="1">
      <alignment horizontal="right" vertical="center" wrapText="1"/>
    </xf>
    <xf numFmtId="0" fontId="7" fillId="2" borderId="47" xfId="0" applyFont="1" applyFill="1" applyBorder="1" applyAlignment="1">
      <alignment horizontal="right" vertical="center" wrapText="1"/>
    </xf>
    <xf numFmtId="0" fontId="15" fillId="2" borderId="65" xfId="0" applyFont="1" applyFill="1" applyBorder="1" applyAlignment="1">
      <alignment horizontal="left" vertical="center" wrapText="1"/>
    </xf>
    <xf numFmtId="0" fontId="7" fillId="2" borderId="46" xfId="0" applyFont="1" applyFill="1" applyBorder="1" applyAlignment="1">
      <alignment horizontal="right" vertical="center" wrapText="1"/>
    </xf>
    <xf numFmtId="0" fontId="12" fillId="2" borderId="2" xfId="0" applyFont="1" applyFill="1" applyBorder="1" applyAlignment="1">
      <alignment horizontal="left" vertical="center"/>
    </xf>
    <xf numFmtId="0" fontId="16" fillId="2" borderId="36" xfId="0" applyFont="1" applyFill="1" applyBorder="1" applyAlignment="1">
      <alignment horizontal="center" vertical="center"/>
    </xf>
    <xf numFmtId="0" fontId="7" fillId="2" borderId="36" xfId="0" applyFont="1" applyFill="1" applyBorder="1" applyAlignment="1">
      <alignment horizontal="center" vertical="center" wrapText="1"/>
    </xf>
    <xf numFmtId="3" fontId="17" fillId="2" borderId="36" xfId="0" applyNumberFormat="1" applyFont="1" applyFill="1" applyBorder="1" applyAlignment="1">
      <alignment horizontal="center" vertical="center"/>
    </xf>
    <xf numFmtId="0" fontId="0" fillId="0" borderId="0" xfId="0" applyFont="1" applyFill="1"/>
    <xf numFmtId="0" fontId="0" fillId="0" borderId="0" xfId="0" applyFill="1"/>
    <xf numFmtId="0" fontId="18" fillId="0" borderId="0" xfId="0" quotePrefix="1" applyFont="1" applyFill="1"/>
    <xf numFmtId="0" fontId="2" fillId="0" borderId="0" xfId="0" applyFont="1" applyFill="1"/>
    <xf numFmtId="0" fontId="0" fillId="0" borderId="0" xfId="0" applyFill="1" applyBorder="1"/>
    <xf numFmtId="0" fontId="18" fillId="0" borderId="0" xfId="0" applyFont="1" applyFill="1"/>
    <xf numFmtId="0" fontId="9" fillId="0" borderId="9" xfId="0" applyFont="1" applyFill="1" applyBorder="1" applyAlignment="1">
      <alignment horizontal="center" vertical="center" wrapText="1"/>
    </xf>
    <xf numFmtId="164" fontId="7" fillId="2" borderId="23" xfId="1" applyNumberFormat="1" applyFont="1" applyFill="1" applyBorder="1" applyAlignment="1">
      <alignment horizontal="right" vertical="center"/>
    </xf>
    <xf numFmtId="164" fontId="7" fillId="2" borderId="24" xfId="1" applyNumberFormat="1" applyFont="1" applyFill="1" applyBorder="1" applyAlignment="1">
      <alignment horizontal="right" vertical="center"/>
    </xf>
    <xf numFmtId="3" fontId="9" fillId="2" borderId="54" xfId="0" applyNumberFormat="1" applyFont="1" applyFill="1" applyBorder="1" applyAlignment="1">
      <alignment horizontal="right" vertical="center"/>
    </xf>
    <xf numFmtId="0" fontId="15" fillId="2" borderId="29" xfId="0" applyFont="1" applyFill="1" applyBorder="1" applyAlignment="1">
      <alignment horizontal="left" vertical="center" wrapText="1"/>
    </xf>
    <xf numFmtId="0" fontId="6" fillId="2" borderId="10" xfId="0" applyFont="1" applyFill="1" applyBorder="1" applyAlignment="1">
      <alignment horizontal="right" vertical="center" wrapText="1"/>
    </xf>
    <xf numFmtId="0" fontId="7" fillId="2" borderId="8" xfId="0" applyNumberFormat="1" applyFont="1" applyFill="1" applyBorder="1" applyAlignment="1">
      <alignment horizontal="right" vertical="center"/>
    </xf>
    <xf numFmtId="0" fontId="7" fillId="2" borderId="9" xfId="0" applyNumberFormat="1" applyFont="1" applyFill="1" applyBorder="1" applyAlignment="1">
      <alignment horizontal="right" vertical="center"/>
    </xf>
    <xf numFmtId="0" fontId="7" fillId="2" borderId="10" xfId="0" applyNumberFormat="1" applyFont="1" applyFill="1" applyBorder="1" applyAlignment="1">
      <alignment horizontal="right" vertical="center"/>
    </xf>
    <xf numFmtId="0" fontId="9" fillId="2" borderId="30" xfId="0" applyNumberFormat="1" applyFont="1" applyFill="1" applyBorder="1" applyAlignment="1">
      <alignment horizontal="right" vertical="center"/>
    </xf>
    <xf numFmtId="0" fontId="15" fillId="2" borderId="42" xfId="0" applyFont="1" applyFill="1" applyBorder="1" applyAlignment="1">
      <alignment horizontal="left" vertical="center" wrapText="1"/>
    </xf>
    <xf numFmtId="3" fontId="7" fillId="2" borderId="26" xfId="0" applyNumberFormat="1" applyFont="1" applyFill="1" applyBorder="1" applyAlignment="1">
      <alignment horizontal="right" vertical="center"/>
    </xf>
    <xf numFmtId="3" fontId="7" fillId="2" borderId="27" xfId="0" applyNumberFormat="1" applyFont="1" applyFill="1" applyBorder="1" applyAlignment="1">
      <alignment horizontal="right" vertical="center"/>
    </xf>
    <xf numFmtId="3" fontId="7" fillId="2" borderId="25" xfId="0" applyNumberFormat="1" applyFont="1" applyFill="1" applyBorder="1" applyAlignment="1">
      <alignment horizontal="right" vertical="center"/>
    </xf>
    <xf numFmtId="3" fontId="9" fillId="2" borderId="28" xfId="0" applyNumberFormat="1" applyFont="1" applyFill="1" applyBorder="1" applyAlignment="1">
      <alignment horizontal="right" vertical="center"/>
    </xf>
    <xf numFmtId="0" fontId="12" fillId="2" borderId="53" xfId="0" applyFont="1" applyFill="1" applyBorder="1" applyAlignment="1">
      <alignment horizontal="left" vertical="center" wrapText="1"/>
    </xf>
    <xf numFmtId="3" fontId="7" fillId="2" borderId="0" xfId="0" applyNumberFormat="1" applyFont="1" applyFill="1" applyBorder="1" applyAlignment="1">
      <alignment horizontal="center" vertical="center"/>
    </xf>
    <xf numFmtId="3" fontId="9" fillId="2" borderId="0" xfId="0" applyNumberFormat="1" applyFont="1" applyFill="1" applyBorder="1" applyAlignment="1">
      <alignment horizontal="center" vertical="center"/>
    </xf>
    <xf numFmtId="0" fontId="18" fillId="0" borderId="39" xfId="0" applyFont="1" applyFill="1" applyBorder="1" applyAlignment="1">
      <alignment horizontal="right" vertical="center"/>
    </xf>
    <xf numFmtId="0" fontId="19" fillId="3" borderId="0" xfId="0" applyFont="1" applyFill="1"/>
    <xf numFmtId="0" fontId="2" fillId="3" borderId="0" xfId="0" applyFont="1" applyFill="1" applyAlignment="1">
      <alignment horizontal="center"/>
    </xf>
    <xf numFmtId="0" fontId="2" fillId="3" borderId="0" xfId="0" applyFont="1" applyFill="1"/>
    <xf numFmtId="0" fontId="15" fillId="2" borderId="0" xfId="0" applyFont="1" applyFill="1"/>
    <xf numFmtId="0" fontId="0" fillId="0" borderId="0" xfId="0" applyFont="1" applyAlignment="1">
      <alignment horizontal="center"/>
    </xf>
    <xf numFmtId="164" fontId="7" fillId="2" borderId="28" xfId="1" applyNumberFormat="1" applyFont="1" applyFill="1" applyBorder="1" applyAlignment="1">
      <alignment horizontal="right" vertical="center"/>
    </xf>
    <xf numFmtId="3" fontId="9" fillId="2" borderId="22" xfId="0" applyNumberFormat="1" applyFont="1" applyFill="1" applyBorder="1" applyAlignment="1">
      <alignment horizontal="right" vertical="center"/>
    </xf>
    <xf numFmtId="3" fontId="9" fillId="2" borderId="23" xfId="0" applyNumberFormat="1" applyFont="1" applyFill="1" applyBorder="1" applyAlignment="1">
      <alignment horizontal="right" vertical="center"/>
    </xf>
    <xf numFmtId="3" fontId="9" fillId="2" borderId="49" xfId="0" applyNumberFormat="1" applyFont="1" applyFill="1" applyBorder="1" applyAlignment="1">
      <alignment horizontal="right" vertical="center"/>
    </xf>
    <xf numFmtId="0" fontId="7" fillId="2" borderId="10" xfId="0" applyFont="1" applyFill="1" applyBorder="1" applyAlignment="1">
      <alignment horizontal="right" vertical="center" wrapText="1"/>
    </xf>
    <xf numFmtId="3" fontId="7" fillId="2" borderId="8" xfId="0" applyNumberFormat="1" applyFont="1" applyFill="1" applyBorder="1" applyAlignment="1">
      <alignment horizontal="right" vertical="center"/>
    </xf>
    <xf numFmtId="3" fontId="7" fillId="2" borderId="9" xfId="0" applyNumberFormat="1" applyFont="1" applyFill="1" applyBorder="1" applyAlignment="1">
      <alignment horizontal="right" vertical="center"/>
    </xf>
    <xf numFmtId="3" fontId="7" fillId="2" borderId="10" xfId="0" applyNumberFormat="1" applyFont="1" applyFill="1" applyBorder="1" applyAlignment="1">
      <alignment horizontal="right" vertical="center"/>
    </xf>
    <xf numFmtId="3" fontId="9" fillId="2" borderId="30" xfId="0" applyNumberFormat="1" applyFont="1" applyFill="1" applyBorder="1" applyAlignment="1">
      <alignment horizontal="right" vertical="center"/>
    </xf>
    <xf numFmtId="0" fontId="15" fillId="2" borderId="6" xfId="0" applyFont="1" applyFill="1" applyBorder="1" applyAlignment="1">
      <alignment horizontal="left" vertical="center" wrapText="1"/>
    </xf>
    <xf numFmtId="0" fontId="7" fillId="2" borderId="21" xfId="0" applyFont="1" applyFill="1" applyBorder="1" applyAlignment="1">
      <alignment horizontal="right" vertical="center" wrapText="1"/>
    </xf>
    <xf numFmtId="0" fontId="12" fillId="2" borderId="66" xfId="0" applyFont="1" applyFill="1" applyBorder="1" applyAlignment="1">
      <alignment horizontal="left" vertical="center" wrapText="1"/>
    </xf>
    <xf numFmtId="0" fontId="7" fillId="2" borderId="39" xfId="0" applyFont="1" applyFill="1" applyBorder="1" applyAlignment="1">
      <alignment horizontal="right" vertical="center"/>
    </xf>
    <xf numFmtId="0" fontId="7" fillId="2" borderId="40" xfId="0" applyFont="1" applyFill="1" applyBorder="1" applyAlignment="1">
      <alignment horizontal="right" vertical="center"/>
    </xf>
    <xf numFmtId="0" fontId="7" fillId="0" borderId="40" xfId="0" applyFont="1" applyFill="1" applyBorder="1" applyAlignment="1">
      <alignment horizontal="right" vertical="center"/>
    </xf>
    <xf numFmtId="0" fontId="7" fillId="2" borderId="41" xfId="0" applyFont="1" applyFill="1" applyBorder="1" applyAlignment="1">
      <alignment horizontal="right" vertical="center"/>
    </xf>
    <xf numFmtId="0" fontId="20" fillId="0" borderId="0" xfId="0" applyFont="1"/>
    <xf numFmtId="0" fontId="7" fillId="2" borderId="44" xfId="0" applyFont="1" applyFill="1" applyBorder="1" applyAlignment="1">
      <alignment horizontal="right" vertical="center"/>
    </xf>
    <xf numFmtId="0" fontId="7" fillId="2" borderId="45" xfId="0" applyFont="1" applyFill="1" applyBorder="1" applyAlignment="1">
      <alignment horizontal="right" vertical="center"/>
    </xf>
    <xf numFmtId="0" fontId="7" fillId="2" borderId="46" xfId="0" applyFont="1" applyFill="1" applyBorder="1" applyAlignment="1">
      <alignment horizontal="right" vertical="center"/>
    </xf>
    <xf numFmtId="0" fontId="7" fillId="2" borderId="43" xfId="0" applyFont="1" applyFill="1" applyBorder="1" applyAlignment="1">
      <alignment horizontal="right"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2" borderId="3" xfId="0" applyFont="1" applyFill="1" applyBorder="1" applyAlignment="1">
      <alignment horizontal="center" vertical="center" wrapText="1"/>
    </xf>
    <xf numFmtId="0" fontId="15" fillId="2" borderId="3" xfId="0" applyFont="1" applyFill="1" applyBorder="1" applyAlignment="1">
      <alignment horizontal="right" vertical="center" wrapText="1"/>
    </xf>
    <xf numFmtId="3" fontId="15" fillId="2" borderId="47" xfId="0" applyNumberFormat="1" applyFont="1" applyFill="1" applyBorder="1" applyAlignment="1">
      <alignment horizontal="right" vertical="center"/>
    </xf>
    <xf numFmtId="3" fontId="15" fillId="2" borderId="48" xfId="0" applyNumberFormat="1" applyFont="1" applyFill="1" applyBorder="1" applyAlignment="1">
      <alignment horizontal="right" vertical="center"/>
    </xf>
    <xf numFmtId="3" fontId="15" fillId="2" borderId="11" xfId="0" applyNumberFormat="1" applyFont="1" applyFill="1" applyBorder="1" applyAlignment="1">
      <alignment horizontal="right" vertical="center"/>
    </xf>
    <xf numFmtId="3" fontId="15" fillId="2" borderId="54" xfId="0" applyNumberFormat="1" applyFont="1" applyFill="1" applyBorder="1" applyAlignment="1">
      <alignment horizontal="right" vertical="center"/>
    </xf>
    <xf numFmtId="0" fontId="15" fillId="2" borderId="52" xfId="0" applyFont="1" applyFill="1" applyBorder="1" applyAlignment="1">
      <alignment horizontal="right" vertical="center" wrapText="1"/>
    </xf>
    <xf numFmtId="164" fontId="15" fillId="2" borderId="17" xfId="1" applyNumberFormat="1" applyFont="1" applyFill="1" applyBorder="1" applyAlignment="1">
      <alignment horizontal="right" vertical="center"/>
    </xf>
    <xf numFmtId="164" fontId="15" fillId="2" borderId="18" xfId="1" applyNumberFormat="1" applyFont="1" applyFill="1" applyBorder="1" applyAlignment="1">
      <alignment horizontal="right" vertical="center"/>
    </xf>
    <xf numFmtId="164" fontId="15" fillId="2" borderId="16" xfId="1" applyNumberFormat="1" applyFont="1" applyFill="1" applyBorder="1" applyAlignment="1">
      <alignment horizontal="right" vertical="center"/>
    </xf>
    <xf numFmtId="164" fontId="15" fillId="2" borderId="19" xfId="1" applyNumberFormat="1" applyFont="1" applyFill="1" applyBorder="1" applyAlignment="1">
      <alignment horizontal="right" vertical="center"/>
    </xf>
    <xf numFmtId="0" fontId="15" fillId="2" borderId="50" xfId="0" applyFont="1" applyFill="1" applyBorder="1" applyAlignment="1">
      <alignment horizontal="right" vertical="center" wrapText="1"/>
    </xf>
    <xf numFmtId="3" fontId="15" fillId="2" borderId="22" xfId="0" applyNumberFormat="1" applyFont="1" applyFill="1" applyBorder="1" applyAlignment="1">
      <alignment horizontal="right" vertical="center"/>
    </xf>
    <xf numFmtId="3" fontId="15" fillId="2" borderId="23" xfId="0" applyNumberFormat="1" applyFont="1" applyFill="1" applyBorder="1" applyAlignment="1">
      <alignment horizontal="right" vertical="center"/>
    </xf>
    <xf numFmtId="3" fontId="15" fillId="2" borderId="49" xfId="0" applyNumberFormat="1" applyFont="1" applyFill="1" applyBorder="1" applyAlignment="1">
      <alignment horizontal="right" vertical="center"/>
    </xf>
    <xf numFmtId="3" fontId="15" fillId="2" borderId="24" xfId="0" applyNumberFormat="1" applyFont="1" applyFill="1" applyBorder="1" applyAlignment="1">
      <alignment horizontal="right" vertical="center"/>
    </xf>
    <xf numFmtId="164" fontId="15" fillId="2" borderId="22" xfId="1" applyNumberFormat="1" applyFont="1" applyFill="1" applyBorder="1" applyAlignment="1">
      <alignment horizontal="right" vertical="center"/>
    </xf>
    <xf numFmtId="164" fontId="15" fillId="2" borderId="23" xfId="1" applyNumberFormat="1" applyFont="1" applyFill="1" applyBorder="1" applyAlignment="1">
      <alignment horizontal="right" vertical="center"/>
    </xf>
    <xf numFmtId="164" fontId="15" fillId="2" borderId="49" xfId="1" applyNumberFormat="1" applyFont="1" applyFill="1" applyBorder="1" applyAlignment="1">
      <alignment horizontal="right" vertical="center"/>
    </xf>
    <xf numFmtId="164" fontId="15" fillId="2" borderId="24" xfId="1" applyNumberFormat="1" applyFont="1" applyFill="1" applyBorder="1" applyAlignment="1">
      <alignment horizontal="right" vertical="center"/>
    </xf>
    <xf numFmtId="0" fontId="8" fillId="2" borderId="3" xfId="0" applyFont="1" applyFill="1" applyBorder="1" applyAlignment="1">
      <alignment horizontal="right" vertical="center" wrapText="1"/>
    </xf>
    <xf numFmtId="0" fontId="8" fillId="2" borderId="7" xfId="0" applyFont="1" applyFill="1" applyBorder="1" applyAlignment="1">
      <alignment horizontal="right" vertical="center" wrapText="1"/>
    </xf>
    <xf numFmtId="0" fontId="15" fillId="2" borderId="10" xfId="0" applyFont="1" applyFill="1" applyBorder="1" applyAlignment="1">
      <alignment horizontal="right" vertical="center" wrapText="1"/>
    </xf>
    <xf numFmtId="3" fontId="15" fillId="2" borderId="8" xfId="0" applyNumberFormat="1" applyFont="1" applyFill="1" applyBorder="1" applyAlignment="1">
      <alignment horizontal="right" vertical="center"/>
    </xf>
    <xf numFmtId="3" fontId="15" fillId="2" borderId="9" xfId="0" applyNumberFormat="1" applyFont="1" applyFill="1" applyBorder="1" applyAlignment="1">
      <alignment horizontal="right" vertical="center"/>
    </xf>
    <xf numFmtId="3" fontId="15" fillId="2" borderId="10" xfId="0" applyNumberFormat="1" applyFont="1" applyFill="1" applyBorder="1" applyAlignment="1">
      <alignment horizontal="right" vertical="center"/>
    </xf>
    <xf numFmtId="3" fontId="12" fillId="2" borderId="30" xfId="0" applyNumberFormat="1" applyFont="1" applyFill="1" applyBorder="1" applyAlignment="1">
      <alignment horizontal="right" vertical="center"/>
    </xf>
    <xf numFmtId="0" fontId="15" fillId="2" borderId="46" xfId="0" applyFont="1" applyFill="1" applyBorder="1" applyAlignment="1">
      <alignment horizontal="right" vertical="center" wrapText="1"/>
    </xf>
    <xf numFmtId="3" fontId="15" fillId="2" borderId="26" xfId="0" applyNumberFormat="1" applyFont="1" applyFill="1" applyBorder="1" applyAlignment="1">
      <alignment horizontal="right" vertical="center"/>
    </xf>
    <xf numFmtId="3" fontId="15" fillId="2" borderId="27" xfId="0" applyNumberFormat="1" applyFont="1" applyFill="1" applyBorder="1" applyAlignment="1">
      <alignment horizontal="right" vertical="center"/>
    </xf>
    <xf numFmtId="3" fontId="15" fillId="2" borderId="25" xfId="0" applyNumberFormat="1" applyFont="1" applyFill="1" applyBorder="1" applyAlignment="1">
      <alignment horizontal="right" vertical="center"/>
    </xf>
    <xf numFmtId="3" fontId="12" fillId="2" borderId="28" xfId="0" applyNumberFormat="1" applyFont="1" applyFill="1" applyBorder="1" applyAlignment="1">
      <alignment horizontal="right" vertical="center"/>
    </xf>
    <xf numFmtId="0" fontId="15" fillId="2" borderId="7" xfId="0" applyFont="1" applyFill="1" applyBorder="1" applyAlignment="1">
      <alignment horizontal="right" vertical="center" wrapText="1"/>
    </xf>
    <xf numFmtId="0" fontId="15" fillId="2" borderId="39" xfId="0" applyFont="1" applyFill="1" applyBorder="1" applyAlignment="1">
      <alignment horizontal="right" vertical="center"/>
    </xf>
    <xf numFmtId="0" fontId="15" fillId="2" borderId="40" xfId="0" applyFont="1" applyFill="1" applyBorder="1" applyAlignment="1">
      <alignment horizontal="right" vertical="center"/>
    </xf>
    <xf numFmtId="0" fontId="15" fillId="2" borderId="41" xfId="0" applyFont="1" applyFill="1" applyBorder="1" applyAlignment="1">
      <alignment horizontal="right" vertical="center"/>
    </xf>
    <xf numFmtId="0" fontId="15" fillId="2" borderId="44" xfId="0" applyFont="1" applyFill="1" applyBorder="1" applyAlignment="1">
      <alignment horizontal="right" vertical="center"/>
    </xf>
    <xf numFmtId="0" fontId="15" fillId="2" borderId="45" xfId="0" applyFont="1" applyFill="1" applyBorder="1" applyAlignment="1">
      <alignment horizontal="right" vertical="center"/>
    </xf>
    <xf numFmtId="0" fontId="15" fillId="2" borderId="46" xfId="0" applyFont="1" applyFill="1" applyBorder="1" applyAlignment="1">
      <alignment horizontal="right" vertical="center"/>
    </xf>
    <xf numFmtId="0" fontId="15" fillId="2" borderId="43" xfId="0" applyFont="1" applyFill="1" applyBorder="1" applyAlignment="1">
      <alignment horizontal="right" vertical="center"/>
    </xf>
    <xf numFmtId="0" fontId="7" fillId="2" borderId="0" xfId="0" applyFont="1" applyFill="1"/>
    <xf numFmtId="0" fontId="5" fillId="0" borderId="0" xfId="0" applyFont="1" applyBorder="1" applyAlignment="1">
      <alignment horizontal="center" vertical="center" wrapText="1"/>
    </xf>
    <xf numFmtId="0" fontId="7" fillId="0" borderId="0" xfId="0" applyFont="1" applyFill="1" applyAlignment="1">
      <alignment horizontal="left" vertical="top" wrapText="1"/>
    </xf>
    <xf numFmtId="0" fontId="7" fillId="0" borderId="0" xfId="0" applyFont="1" applyFill="1" applyAlignment="1">
      <alignment vertical="top"/>
    </xf>
    <xf numFmtId="3" fontId="7" fillId="0" borderId="48" xfId="0" applyNumberFormat="1" applyFont="1" applyFill="1" applyBorder="1" applyAlignment="1">
      <alignment horizontal="right" vertical="center"/>
    </xf>
    <xf numFmtId="164" fontId="7" fillId="0" borderId="18" xfId="1" applyNumberFormat="1" applyFont="1" applyFill="1" applyBorder="1" applyAlignment="1">
      <alignment horizontal="right" vertical="center"/>
    </xf>
    <xf numFmtId="164" fontId="9" fillId="0" borderId="27" xfId="1" applyNumberFormat="1" applyFont="1" applyFill="1" applyBorder="1" applyAlignment="1">
      <alignment horizontal="right" vertical="center"/>
    </xf>
    <xf numFmtId="0" fontId="15" fillId="0" borderId="29" xfId="0" applyFont="1" applyFill="1" applyBorder="1" applyAlignment="1">
      <alignment horizontal="left" vertical="center" wrapText="1"/>
    </xf>
    <xf numFmtId="0" fontId="6" fillId="0" borderId="10" xfId="0" applyFont="1" applyFill="1" applyBorder="1" applyAlignment="1">
      <alignment horizontal="right" vertical="center" wrapText="1"/>
    </xf>
    <xf numFmtId="3" fontId="7" fillId="0" borderId="9" xfId="0" applyNumberFormat="1" applyFont="1" applyFill="1" applyBorder="1" applyAlignment="1">
      <alignment horizontal="right" vertical="center"/>
    </xf>
    <xf numFmtId="0" fontId="9" fillId="0" borderId="30" xfId="0" applyNumberFormat="1" applyFont="1" applyFill="1" applyBorder="1" applyAlignment="1">
      <alignment horizontal="right" vertical="center"/>
    </xf>
    <xf numFmtId="0" fontId="15" fillId="0" borderId="6" xfId="0" applyFont="1" applyFill="1" applyBorder="1" applyAlignment="1">
      <alignment horizontal="left" vertical="center" wrapText="1"/>
    </xf>
    <xf numFmtId="0" fontId="6" fillId="0" borderId="25" xfId="0" applyFont="1" applyFill="1" applyBorder="1" applyAlignment="1">
      <alignment horizontal="right" vertical="center" wrapText="1"/>
    </xf>
    <xf numFmtId="0" fontId="7" fillId="0" borderId="26" xfId="0" applyNumberFormat="1" applyFont="1" applyFill="1" applyBorder="1" applyAlignment="1">
      <alignment horizontal="right" vertical="center"/>
    </xf>
    <xf numFmtId="0" fontId="7" fillId="0" borderId="27" xfId="0" applyNumberFormat="1" applyFont="1" applyFill="1" applyBorder="1" applyAlignment="1">
      <alignment horizontal="right" vertical="center"/>
    </xf>
    <xf numFmtId="3" fontId="7" fillId="0" borderId="27" xfId="0" applyNumberFormat="1" applyFont="1" applyFill="1" applyBorder="1" applyAlignment="1">
      <alignment horizontal="right" vertical="center"/>
    </xf>
    <xf numFmtId="0" fontId="7" fillId="0" borderId="25" xfId="0" applyNumberFormat="1" applyFont="1" applyFill="1" applyBorder="1" applyAlignment="1">
      <alignment horizontal="right" vertical="center"/>
    </xf>
    <xf numFmtId="0" fontId="9" fillId="0" borderId="28" xfId="0" applyNumberFormat="1" applyFont="1" applyFill="1" applyBorder="1" applyAlignment="1">
      <alignment horizontal="right" vertical="center"/>
    </xf>
    <xf numFmtId="0" fontId="12" fillId="0" borderId="66" xfId="0" applyFont="1" applyFill="1" applyBorder="1" applyAlignment="1">
      <alignment horizontal="left" vertical="center" wrapText="1"/>
    </xf>
    <xf numFmtId="3" fontId="7" fillId="0" borderId="26" xfId="0" applyNumberFormat="1" applyFont="1" applyFill="1" applyBorder="1" applyAlignment="1">
      <alignment horizontal="right" vertical="center"/>
    </xf>
    <xf numFmtId="3" fontId="7" fillId="0" borderId="25" xfId="0" applyNumberFormat="1" applyFont="1" applyFill="1" applyBorder="1" applyAlignment="1">
      <alignment horizontal="right" vertical="center"/>
    </xf>
    <xf numFmtId="3" fontId="9" fillId="0" borderId="28" xfId="0" applyNumberFormat="1" applyFont="1" applyFill="1" applyBorder="1" applyAlignment="1">
      <alignment horizontal="right" vertical="center"/>
    </xf>
    <xf numFmtId="0" fontId="8" fillId="2" borderId="11" xfId="0" applyFont="1" applyFill="1" applyBorder="1" applyAlignment="1">
      <alignment horizontal="right" vertical="center" wrapText="1"/>
    </xf>
    <xf numFmtId="0" fontId="7" fillId="2" borderId="25" xfId="0" applyFont="1" applyFill="1" applyBorder="1" applyAlignment="1">
      <alignment horizontal="right" vertical="center" wrapText="1"/>
    </xf>
    <xf numFmtId="0" fontId="7" fillId="2" borderId="26" xfId="0" applyNumberFormat="1" applyFont="1" applyFill="1" applyBorder="1" applyAlignment="1">
      <alignment horizontal="right" vertical="center"/>
    </xf>
    <xf numFmtId="0" fontId="7" fillId="2" borderId="27" xfId="0" applyNumberFormat="1" applyFont="1" applyFill="1" applyBorder="1" applyAlignment="1">
      <alignment horizontal="right" vertical="center"/>
    </xf>
    <xf numFmtId="0" fontId="7" fillId="2" borderId="25" xfId="0" applyNumberFormat="1" applyFont="1" applyFill="1" applyBorder="1" applyAlignment="1">
      <alignment horizontal="right" vertical="center"/>
    </xf>
    <xf numFmtId="0" fontId="9" fillId="2" borderId="28" xfId="0" applyNumberFormat="1" applyFont="1" applyFill="1" applyBorder="1" applyAlignment="1">
      <alignment horizontal="right" vertical="center"/>
    </xf>
    <xf numFmtId="0" fontId="3" fillId="0" borderId="35" xfId="0" applyFont="1" applyFill="1" applyBorder="1" applyAlignment="1">
      <alignment vertical="center" wrapText="1"/>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6" fillId="0" borderId="11" xfId="0" applyFont="1" applyFill="1" applyBorder="1" applyAlignment="1">
      <alignment horizontal="right" vertical="center" wrapText="1"/>
    </xf>
    <xf numFmtId="3" fontId="7" fillId="0" borderId="61" xfId="0" applyNumberFormat="1" applyFont="1" applyFill="1" applyBorder="1" applyAlignment="1">
      <alignment horizontal="right" vertical="center"/>
    </xf>
    <xf numFmtId="3" fontId="7" fillId="0" borderId="11" xfId="0" applyNumberFormat="1" applyFont="1" applyFill="1" applyBorder="1" applyAlignment="1">
      <alignment horizontal="right" vertical="center"/>
    </xf>
    <xf numFmtId="3" fontId="7" fillId="0" borderId="54" xfId="0" applyNumberFormat="1" applyFont="1" applyFill="1" applyBorder="1" applyAlignment="1">
      <alignment horizontal="right" vertical="center"/>
    </xf>
    <xf numFmtId="0" fontId="6" fillId="0" borderId="16" xfId="0" applyFont="1" applyFill="1" applyBorder="1" applyAlignment="1">
      <alignment horizontal="right" vertical="center" wrapText="1"/>
    </xf>
    <xf numFmtId="164" fontId="9" fillId="0" borderId="62" xfId="1" applyNumberFormat="1" applyFont="1" applyFill="1" applyBorder="1" applyAlignment="1">
      <alignment horizontal="right" vertical="center"/>
    </xf>
    <xf numFmtId="164" fontId="9" fillId="0" borderId="18" xfId="1" applyNumberFormat="1" applyFont="1" applyFill="1" applyBorder="1" applyAlignment="1">
      <alignment horizontal="right" vertical="center"/>
    </xf>
    <xf numFmtId="164" fontId="9" fillId="0" borderId="16" xfId="1" applyNumberFormat="1" applyFont="1" applyFill="1" applyBorder="1" applyAlignment="1">
      <alignment horizontal="right" vertical="center"/>
    </xf>
    <xf numFmtId="164" fontId="9" fillId="0" borderId="19" xfId="1" applyNumberFormat="1" applyFont="1" applyFill="1" applyBorder="1" applyAlignment="1">
      <alignment horizontal="right" vertical="center"/>
    </xf>
    <xf numFmtId="0" fontId="6" fillId="0" borderId="21" xfId="0" applyFont="1" applyFill="1" applyBorder="1" applyAlignment="1">
      <alignment horizontal="right" vertical="center" wrapText="1"/>
    </xf>
    <xf numFmtId="0" fontId="7" fillId="0" borderId="63" xfId="0" applyNumberFormat="1" applyFont="1" applyFill="1" applyBorder="1" applyAlignment="1">
      <alignment horizontal="right" vertical="center"/>
    </xf>
    <xf numFmtId="0" fontId="7" fillId="0" borderId="13" xfId="0" applyNumberFormat="1" applyFont="1" applyFill="1" applyBorder="1" applyAlignment="1">
      <alignment horizontal="right" vertical="center"/>
    </xf>
    <xf numFmtId="0" fontId="7" fillId="0" borderId="21" xfId="0" applyNumberFormat="1" applyFont="1" applyFill="1" applyBorder="1" applyAlignment="1">
      <alignment horizontal="right" vertical="center"/>
    </xf>
    <xf numFmtId="0" fontId="7" fillId="0" borderId="14" xfId="0" applyNumberFormat="1" applyFont="1" applyFill="1" applyBorder="1" applyAlignment="1">
      <alignment horizontal="right" vertical="center"/>
    </xf>
    <xf numFmtId="3" fontId="7" fillId="0" borderId="63" xfId="0" applyNumberFormat="1" applyFont="1" applyFill="1" applyBorder="1" applyAlignment="1">
      <alignment horizontal="right" vertical="center"/>
    </xf>
    <xf numFmtId="3" fontId="7" fillId="0" borderId="21" xfId="0" applyNumberFormat="1" applyFont="1" applyFill="1" applyBorder="1" applyAlignment="1">
      <alignment horizontal="right" vertical="center"/>
    </xf>
    <xf numFmtId="164" fontId="9" fillId="0" borderId="66" xfId="1" applyNumberFormat="1" applyFont="1" applyFill="1" applyBorder="1" applyAlignment="1">
      <alignment horizontal="right" vertical="center"/>
    </xf>
    <xf numFmtId="164" fontId="7" fillId="0" borderId="27" xfId="1" applyNumberFormat="1" applyFont="1" applyFill="1" applyBorder="1" applyAlignment="1">
      <alignment horizontal="right" vertical="center"/>
    </xf>
    <xf numFmtId="164" fontId="9" fillId="0" borderId="25" xfId="1" applyNumberFormat="1" applyFont="1" applyFill="1" applyBorder="1" applyAlignment="1">
      <alignment horizontal="right" vertical="center"/>
    </xf>
    <xf numFmtId="164" fontId="9" fillId="0" borderId="28" xfId="1" applyNumberFormat="1" applyFont="1" applyFill="1" applyBorder="1" applyAlignment="1">
      <alignment horizontal="right" vertical="center"/>
    </xf>
    <xf numFmtId="0" fontId="7"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164" fontId="7" fillId="0" borderId="0" xfId="1" applyNumberFormat="1" applyFont="1" applyFill="1" applyBorder="1" applyAlignment="1">
      <alignment horizontal="right" vertical="top"/>
    </xf>
    <xf numFmtId="0" fontId="12" fillId="0" borderId="53" xfId="0" applyFont="1" applyFill="1" applyBorder="1" applyAlignment="1">
      <alignment horizontal="left" vertical="center" wrapText="1"/>
    </xf>
    <xf numFmtId="0" fontId="6" fillId="0" borderId="32" xfId="0" applyFont="1" applyFill="1" applyBorder="1" applyAlignment="1">
      <alignment horizontal="right" vertical="center" wrapText="1"/>
    </xf>
    <xf numFmtId="3" fontId="7" fillId="0" borderId="56" xfId="0" applyNumberFormat="1" applyFont="1" applyFill="1" applyBorder="1" applyAlignment="1">
      <alignment horizontal="right" vertical="center"/>
    </xf>
    <xf numFmtId="3" fontId="7" fillId="0" borderId="57" xfId="0" applyNumberFormat="1" applyFont="1" applyFill="1" applyBorder="1" applyAlignment="1">
      <alignment horizontal="right" vertical="center"/>
    </xf>
    <xf numFmtId="3" fontId="9" fillId="0" borderId="34" xfId="0" applyNumberFormat="1" applyFont="1" applyFill="1" applyBorder="1" applyAlignment="1">
      <alignment horizontal="right" vertical="center"/>
    </xf>
    <xf numFmtId="0" fontId="12" fillId="2" borderId="0" xfId="0" applyFont="1" applyFill="1" applyBorder="1" applyAlignment="1">
      <alignment horizontal="left" vertical="center"/>
    </xf>
    <xf numFmtId="0" fontId="11" fillId="2" borderId="49" xfId="0" applyFont="1" applyFill="1" applyBorder="1" applyAlignment="1">
      <alignment horizontal="right" vertical="center" wrapText="1"/>
    </xf>
    <xf numFmtId="164" fontId="7" fillId="2" borderId="0" xfId="1" applyNumberFormat="1" applyFont="1" applyFill="1" applyBorder="1" applyAlignment="1">
      <alignment horizontal="right"/>
    </xf>
    <xf numFmtId="3" fontId="7" fillId="2" borderId="71" xfId="0" applyNumberFormat="1" applyFont="1" applyFill="1" applyBorder="1" applyAlignment="1">
      <alignment horizontal="right" vertical="center"/>
    </xf>
    <xf numFmtId="3" fontId="9" fillId="2" borderId="56" xfId="0" applyNumberFormat="1" applyFont="1" applyFill="1" applyBorder="1" applyAlignment="1">
      <alignment horizontal="right" vertical="center"/>
    </xf>
    <xf numFmtId="3" fontId="9" fillId="2" borderId="33" xfId="0" applyNumberFormat="1" applyFont="1" applyFill="1" applyBorder="1" applyAlignment="1">
      <alignment horizontal="right" vertical="center"/>
    </xf>
    <xf numFmtId="3" fontId="9" fillId="2" borderId="57" xfId="0" applyNumberFormat="1" applyFont="1" applyFill="1" applyBorder="1" applyAlignment="1">
      <alignment horizontal="right" vertical="center"/>
    </xf>
    <xf numFmtId="0" fontId="9" fillId="2" borderId="0" xfId="0" applyFont="1" applyFill="1" applyBorder="1" applyAlignment="1">
      <alignment horizontal="right" vertical="center" wrapText="1"/>
    </xf>
    <xf numFmtId="0" fontId="12" fillId="0" borderId="35" xfId="0" applyFont="1" applyFill="1" applyBorder="1" applyAlignment="1">
      <alignment horizontal="right" vertical="center" wrapText="1"/>
    </xf>
    <xf numFmtId="3" fontId="7" fillId="0" borderId="36" xfId="0" applyNumberFormat="1" applyFont="1" applyBorder="1" applyAlignment="1">
      <alignment horizontal="right" vertical="center"/>
    </xf>
    <xf numFmtId="3" fontId="9" fillId="0" borderId="3" xfId="0" applyNumberFormat="1" applyFont="1" applyBorder="1" applyAlignment="1">
      <alignment horizontal="right" vertical="center"/>
    </xf>
    <xf numFmtId="0" fontId="7" fillId="2" borderId="59" xfId="0" applyFont="1" applyFill="1" applyBorder="1" applyAlignment="1">
      <alignment horizontal="right" vertical="center"/>
    </xf>
    <xf numFmtId="0" fontId="7" fillId="2" borderId="65" xfId="0" applyFont="1" applyFill="1" applyBorder="1" applyAlignment="1">
      <alignment horizontal="right" vertical="center"/>
    </xf>
    <xf numFmtId="0" fontId="11" fillId="0" borderId="0" xfId="0" applyFont="1" applyFill="1" applyAlignment="1">
      <alignment vertical="top"/>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4" fillId="0" borderId="20" xfId="0" applyFont="1" applyBorder="1" applyAlignment="1">
      <alignment horizontal="left" vertical="center" wrapText="1"/>
    </xf>
    <xf numFmtId="0" fontId="4" fillId="0" borderId="6" xfId="0" applyFont="1" applyBorder="1" applyAlignment="1">
      <alignment horizontal="left" vertical="center"/>
    </xf>
    <xf numFmtId="0" fontId="3" fillId="0" borderId="29"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5" fillId="0" borderId="2" xfId="0" applyFont="1" applyBorder="1" applyAlignment="1">
      <alignment horizontal="left" vertical="center"/>
    </xf>
    <xf numFmtId="0" fontId="9" fillId="2" borderId="37" xfId="0" applyFont="1" applyFill="1" applyBorder="1" applyAlignment="1">
      <alignment horizontal="left" vertical="center" wrapText="1"/>
    </xf>
    <xf numFmtId="0" fontId="9" fillId="2" borderId="42"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0" borderId="0" xfId="0" applyAlignment="1">
      <alignment horizontal="left" vertical="top" wrapText="1"/>
    </xf>
    <xf numFmtId="2" fontId="3" fillId="0" borderId="0" xfId="0" applyNumberFormat="1" applyFont="1" applyBorder="1" applyAlignment="1">
      <alignment horizontal="left" vertical="center" wrapText="1"/>
    </xf>
    <xf numFmtId="2" fontId="3" fillId="0" borderId="1" xfId="0" applyNumberFormat="1" applyFont="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7" fillId="2" borderId="29"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11" fillId="0" borderId="0" xfId="0" applyFont="1" applyFill="1" applyAlignment="1">
      <alignment horizontal="left"/>
    </xf>
    <xf numFmtId="0" fontId="7" fillId="2" borderId="55" xfId="0" applyFont="1" applyFill="1" applyBorder="1" applyAlignment="1">
      <alignment horizontal="left" vertical="center"/>
    </xf>
    <xf numFmtId="0" fontId="7" fillId="2" borderId="6" xfId="0" applyFont="1" applyFill="1" applyBorder="1" applyAlignment="1">
      <alignment horizontal="left" vertical="center"/>
    </xf>
    <xf numFmtId="0" fontId="12" fillId="2" borderId="2" xfId="0" applyFont="1" applyFill="1" applyBorder="1" applyAlignment="1">
      <alignment horizontal="left" vertical="center" wrapText="1"/>
    </xf>
    <xf numFmtId="0" fontId="12" fillId="2" borderId="6" xfId="0" applyFont="1" applyFill="1" applyBorder="1" applyAlignment="1">
      <alignment horizontal="left" vertical="center"/>
    </xf>
    <xf numFmtId="0" fontId="3" fillId="0" borderId="29" xfId="0" applyFont="1" applyFill="1" applyBorder="1" applyAlignment="1">
      <alignment vertical="center" wrapText="1"/>
    </xf>
    <xf numFmtId="0" fontId="3" fillId="0" borderId="35" xfId="0" applyFont="1" applyFill="1" applyBorder="1" applyAlignment="1">
      <alignment vertical="center" wrapText="1"/>
    </xf>
    <xf numFmtId="0" fontId="11" fillId="0" borderId="0" xfId="0" applyFont="1" applyFill="1" applyAlignment="1">
      <alignment horizontal="left" vertical="top" wrapText="1"/>
    </xf>
    <xf numFmtId="0" fontId="12" fillId="2" borderId="0"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7" fillId="2" borderId="2" xfId="0" applyFont="1" applyFill="1" applyBorder="1" applyAlignment="1">
      <alignment horizontal="left" vertical="center"/>
    </xf>
    <xf numFmtId="0" fontId="7" fillId="2" borderId="15" xfId="0" applyFont="1" applyFill="1" applyBorder="1" applyAlignment="1">
      <alignment horizontal="left" vertical="center"/>
    </xf>
    <xf numFmtId="0" fontId="7" fillId="2" borderId="20" xfId="0" applyFont="1" applyFill="1" applyBorder="1" applyAlignment="1">
      <alignment horizontal="left" vertical="center"/>
    </xf>
    <xf numFmtId="0" fontId="7" fillId="0" borderId="65" xfId="0" applyFont="1" applyFill="1" applyBorder="1" applyAlignment="1">
      <alignment horizontal="right" vertical="center"/>
    </xf>
    <xf numFmtId="0" fontId="7" fillId="0" borderId="45" xfId="0" applyFont="1" applyFill="1" applyBorder="1" applyAlignment="1">
      <alignment horizontal="right" vertical="center"/>
    </xf>
    <xf numFmtId="0" fontId="7" fillId="0" borderId="46" xfId="0" applyFont="1" applyFill="1" applyBorder="1" applyAlignment="1">
      <alignment horizontal="right" vertical="center"/>
    </xf>
    <xf numFmtId="0" fontId="7" fillId="0" borderId="37" xfId="0" applyFont="1" applyFill="1" applyBorder="1" applyAlignment="1">
      <alignment horizontal="right" vertical="center"/>
    </xf>
    <xf numFmtId="0" fontId="7" fillId="0" borderId="69" xfId="0" applyFont="1" applyFill="1" applyBorder="1" applyAlignment="1">
      <alignment horizontal="right" vertical="center"/>
    </xf>
    <xf numFmtId="0" fontId="7" fillId="0" borderId="38" xfId="0" applyFont="1" applyFill="1" applyBorder="1" applyAlignment="1">
      <alignment horizontal="right" vertical="center"/>
    </xf>
    <xf numFmtId="0" fontId="7" fillId="2" borderId="42" xfId="0" applyFont="1" applyFill="1" applyBorder="1" applyAlignment="1">
      <alignment horizontal="left" vertical="center" wrapText="1"/>
    </xf>
    <xf numFmtId="0" fontId="7" fillId="2" borderId="43" xfId="0" applyFont="1" applyFill="1" applyBorder="1" applyAlignment="1">
      <alignment horizontal="left" vertical="center" wrapText="1"/>
    </xf>
    <xf numFmtId="0" fontId="7" fillId="0" borderId="44" xfId="0" applyFont="1" applyFill="1" applyBorder="1" applyAlignment="1">
      <alignment horizontal="right" vertical="center"/>
    </xf>
    <xf numFmtId="0" fontId="7" fillId="0" borderId="70" xfId="0" applyFont="1" applyFill="1" applyBorder="1" applyAlignment="1">
      <alignment horizontal="right" vertical="center"/>
    </xf>
    <xf numFmtId="0" fontId="7" fillId="2" borderId="38" xfId="0" applyFont="1" applyFill="1" applyBorder="1" applyAlignment="1">
      <alignment horizontal="left" vertical="center" wrapText="1"/>
    </xf>
    <xf numFmtId="3" fontId="7" fillId="2" borderId="34" xfId="0" applyNumberFormat="1" applyFont="1" applyFill="1" applyBorder="1" applyAlignment="1">
      <alignment horizontal="right" vertical="center"/>
    </xf>
    <xf numFmtId="3" fontId="9" fillId="2" borderId="53" xfId="0" applyNumberFormat="1" applyFont="1" applyFill="1" applyBorder="1" applyAlignment="1">
      <alignment horizontal="right" vertical="center"/>
    </xf>
    <xf numFmtId="3" fontId="9" fillId="2" borderId="4"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12" fillId="2" borderId="29" xfId="0" applyFont="1" applyFill="1" applyBorder="1" applyAlignment="1">
      <alignment horizontal="left" vertical="center" wrapText="1"/>
    </xf>
    <xf numFmtId="0" fontId="12" fillId="2" borderId="35" xfId="0" applyFont="1" applyFill="1" applyBorder="1" applyAlignment="1">
      <alignment horizontal="left" vertical="center" wrapText="1"/>
    </xf>
    <xf numFmtId="0" fontId="11" fillId="2" borderId="35" xfId="0" applyFont="1" applyFill="1" applyBorder="1" applyAlignment="1">
      <alignment horizontal="center"/>
    </xf>
    <xf numFmtId="0" fontId="11" fillId="2" borderId="68" xfId="0" applyFont="1" applyFill="1" applyBorder="1" applyAlignment="1">
      <alignment horizontal="center"/>
    </xf>
    <xf numFmtId="0" fontId="7" fillId="2" borderId="67" xfId="0" applyFont="1" applyFill="1" applyBorder="1" applyAlignment="1">
      <alignment horizontal="right" vertical="center"/>
    </xf>
    <xf numFmtId="3" fontId="7" fillId="2" borderId="53" xfId="0" applyNumberFormat="1" applyFont="1" applyFill="1" applyBorder="1" applyAlignment="1">
      <alignment horizontal="right" vertical="center"/>
    </xf>
    <xf numFmtId="3" fontId="7" fillId="2" borderId="4" xfId="0" applyNumberFormat="1" applyFont="1" applyFill="1" applyBorder="1" applyAlignment="1">
      <alignment horizontal="right" vertical="center"/>
    </xf>
    <xf numFmtId="3" fontId="7" fillId="2" borderId="5" xfId="0" applyNumberFormat="1" applyFont="1" applyFill="1" applyBorder="1" applyAlignment="1">
      <alignment horizontal="right" vertical="center"/>
    </xf>
    <xf numFmtId="0" fontId="15" fillId="2" borderId="59" xfId="0" applyFont="1" applyFill="1" applyBorder="1" applyAlignment="1">
      <alignment horizontal="left" vertical="center" wrapText="1"/>
    </xf>
    <xf numFmtId="0" fontId="15" fillId="2" borderId="63" xfId="0" applyFont="1" applyFill="1" applyBorder="1" applyAlignment="1">
      <alignment horizontal="left" vertical="center" wrapText="1"/>
    </xf>
    <xf numFmtId="0" fontId="12" fillId="2" borderId="58" xfId="0" applyFont="1" applyFill="1" applyBorder="1" applyAlignment="1">
      <alignment horizontal="left" vertical="center" wrapText="1"/>
    </xf>
    <xf numFmtId="0" fontId="12" fillId="2" borderId="65" xfId="0" applyFont="1" applyFill="1" applyBorder="1" applyAlignment="1">
      <alignment horizontal="left" vertical="center" wrapText="1"/>
    </xf>
    <xf numFmtId="3" fontId="7" fillId="2" borderId="67" xfId="0" applyNumberFormat="1" applyFont="1" applyFill="1" applyBorder="1" applyAlignment="1">
      <alignment horizontal="right" vertical="center"/>
    </xf>
    <xf numFmtId="0" fontId="12" fillId="2" borderId="58"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5" fillId="2" borderId="58" xfId="0" applyFont="1" applyFill="1" applyBorder="1" applyAlignment="1">
      <alignment horizontal="left" vertical="center" wrapText="1"/>
    </xf>
    <xf numFmtId="0" fontId="15" fillId="2" borderId="59" xfId="0" quotePrefix="1" applyFont="1" applyFill="1" applyBorder="1" applyAlignment="1">
      <alignment horizontal="left" vertical="center" wrapText="1"/>
    </xf>
    <xf numFmtId="0" fontId="13" fillId="2" borderId="0" xfId="0" applyFont="1" applyFill="1" applyBorder="1" applyAlignment="1">
      <alignment vertical="center" wrapText="1"/>
    </xf>
    <xf numFmtId="0" fontId="13" fillId="2" borderId="1" xfId="0" applyFont="1" applyFill="1" applyBorder="1" applyAlignment="1">
      <alignment vertical="center" wrapText="1"/>
    </xf>
    <xf numFmtId="0" fontId="14" fillId="2" borderId="2" xfId="0" applyFont="1" applyFill="1" applyBorder="1" applyAlignment="1">
      <alignment horizontal="left" vertical="center" wrapText="1"/>
    </xf>
    <xf numFmtId="0" fontId="14" fillId="2" borderId="36"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2" fillId="2" borderId="58"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7" fillId="2" borderId="63" xfId="0" applyFont="1" applyFill="1" applyBorder="1" applyAlignment="1">
      <alignment horizontal="left" vertical="center" wrapText="1"/>
    </xf>
    <xf numFmtId="0" fontId="7" fillId="2" borderId="62" xfId="0" applyFont="1" applyFill="1" applyBorder="1" applyAlignment="1">
      <alignment horizontal="left" vertical="center" wrapText="1"/>
    </xf>
    <xf numFmtId="0" fontId="7" fillId="2" borderId="66" xfId="0" applyFont="1" applyFill="1" applyBorder="1" applyAlignment="1">
      <alignment horizontal="left" vertical="center" wrapText="1"/>
    </xf>
    <xf numFmtId="0" fontId="12" fillId="2" borderId="61" xfId="0" applyFont="1" applyFill="1" applyBorder="1" applyAlignment="1">
      <alignment horizontal="left" vertical="center" wrapText="1"/>
    </xf>
    <xf numFmtId="0" fontId="12" fillId="2" borderId="66" xfId="0" applyFont="1" applyFill="1" applyBorder="1" applyAlignment="1">
      <alignment horizontal="left" vertical="center" wrapText="1"/>
    </xf>
    <xf numFmtId="0" fontId="7" fillId="2" borderId="61"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6" xfId="0" applyFont="1" applyFill="1" applyBorder="1" applyAlignment="1">
      <alignment horizontal="left" vertical="center" wrapText="1"/>
    </xf>
    <xf numFmtId="0" fontId="12" fillId="2" borderId="55" xfId="0" applyFont="1" applyFill="1" applyBorder="1" applyAlignment="1">
      <alignment horizontal="left" vertical="center" wrapText="1"/>
    </xf>
    <xf numFmtId="0" fontId="7" fillId="2" borderId="55"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0" borderId="0" xfId="0" applyFont="1" applyFill="1" applyAlignment="1">
      <alignment horizontal="left" vertical="top" wrapText="1"/>
    </xf>
    <xf numFmtId="0" fontId="12" fillId="0" borderId="61" xfId="0" applyFont="1" applyFill="1" applyBorder="1" applyAlignment="1">
      <alignment horizontal="left" vertical="center" wrapText="1"/>
    </xf>
    <xf numFmtId="0" fontId="12" fillId="0" borderId="66"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2" fillId="2" borderId="37" xfId="0" applyFont="1" applyFill="1" applyBorder="1" applyAlignment="1">
      <alignment horizontal="left" vertical="center" wrapText="1"/>
    </xf>
    <xf numFmtId="0" fontId="22" fillId="2" borderId="38" xfId="0" applyFont="1" applyFill="1" applyBorder="1" applyAlignment="1">
      <alignment horizontal="left" vertical="center" wrapText="1"/>
    </xf>
    <xf numFmtId="0" fontId="22" fillId="2" borderId="42" xfId="0" applyFont="1" applyFill="1" applyBorder="1" applyAlignment="1">
      <alignment horizontal="left" vertical="center" wrapText="1"/>
    </xf>
    <xf numFmtId="0" fontId="22" fillId="2" borderId="43" xfId="0" applyFont="1" applyFill="1" applyBorder="1" applyAlignment="1">
      <alignment horizontal="left" vertical="center" wrapText="1"/>
    </xf>
    <xf numFmtId="0" fontId="15" fillId="2" borderId="62"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2" fillId="2" borderId="53"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0" fontId="15" fillId="2" borderId="6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1" fillId="2" borderId="0" xfId="0" applyFont="1" applyFill="1" applyAlignment="1">
      <alignment horizontal="left" vertical="top" wrapText="1"/>
    </xf>
    <xf numFmtId="0" fontId="7" fillId="0" borderId="37"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5" xfId="0" applyFont="1" applyFill="1" applyBorder="1" applyAlignment="1">
      <alignment horizontal="left" vertical="center" wrapText="1"/>
    </xf>
    <xf numFmtId="0" fontId="7" fillId="2" borderId="69" xfId="0" applyFont="1" applyFill="1" applyBorder="1" applyAlignment="1">
      <alignment horizontal="left" vertical="center" wrapText="1"/>
    </xf>
    <xf numFmtId="0" fontId="12" fillId="2" borderId="0" xfId="0" applyFont="1" applyFill="1" applyBorder="1" applyAlignment="1">
      <alignment horizontal="left" wrapText="1"/>
    </xf>
    <xf numFmtId="0" fontId="12" fillId="2" borderId="1" xfId="0" applyFont="1" applyFill="1" applyBorder="1" applyAlignment="1">
      <alignment horizontal="left" wrapText="1"/>
    </xf>
    <xf numFmtId="0" fontId="12" fillId="2" borderId="68" xfId="0" applyFont="1" applyFill="1" applyBorder="1" applyAlignment="1">
      <alignment horizontal="left" vertical="center" wrapText="1"/>
    </xf>
    <xf numFmtId="0" fontId="7" fillId="0" borderId="15" xfId="0" applyFont="1" applyFill="1" applyBorder="1" applyAlignment="1">
      <alignment horizontal="left" vertical="center" wrapText="1"/>
    </xf>
    <xf numFmtId="3" fontId="7" fillId="2" borderId="47" xfId="0" applyNumberFormat="1" applyFont="1" applyFill="1" applyBorder="1" applyAlignment="1">
      <alignment horizontal="center" vertical="center"/>
    </xf>
    <xf numFmtId="3" fontId="7" fillId="2" borderId="48"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xf>
    <xf numFmtId="3" fontId="7" fillId="2" borderId="3" xfId="0" applyNumberFormat="1" applyFont="1" applyFill="1" applyBorder="1" applyAlignment="1">
      <alignment horizontal="center" vertical="center"/>
    </xf>
    <xf numFmtId="3" fontId="7" fillId="2" borderId="22" xfId="0" applyNumberFormat="1" applyFont="1" applyFill="1" applyBorder="1" applyAlignment="1">
      <alignment horizontal="center" vertical="center"/>
    </xf>
    <xf numFmtId="3" fontId="7" fillId="2" borderId="23" xfId="0" applyNumberFormat="1" applyFont="1" applyFill="1" applyBorder="1" applyAlignment="1">
      <alignment horizontal="center" vertical="center"/>
    </xf>
    <xf numFmtId="3" fontId="7" fillId="2" borderId="49" xfId="0" applyNumberFormat="1" applyFont="1" applyFill="1" applyBorder="1" applyAlignment="1">
      <alignment horizontal="center" vertical="center"/>
    </xf>
    <xf numFmtId="3" fontId="7" fillId="2" borderId="50" xfId="0" applyNumberFormat="1" applyFont="1" applyFill="1" applyBorder="1" applyAlignment="1">
      <alignment horizontal="center" vertical="center"/>
    </xf>
    <xf numFmtId="3" fontId="9" fillId="2" borderId="47" xfId="0" applyNumberFormat="1" applyFont="1" applyFill="1" applyBorder="1" applyAlignment="1">
      <alignment horizontal="center" vertical="center"/>
    </xf>
    <xf numFmtId="3" fontId="9" fillId="2" borderId="48" xfId="0"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3" fontId="9" fillId="2" borderId="3" xfId="0" applyNumberFormat="1"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0"/>
  <sheetViews>
    <sheetView zoomScale="71" zoomScaleNormal="71" workbookViewId="0">
      <selection sqref="A1:J1"/>
    </sheetView>
  </sheetViews>
  <sheetFormatPr baseColWidth="10" defaultRowHeight="15" x14ac:dyDescent="0.25"/>
  <cols>
    <col min="1" max="1" width="24" customWidth="1"/>
    <col min="2" max="2" width="11.85546875" style="55" customWidth="1"/>
    <col min="3" max="3" width="33" customWidth="1"/>
    <col min="4" max="4" width="22.5703125" customWidth="1"/>
    <col min="5" max="5" width="26.7109375" customWidth="1"/>
    <col min="6" max="10" width="22.5703125" customWidth="1"/>
  </cols>
  <sheetData>
    <row r="1" spans="1:10" ht="34.5" customHeight="1" x14ac:dyDescent="0.25">
      <c r="A1" s="375" t="s">
        <v>0</v>
      </c>
      <c r="B1" s="375"/>
      <c r="C1" s="375"/>
      <c r="D1" s="375"/>
      <c r="E1" s="375"/>
      <c r="F1" s="375"/>
      <c r="G1" s="375"/>
      <c r="H1" s="375"/>
      <c r="I1" s="375"/>
      <c r="J1" s="375"/>
    </row>
    <row r="2" spans="1:10" ht="34.5" customHeight="1" thickBot="1" x14ac:dyDescent="0.3">
      <c r="A2" s="375" t="s">
        <v>1</v>
      </c>
      <c r="B2" s="375"/>
      <c r="C2" s="376"/>
      <c r="D2" s="376"/>
      <c r="E2" s="376"/>
      <c r="F2" s="376"/>
      <c r="G2" s="376"/>
      <c r="H2" s="376"/>
      <c r="I2" s="376"/>
      <c r="J2" s="376"/>
    </row>
    <row r="3" spans="1:10" ht="51.75" customHeight="1" thickBot="1" x14ac:dyDescent="0.3">
      <c r="A3" s="377" t="s">
        <v>2</v>
      </c>
      <c r="B3" s="378"/>
      <c r="C3" s="381" t="s">
        <v>3</v>
      </c>
      <c r="D3" s="381"/>
      <c r="E3" s="381"/>
      <c r="F3" s="381"/>
      <c r="G3" s="381"/>
      <c r="H3" s="381"/>
      <c r="I3" s="381"/>
      <c r="J3" s="382"/>
    </row>
    <row r="4" spans="1:10" ht="48" customHeight="1" thickBot="1" x14ac:dyDescent="0.3">
      <c r="A4" s="379"/>
      <c r="B4" s="380"/>
      <c r="C4" s="1" t="s">
        <v>4</v>
      </c>
      <c r="D4" s="2" t="s">
        <v>5</v>
      </c>
      <c r="E4" s="2" t="s">
        <v>6</v>
      </c>
      <c r="F4" s="2" t="s">
        <v>7</v>
      </c>
      <c r="G4" s="2" t="s">
        <v>8</v>
      </c>
      <c r="H4" s="2" t="s">
        <v>9</v>
      </c>
      <c r="I4" s="3" t="s">
        <v>10</v>
      </c>
      <c r="J4" s="4" t="s">
        <v>11</v>
      </c>
    </row>
    <row r="5" spans="1:10" ht="33" customHeight="1" x14ac:dyDescent="0.25">
      <c r="A5" s="383" t="s">
        <v>12</v>
      </c>
      <c r="B5" s="5" t="s">
        <v>13</v>
      </c>
      <c r="C5" s="6">
        <v>987</v>
      </c>
      <c r="D5" s="7">
        <v>1837</v>
      </c>
      <c r="E5" s="7">
        <v>204</v>
      </c>
      <c r="F5" s="7">
        <v>262</v>
      </c>
      <c r="G5" s="7">
        <v>519</v>
      </c>
      <c r="H5" s="7">
        <v>236</v>
      </c>
      <c r="I5" s="7">
        <v>183</v>
      </c>
      <c r="J5" s="8">
        <f>SUM(C5:I5)</f>
        <v>4228</v>
      </c>
    </row>
    <row r="6" spans="1:10" ht="33" customHeight="1" x14ac:dyDescent="0.25">
      <c r="A6" s="366"/>
      <c r="B6" s="9" t="s">
        <v>14</v>
      </c>
      <c r="C6" s="10">
        <f t="shared" ref="C6:J6" si="0">C5/C$11</f>
        <v>0.76452362509682414</v>
      </c>
      <c r="D6" s="11">
        <f t="shared" si="0"/>
        <v>0.89478811495372623</v>
      </c>
      <c r="E6" s="11">
        <f t="shared" si="0"/>
        <v>0.75555555555555554</v>
      </c>
      <c r="F6" s="11">
        <f t="shared" si="0"/>
        <v>0.54469854469854473</v>
      </c>
      <c r="G6" s="11">
        <f t="shared" si="0"/>
        <v>0.84803921568627449</v>
      </c>
      <c r="H6" s="11">
        <f t="shared" si="0"/>
        <v>0.85507246376811596</v>
      </c>
      <c r="I6" s="11">
        <f t="shared" si="0"/>
        <v>0.71764705882352942</v>
      </c>
      <c r="J6" s="12">
        <f t="shared" si="0"/>
        <v>0.80717831233295145</v>
      </c>
    </row>
    <row r="7" spans="1:10" ht="33" customHeight="1" x14ac:dyDescent="0.25">
      <c r="A7" s="365" t="s">
        <v>15</v>
      </c>
      <c r="B7" s="13" t="s">
        <v>13</v>
      </c>
      <c r="C7" s="14">
        <v>304</v>
      </c>
      <c r="D7" s="15">
        <v>216</v>
      </c>
      <c r="E7" s="15">
        <v>66</v>
      </c>
      <c r="F7" s="15">
        <v>219</v>
      </c>
      <c r="G7" s="15">
        <v>93</v>
      </c>
      <c r="H7" s="15">
        <v>40</v>
      </c>
      <c r="I7" s="15">
        <v>72</v>
      </c>
      <c r="J7" s="16">
        <f>SUM(C7:I7)</f>
        <v>1010</v>
      </c>
    </row>
    <row r="8" spans="1:10" ht="33" customHeight="1" x14ac:dyDescent="0.25">
      <c r="A8" s="366"/>
      <c r="B8" s="9" t="s">
        <v>14</v>
      </c>
      <c r="C8" s="10">
        <f t="shared" ref="C8:J8" si="1">C7/C$11</f>
        <v>0.23547637490317583</v>
      </c>
      <c r="D8" s="11">
        <f t="shared" si="1"/>
        <v>0.10521188504627374</v>
      </c>
      <c r="E8" s="11">
        <f t="shared" si="1"/>
        <v>0.24444444444444444</v>
      </c>
      <c r="F8" s="11">
        <f t="shared" si="1"/>
        <v>0.45530145530145533</v>
      </c>
      <c r="G8" s="11">
        <f t="shared" si="1"/>
        <v>0.15196078431372548</v>
      </c>
      <c r="H8" s="11">
        <f t="shared" si="1"/>
        <v>0.14492753623188406</v>
      </c>
      <c r="I8" s="11">
        <f t="shared" si="1"/>
        <v>0.28235294117647058</v>
      </c>
      <c r="J8" s="12">
        <f t="shared" si="1"/>
        <v>0.19282168766704849</v>
      </c>
    </row>
    <row r="9" spans="1:10" ht="33" customHeight="1" x14ac:dyDescent="0.25">
      <c r="A9" s="365" t="s">
        <v>16</v>
      </c>
      <c r="B9" s="13" t="s">
        <v>13</v>
      </c>
      <c r="C9" s="6">
        <v>0</v>
      </c>
      <c r="D9" s="7">
        <v>0</v>
      </c>
      <c r="E9" s="7">
        <v>0</v>
      </c>
      <c r="F9" s="7">
        <v>0</v>
      </c>
      <c r="G9" s="7">
        <v>0</v>
      </c>
      <c r="H9" s="7" t="s">
        <v>17</v>
      </c>
      <c r="I9" s="7">
        <v>0</v>
      </c>
      <c r="J9" s="8">
        <f>SUM(C9:I9)</f>
        <v>0</v>
      </c>
    </row>
    <row r="10" spans="1:10" ht="33" customHeight="1" x14ac:dyDescent="0.25">
      <c r="A10" s="366"/>
      <c r="B10" s="9" t="s">
        <v>14</v>
      </c>
      <c r="C10" s="10">
        <f t="shared" ref="C10:J10" si="2">C9/C$11</f>
        <v>0</v>
      </c>
      <c r="D10" s="11">
        <f t="shared" si="2"/>
        <v>0</v>
      </c>
      <c r="E10" s="11">
        <f t="shared" si="2"/>
        <v>0</v>
      </c>
      <c r="F10" s="11">
        <f t="shared" si="2"/>
        <v>0</v>
      </c>
      <c r="G10" s="17" t="s">
        <v>18</v>
      </c>
      <c r="H10" s="17" t="s">
        <v>18</v>
      </c>
      <c r="I10" s="11">
        <f t="shared" si="2"/>
        <v>0</v>
      </c>
      <c r="J10" s="12">
        <f t="shared" si="2"/>
        <v>0</v>
      </c>
    </row>
    <row r="11" spans="1:10" ht="33" customHeight="1" x14ac:dyDescent="0.25">
      <c r="A11" s="367" t="s">
        <v>19</v>
      </c>
      <c r="B11" s="13" t="s">
        <v>13</v>
      </c>
      <c r="C11" s="18">
        <f t="shared" ref="C11:J11" si="3">C5+C7+C9</f>
        <v>1291</v>
      </c>
      <c r="D11" s="19">
        <f t="shared" si="3"/>
        <v>2053</v>
      </c>
      <c r="E11" s="19">
        <f t="shared" si="3"/>
        <v>270</v>
      </c>
      <c r="F11" s="19">
        <f t="shared" si="3"/>
        <v>481</v>
      </c>
      <c r="G11" s="19">
        <f t="shared" si="3"/>
        <v>612</v>
      </c>
      <c r="H11" s="19">
        <f>H5+H7</f>
        <v>276</v>
      </c>
      <c r="I11" s="19">
        <f t="shared" si="3"/>
        <v>255</v>
      </c>
      <c r="J11" s="20">
        <f t="shared" si="3"/>
        <v>5238</v>
      </c>
    </row>
    <row r="12" spans="1:10" ht="33" customHeight="1" thickBot="1" x14ac:dyDescent="0.3">
      <c r="A12" s="368"/>
      <c r="B12" s="21" t="s">
        <v>14</v>
      </c>
      <c r="C12" s="22">
        <f>C11/C$11</f>
        <v>1</v>
      </c>
      <c r="D12" s="23">
        <f t="shared" ref="D12:J12" si="4">D11/D$11</f>
        <v>1</v>
      </c>
      <c r="E12" s="23">
        <f t="shared" si="4"/>
        <v>1</v>
      </c>
      <c r="F12" s="23">
        <f t="shared" si="4"/>
        <v>1</v>
      </c>
      <c r="G12" s="23">
        <f t="shared" si="4"/>
        <v>1</v>
      </c>
      <c r="H12" s="23">
        <f t="shared" si="4"/>
        <v>1</v>
      </c>
      <c r="I12" s="23">
        <f t="shared" si="4"/>
        <v>1</v>
      </c>
      <c r="J12" s="24">
        <f t="shared" si="4"/>
        <v>1</v>
      </c>
    </row>
    <row r="13" spans="1:10" ht="36" customHeight="1" thickBot="1" x14ac:dyDescent="0.3">
      <c r="A13" s="25"/>
      <c r="B13" s="26"/>
      <c r="C13" s="27"/>
      <c r="D13" s="27"/>
      <c r="E13" s="27"/>
      <c r="F13" s="27"/>
      <c r="G13" s="27"/>
      <c r="H13" s="27"/>
      <c r="I13" s="27"/>
      <c r="J13" s="27"/>
    </row>
    <row r="14" spans="1:10" ht="42" customHeight="1" thickBot="1" x14ac:dyDescent="0.3">
      <c r="A14" s="28" t="s">
        <v>20</v>
      </c>
      <c r="B14" s="29" t="s">
        <v>21</v>
      </c>
      <c r="C14" s="30">
        <v>2</v>
      </c>
      <c r="D14" s="31">
        <v>0</v>
      </c>
      <c r="E14" s="31">
        <v>0</v>
      </c>
      <c r="F14" s="31">
        <v>0</v>
      </c>
      <c r="G14" s="31">
        <v>1</v>
      </c>
      <c r="H14" s="31" t="s">
        <v>17</v>
      </c>
      <c r="I14" s="32">
        <v>0</v>
      </c>
      <c r="J14" s="33">
        <f>SUM(C14:I14)</f>
        <v>3</v>
      </c>
    </row>
    <row r="15" spans="1:10" ht="42" customHeight="1" thickBot="1" x14ac:dyDescent="0.3">
      <c r="A15" s="34" t="s">
        <v>22</v>
      </c>
      <c r="B15" s="35" t="s">
        <v>21</v>
      </c>
      <c r="C15" s="36">
        <f t="shared" ref="C15:I15" si="5">C5+C7+C9+C14</f>
        <v>1293</v>
      </c>
      <c r="D15" s="36">
        <f t="shared" si="5"/>
        <v>2053</v>
      </c>
      <c r="E15" s="36">
        <f t="shared" si="5"/>
        <v>270</v>
      </c>
      <c r="F15" s="36">
        <f t="shared" si="5"/>
        <v>481</v>
      </c>
      <c r="G15" s="36">
        <f t="shared" si="5"/>
        <v>613</v>
      </c>
      <c r="H15" s="36">
        <f>H5+H7</f>
        <v>276</v>
      </c>
      <c r="I15" s="37">
        <f t="shared" si="5"/>
        <v>255</v>
      </c>
      <c r="J15" s="38">
        <f>SUM(C15:I15)</f>
        <v>5241</v>
      </c>
    </row>
    <row r="16" spans="1:10" ht="54" customHeight="1" thickBot="1" x14ac:dyDescent="0.3">
      <c r="A16" s="39"/>
      <c r="B16" s="40"/>
      <c r="C16" s="41"/>
      <c r="D16" s="41"/>
      <c r="E16" s="41"/>
      <c r="F16" s="41"/>
      <c r="G16" s="41"/>
      <c r="H16" s="41"/>
      <c r="I16" s="41"/>
      <c r="J16" s="42"/>
    </row>
    <row r="17" spans="1:10" ht="43.5" customHeight="1" x14ac:dyDescent="0.25">
      <c r="A17" s="369" t="s">
        <v>23</v>
      </c>
      <c r="B17" s="370"/>
      <c r="C17" s="370"/>
      <c r="D17" s="43"/>
      <c r="E17" s="43"/>
      <c r="F17" s="43"/>
      <c r="G17" s="43"/>
      <c r="H17" s="43"/>
      <c r="I17" s="43"/>
      <c r="J17" s="44"/>
    </row>
    <row r="18" spans="1:10" ht="48.75" customHeight="1" x14ac:dyDescent="0.25">
      <c r="A18" s="371" t="s">
        <v>24</v>
      </c>
      <c r="B18" s="372"/>
      <c r="C18" s="45">
        <v>5</v>
      </c>
      <c r="D18" s="46">
        <v>4</v>
      </c>
      <c r="E18" s="46">
        <v>2</v>
      </c>
      <c r="F18" s="46">
        <v>2</v>
      </c>
      <c r="G18" s="46">
        <v>1</v>
      </c>
      <c r="H18" s="46">
        <v>1</v>
      </c>
      <c r="I18" s="46">
        <v>3</v>
      </c>
      <c r="J18" s="47">
        <f>SUM(C18:I18)</f>
        <v>18</v>
      </c>
    </row>
    <row r="19" spans="1:10" ht="48.75" customHeight="1" thickBot="1" x14ac:dyDescent="0.3">
      <c r="A19" s="373" t="s">
        <v>25</v>
      </c>
      <c r="B19" s="374"/>
      <c r="C19" s="48">
        <v>6</v>
      </c>
      <c r="D19" s="49">
        <v>10</v>
      </c>
      <c r="E19" s="49">
        <v>2</v>
      </c>
      <c r="F19" s="49">
        <v>2</v>
      </c>
      <c r="G19" s="49">
        <v>1</v>
      </c>
      <c r="H19" s="49">
        <v>1</v>
      </c>
      <c r="I19" s="50">
        <v>3</v>
      </c>
      <c r="J19" s="51">
        <f>SUM(C19:I19)</f>
        <v>25</v>
      </c>
    </row>
    <row r="20" spans="1:10" ht="31.5" customHeight="1" x14ac:dyDescent="0.25">
      <c r="A20" s="52" t="s">
        <v>26</v>
      </c>
      <c r="B20" s="53"/>
      <c r="C20" s="54"/>
      <c r="D20" s="54"/>
      <c r="E20" s="54"/>
      <c r="F20" s="54"/>
      <c r="G20" s="54"/>
      <c r="H20" s="54"/>
      <c r="I20" s="54"/>
      <c r="J20" s="54"/>
    </row>
  </sheetData>
  <mergeCells count="11">
    <mergeCell ref="A7:A8"/>
    <mergeCell ref="A1:J1"/>
    <mergeCell ref="A2:J2"/>
    <mergeCell ref="A3:B4"/>
    <mergeCell ref="C3:J3"/>
    <mergeCell ref="A5:A6"/>
    <mergeCell ref="A9:A10"/>
    <mergeCell ref="A11:A12"/>
    <mergeCell ref="A17:C17"/>
    <mergeCell ref="A18:B18"/>
    <mergeCell ref="A19:B19"/>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4"/>
  <sheetViews>
    <sheetView zoomScale="75" zoomScaleNormal="75" workbookViewId="0">
      <selection sqref="A1:J1"/>
    </sheetView>
  </sheetViews>
  <sheetFormatPr baseColWidth="10" defaultRowHeight="15" x14ac:dyDescent="0.25"/>
  <cols>
    <col min="1" max="1" width="56.5703125" customWidth="1"/>
    <col min="2" max="2" width="24.28515625" style="55" customWidth="1"/>
    <col min="3" max="3" width="21.85546875" customWidth="1"/>
    <col min="4" max="4" width="20.140625" customWidth="1"/>
    <col min="5" max="5" width="20" customWidth="1"/>
    <col min="6" max="6" width="18.28515625" customWidth="1"/>
    <col min="7" max="7" width="18.7109375" customWidth="1"/>
    <col min="8" max="8" width="20.140625" customWidth="1"/>
    <col min="9" max="9" width="17.7109375" customWidth="1"/>
    <col min="10" max="10" width="19.140625" customWidth="1"/>
  </cols>
  <sheetData>
    <row r="1" spans="1:10" ht="38.25" customHeight="1" x14ac:dyDescent="0.25">
      <c r="A1" s="407" t="s">
        <v>150</v>
      </c>
      <c r="B1" s="407"/>
      <c r="C1" s="407"/>
      <c r="D1" s="407"/>
      <c r="E1" s="407"/>
      <c r="F1" s="407"/>
      <c r="G1" s="407"/>
      <c r="H1" s="407"/>
      <c r="I1" s="407"/>
      <c r="J1" s="407"/>
    </row>
    <row r="2" spans="1:10" ht="39" customHeight="1" thickBot="1" x14ac:dyDescent="0.35">
      <c r="A2" s="505" t="s">
        <v>151</v>
      </c>
      <c r="B2" s="505"/>
      <c r="C2" s="506"/>
      <c r="D2" s="506"/>
      <c r="E2" s="506"/>
      <c r="F2" s="506"/>
      <c r="G2" s="506"/>
      <c r="H2" s="506"/>
      <c r="I2" s="506"/>
      <c r="J2" s="506"/>
    </row>
    <row r="3" spans="1:10" ht="51.75" customHeight="1" x14ac:dyDescent="0.25">
      <c r="A3" s="402" t="s">
        <v>152</v>
      </c>
      <c r="B3" s="409"/>
      <c r="C3" s="434" t="s">
        <v>3</v>
      </c>
      <c r="D3" s="434"/>
      <c r="E3" s="434"/>
      <c r="F3" s="434"/>
      <c r="G3" s="434"/>
      <c r="H3" s="434"/>
      <c r="I3" s="434"/>
      <c r="J3" s="507"/>
    </row>
    <row r="4" spans="1:10" ht="48" customHeight="1" thickBot="1" x14ac:dyDescent="0.3">
      <c r="A4" s="410"/>
      <c r="B4" s="411"/>
      <c r="C4" s="319" t="s">
        <v>153</v>
      </c>
      <c r="D4" s="320" t="s">
        <v>5</v>
      </c>
      <c r="E4" s="321" t="s">
        <v>154</v>
      </c>
      <c r="F4" s="320" t="s">
        <v>7</v>
      </c>
      <c r="G4" s="321" t="s">
        <v>8</v>
      </c>
      <c r="H4" s="321" t="s">
        <v>119</v>
      </c>
      <c r="I4" s="320" t="s">
        <v>10</v>
      </c>
      <c r="J4" s="322" t="s">
        <v>11</v>
      </c>
    </row>
    <row r="5" spans="1:10" ht="31.5" customHeight="1" x14ac:dyDescent="0.25">
      <c r="A5" s="508" t="s">
        <v>155</v>
      </c>
      <c r="B5" s="323" t="s">
        <v>21</v>
      </c>
      <c r="C5" s="324">
        <v>565</v>
      </c>
      <c r="D5" s="294">
        <v>302</v>
      </c>
      <c r="E5" s="294">
        <v>0</v>
      </c>
      <c r="F5" s="294">
        <v>0</v>
      </c>
      <c r="G5" s="294">
        <v>88</v>
      </c>
      <c r="H5" s="294" t="s">
        <v>17</v>
      </c>
      <c r="I5" s="325">
        <v>64</v>
      </c>
      <c r="J5" s="326">
        <f>SUM(C5:I5)</f>
        <v>1019</v>
      </c>
    </row>
    <row r="6" spans="1:10" ht="31.5" customHeight="1" x14ac:dyDescent="0.25">
      <c r="A6" s="500"/>
      <c r="B6" s="327" t="s">
        <v>156</v>
      </c>
      <c r="C6" s="328">
        <f t="shared" ref="C6:J6" si="0">C5/C$42</f>
        <v>0.54170661553211885</v>
      </c>
      <c r="D6" s="329">
        <f t="shared" si="0"/>
        <v>0.50927487352445189</v>
      </c>
      <c r="E6" s="329">
        <f t="shared" si="0"/>
        <v>0</v>
      </c>
      <c r="F6" s="329">
        <f t="shared" si="0"/>
        <v>0</v>
      </c>
      <c r="G6" s="329">
        <f t="shared" si="0"/>
        <v>0.14355628058727568</v>
      </c>
      <c r="H6" s="295" t="s">
        <v>18</v>
      </c>
      <c r="I6" s="330">
        <f t="shared" si="0"/>
        <v>0.25098039215686274</v>
      </c>
      <c r="J6" s="331">
        <f t="shared" si="0"/>
        <v>0.38452830188679243</v>
      </c>
    </row>
    <row r="7" spans="1:10" ht="31.5" customHeight="1" x14ac:dyDescent="0.25">
      <c r="A7" s="508" t="s">
        <v>157</v>
      </c>
      <c r="B7" s="332" t="s">
        <v>21</v>
      </c>
      <c r="C7" s="333">
        <v>156</v>
      </c>
      <c r="D7" s="334"/>
      <c r="E7" s="334">
        <v>0</v>
      </c>
      <c r="F7" s="334">
        <v>0</v>
      </c>
      <c r="G7" s="334">
        <v>54</v>
      </c>
      <c r="H7" s="15" t="s">
        <v>17</v>
      </c>
      <c r="I7" s="335">
        <v>62</v>
      </c>
      <c r="J7" s="336">
        <f>SUM(C7:I7)</f>
        <v>272</v>
      </c>
    </row>
    <row r="8" spans="1:10" ht="31.5" customHeight="1" x14ac:dyDescent="0.25">
      <c r="A8" s="500"/>
      <c r="B8" s="327" t="s">
        <v>156</v>
      </c>
      <c r="C8" s="328">
        <f t="shared" ref="C8:J8" si="1">C7/C$42</f>
        <v>0.14956855225311602</v>
      </c>
      <c r="D8" s="329">
        <f t="shared" si="1"/>
        <v>0</v>
      </c>
      <c r="E8" s="329">
        <f t="shared" si="1"/>
        <v>0</v>
      </c>
      <c r="F8" s="329">
        <f t="shared" si="1"/>
        <v>0</v>
      </c>
      <c r="G8" s="329">
        <f t="shared" si="1"/>
        <v>8.8091353996737357E-2</v>
      </c>
      <c r="H8" s="295" t="s">
        <v>18</v>
      </c>
      <c r="I8" s="330">
        <f t="shared" si="1"/>
        <v>0.24313725490196078</v>
      </c>
      <c r="J8" s="331">
        <f t="shared" si="1"/>
        <v>0.10264150943396226</v>
      </c>
    </row>
    <row r="9" spans="1:10" ht="31.5" customHeight="1" x14ac:dyDescent="0.25">
      <c r="A9" s="500" t="s">
        <v>158</v>
      </c>
      <c r="B9" s="332" t="s">
        <v>21</v>
      </c>
      <c r="C9" s="333">
        <v>314</v>
      </c>
      <c r="D9" s="334">
        <v>191</v>
      </c>
      <c r="E9" s="334">
        <v>1</v>
      </c>
      <c r="F9" s="334">
        <v>0</v>
      </c>
      <c r="G9" s="334">
        <v>46</v>
      </c>
      <c r="H9" s="15" t="s">
        <v>17</v>
      </c>
      <c r="I9" s="335">
        <v>57</v>
      </c>
      <c r="J9" s="336">
        <f>SUM(C9:I9)</f>
        <v>609</v>
      </c>
    </row>
    <row r="10" spans="1:10" ht="31.5" customHeight="1" x14ac:dyDescent="0.25">
      <c r="A10" s="500"/>
      <c r="B10" s="327" t="s">
        <v>156</v>
      </c>
      <c r="C10" s="328">
        <f t="shared" ref="C10:J10" si="2">C9/C$42</f>
        <v>0.30105465004793863</v>
      </c>
      <c r="D10" s="329">
        <f t="shared" si="2"/>
        <v>0.32209106239460372</v>
      </c>
      <c r="E10" s="329">
        <f t="shared" si="2"/>
        <v>8.3333333333333329E-2</v>
      </c>
      <c r="F10" s="329">
        <f t="shared" si="2"/>
        <v>0</v>
      </c>
      <c r="G10" s="329">
        <f t="shared" si="2"/>
        <v>7.5040783034257749E-2</v>
      </c>
      <c r="H10" s="295" t="s">
        <v>18</v>
      </c>
      <c r="I10" s="330">
        <f t="shared" si="2"/>
        <v>0.22352941176470589</v>
      </c>
      <c r="J10" s="331">
        <f t="shared" si="2"/>
        <v>0.22981132075471697</v>
      </c>
    </row>
    <row r="11" spans="1:10" ht="31.5" customHeight="1" x14ac:dyDescent="0.25">
      <c r="A11" s="500" t="s">
        <v>159</v>
      </c>
      <c r="B11" s="332" t="s">
        <v>21</v>
      </c>
      <c r="C11" s="333">
        <v>320</v>
      </c>
      <c r="D11" s="334">
        <v>147</v>
      </c>
      <c r="E11" s="334">
        <v>0</v>
      </c>
      <c r="F11" s="334">
        <v>0</v>
      </c>
      <c r="G11" s="334">
        <v>14</v>
      </c>
      <c r="H11" s="15" t="s">
        <v>17</v>
      </c>
      <c r="I11" s="335">
        <v>9</v>
      </c>
      <c r="J11" s="336">
        <f>SUM(C11:I11)</f>
        <v>490</v>
      </c>
    </row>
    <row r="12" spans="1:10" ht="31.5" customHeight="1" x14ac:dyDescent="0.25">
      <c r="A12" s="500"/>
      <c r="B12" s="327" t="s">
        <v>156</v>
      </c>
      <c r="C12" s="328">
        <f t="shared" ref="C12:J12" si="3">C11/C$42</f>
        <v>0.30680728667305851</v>
      </c>
      <c r="D12" s="329">
        <f t="shared" si="3"/>
        <v>0.2478920741989882</v>
      </c>
      <c r="E12" s="329">
        <f t="shared" si="3"/>
        <v>0</v>
      </c>
      <c r="F12" s="329">
        <f t="shared" si="3"/>
        <v>0</v>
      </c>
      <c r="G12" s="329">
        <f t="shared" si="3"/>
        <v>2.2838499184339316E-2</v>
      </c>
      <c r="H12" s="295" t="s">
        <v>18</v>
      </c>
      <c r="I12" s="330">
        <f t="shared" si="3"/>
        <v>3.5294117647058823E-2</v>
      </c>
      <c r="J12" s="331">
        <f t="shared" si="3"/>
        <v>0.18490566037735848</v>
      </c>
    </row>
    <row r="13" spans="1:10" ht="31.5" customHeight="1" x14ac:dyDescent="0.25">
      <c r="A13" s="500" t="s">
        <v>160</v>
      </c>
      <c r="B13" s="332" t="s">
        <v>21</v>
      </c>
      <c r="C13" s="337">
        <v>246</v>
      </c>
      <c r="D13" s="7">
        <v>137</v>
      </c>
      <c r="E13" s="7">
        <v>0</v>
      </c>
      <c r="F13" s="7">
        <v>0</v>
      </c>
      <c r="G13" s="7">
        <v>143</v>
      </c>
      <c r="H13" s="15" t="s">
        <v>17</v>
      </c>
      <c r="I13" s="338">
        <v>53</v>
      </c>
      <c r="J13" s="8">
        <f>SUM(C13:I13)</f>
        <v>579</v>
      </c>
    </row>
    <row r="14" spans="1:10" ht="31.5" customHeight="1" x14ac:dyDescent="0.25">
      <c r="A14" s="500"/>
      <c r="B14" s="327" t="s">
        <v>156</v>
      </c>
      <c r="C14" s="328">
        <f t="shared" ref="C14:J14" si="4">C13/C$42</f>
        <v>0.23585810162991372</v>
      </c>
      <c r="D14" s="329">
        <f t="shared" si="4"/>
        <v>0.23102866779089376</v>
      </c>
      <c r="E14" s="329">
        <f t="shared" si="4"/>
        <v>0</v>
      </c>
      <c r="F14" s="329">
        <f t="shared" si="4"/>
        <v>0</v>
      </c>
      <c r="G14" s="329">
        <f t="shared" si="4"/>
        <v>0.23327895595432299</v>
      </c>
      <c r="H14" s="295" t="s">
        <v>18</v>
      </c>
      <c r="I14" s="330">
        <f t="shared" si="4"/>
        <v>0.20784313725490197</v>
      </c>
      <c r="J14" s="331">
        <f t="shared" si="4"/>
        <v>0.21849056603773584</v>
      </c>
    </row>
    <row r="15" spans="1:10" ht="31.5" customHeight="1" x14ac:dyDescent="0.25">
      <c r="A15" s="500" t="s">
        <v>161</v>
      </c>
      <c r="B15" s="332" t="s">
        <v>21</v>
      </c>
      <c r="C15" s="333">
        <v>38</v>
      </c>
      <c r="D15" s="334">
        <v>2</v>
      </c>
      <c r="E15" s="334">
        <v>0</v>
      </c>
      <c r="F15" s="334">
        <v>0</v>
      </c>
      <c r="G15" s="334">
        <v>0</v>
      </c>
      <c r="H15" s="15" t="s">
        <v>17</v>
      </c>
      <c r="I15" s="335">
        <v>1</v>
      </c>
      <c r="J15" s="336">
        <f>SUM(C15:I15)</f>
        <v>41</v>
      </c>
    </row>
    <row r="16" spans="1:10" ht="31.5" customHeight="1" x14ac:dyDescent="0.25">
      <c r="A16" s="500"/>
      <c r="B16" s="327" t="s">
        <v>156</v>
      </c>
      <c r="C16" s="328">
        <f t="shared" ref="C16:J16" si="5">C15/C$42</f>
        <v>3.6433365292425697E-2</v>
      </c>
      <c r="D16" s="329">
        <f t="shared" si="5"/>
        <v>3.3726812816188868E-3</v>
      </c>
      <c r="E16" s="329">
        <f t="shared" si="5"/>
        <v>0</v>
      </c>
      <c r="F16" s="329">
        <f t="shared" si="5"/>
        <v>0</v>
      </c>
      <c r="G16" s="329">
        <f t="shared" si="5"/>
        <v>0</v>
      </c>
      <c r="H16" s="295" t="s">
        <v>18</v>
      </c>
      <c r="I16" s="330">
        <f t="shared" si="5"/>
        <v>3.9215686274509803E-3</v>
      </c>
      <c r="J16" s="331">
        <f t="shared" si="5"/>
        <v>1.5471698113207547E-2</v>
      </c>
    </row>
    <row r="17" spans="1:10" ht="31.5" customHeight="1" x14ac:dyDescent="0.25">
      <c r="A17" s="500" t="s">
        <v>162</v>
      </c>
      <c r="B17" s="332" t="s">
        <v>21</v>
      </c>
      <c r="C17" s="333">
        <v>146</v>
      </c>
      <c r="D17" s="334">
        <v>65</v>
      </c>
      <c r="E17" s="334">
        <v>0</v>
      </c>
      <c r="F17" s="334">
        <v>0</v>
      </c>
      <c r="G17" s="334">
        <v>33</v>
      </c>
      <c r="H17" s="15" t="s">
        <v>17</v>
      </c>
      <c r="I17" s="335">
        <v>86</v>
      </c>
      <c r="J17" s="336">
        <f>SUM(C17:I17)</f>
        <v>330</v>
      </c>
    </row>
    <row r="18" spans="1:10" ht="31.5" customHeight="1" x14ac:dyDescent="0.25">
      <c r="A18" s="500"/>
      <c r="B18" s="327" t="s">
        <v>156</v>
      </c>
      <c r="C18" s="328">
        <f t="shared" ref="C18:J18" si="6">C17/C$42</f>
        <v>0.13998082454458294</v>
      </c>
      <c r="D18" s="329">
        <f t="shared" si="6"/>
        <v>0.10961214165261383</v>
      </c>
      <c r="E18" s="329">
        <f t="shared" si="6"/>
        <v>0</v>
      </c>
      <c r="F18" s="329">
        <f t="shared" si="6"/>
        <v>0</v>
      </c>
      <c r="G18" s="329">
        <f t="shared" si="6"/>
        <v>5.3833605220228384E-2</v>
      </c>
      <c r="H18" s="295" t="s">
        <v>18</v>
      </c>
      <c r="I18" s="330">
        <f t="shared" si="6"/>
        <v>0.33725490196078434</v>
      </c>
      <c r="J18" s="331">
        <f t="shared" si="6"/>
        <v>0.12452830188679245</v>
      </c>
    </row>
    <row r="19" spans="1:10" ht="31.5" customHeight="1" x14ac:dyDescent="0.25">
      <c r="A19" s="500" t="s">
        <v>163</v>
      </c>
      <c r="B19" s="332" t="s">
        <v>21</v>
      </c>
      <c r="C19" s="333">
        <v>1</v>
      </c>
      <c r="D19" s="334"/>
      <c r="E19" s="334">
        <v>0</v>
      </c>
      <c r="F19" s="334">
        <v>0</v>
      </c>
      <c r="G19" s="334">
        <v>3</v>
      </c>
      <c r="H19" s="15" t="s">
        <v>17</v>
      </c>
      <c r="I19" s="335">
        <v>0</v>
      </c>
      <c r="J19" s="336">
        <f>SUM(C19:I19)</f>
        <v>4</v>
      </c>
    </row>
    <row r="20" spans="1:10" ht="31.5" customHeight="1" x14ac:dyDescent="0.25">
      <c r="A20" s="500"/>
      <c r="B20" s="327" t="s">
        <v>156</v>
      </c>
      <c r="C20" s="328">
        <f t="shared" ref="C20:J20" si="7">C19/C$42</f>
        <v>9.5877277085330771E-4</v>
      </c>
      <c r="D20" s="329">
        <f t="shared" si="7"/>
        <v>0</v>
      </c>
      <c r="E20" s="329">
        <f t="shared" si="7"/>
        <v>0</v>
      </c>
      <c r="F20" s="329">
        <f t="shared" si="7"/>
        <v>0</v>
      </c>
      <c r="G20" s="329">
        <f t="shared" si="7"/>
        <v>4.8939641109298528E-3</v>
      </c>
      <c r="H20" s="295" t="s">
        <v>18</v>
      </c>
      <c r="I20" s="330">
        <f t="shared" si="7"/>
        <v>0</v>
      </c>
      <c r="J20" s="331">
        <f t="shared" si="7"/>
        <v>1.5094339622641509E-3</v>
      </c>
    </row>
    <row r="21" spans="1:10" ht="31.5" customHeight="1" x14ac:dyDescent="0.25">
      <c r="A21" s="500" t="s">
        <v>164</v>
      </c>
      <c r="B21" s="332" t="s">
        <v>21</v>
      </c>
      <c r="C21" s="333">
        <v>108</v>
      </c>
      <c r="D21" s="334">
        <v>89</v>
      </c>
      <c r="E21" s="334">
        <v>0</v>
      </c>
      <c r="F21" s="334">
        <v>0</v>
      </c>
      <c r="G21" s="334">
        <v>23</v>
      </c>
      <c r="H21" s="15" t="s">
        <v>17</v>
      </c>
      <c r="I21" s="335">
        <v>29</v>
      </c>
      <c r="J21" s="336">
        <f>SUM(C21:I21)</f>
        <v>249</v>
      </c>
    </row>
    <row r="22" spans="1:10" ht="31.5" customHeight="1" x14ac:dyDescent="0.25">
      <c r="A22" s="500"/>
      <c r="B22" s="327" t="s">
        <v>156</v>
      </c>
      <c r="C22" s="328">
        <f t="shared" ref="C22:J22" si="8">C21/C$42</f>
        <v>0.10354745925215723</v>
      </c>
      <c r="D22" s="329">
        <f t="shared" si="8"/>
        <v>0.15008431703204048</v>
      </c>
      <c r="E22" s="329">
        <f t="shared" si="8"/>
        <v>0</v>
      </c>
      <c r="F22" s="329">
        <f t="shared" si="8"/>
        <v>0</v>
      </c>
      <c r="G22" s="329">
        <f t="shared" si="8"/>
        <v>3.7520391517128875E-2</v>
      </c>
      <c r="H22" s="295" t="s">
        <v>18</v>
      </c>
      <c r="I22" s="330">
        <f t="shared" si="8"/>
        <v>0.11372549019607843</v>
      </c>
      <c r="J22" s="331">
        <f t="shared" si="8"/>
        <v>9.39622641509434E-2</v>
      </c>
    </row>
    <row r="23" spans="1:10" ht="31.5" customHeight="1" x14ac:dyDescent="0.25">
      <c r="A23" s="500" t="s">
        <v>165</v>
      </c>
      <c r="B23" s="332" t="s">
        <v>21</v>
      </c>
      <c r="C23" s="333">
        <v>20</v>
      </c>
      <c r="D23" s="334">
        <v>10</v>
      </c>
      <c r="E23" s="334">
        <v>0</v>
      </c>
      <c r="F23" s="334">
        <v>0</v>
      </c>
      <c r="G23" s="334">
        <v>15</v>
      </c>
      <c r="H23" s="15" t="s">
        <v>17</v>
      </c>
      <c r="I23" s="335">
        <v>6</v>
      </c>
      <c r="J23" s="336">
        <f>SUM(C23:I23)</f>
        <v>51</v>
      </c>
    </row>
    <row r="24" spans="1:10" ht="31.5" customHeight="1" x14ac:dyDescent="0.25">
      <c r="A24" s="500"/>
      <c r="B24" s="327" t="s">
        <v>156</v>
      </c>
      <c r="C24" s="328">
        <f t="shared" ref="C24:J24" si="9">C23/C$42</f>
        <v>1.9175455417066157E-2</v>
      </c>
      <c r="D24" s="329">
        <f t="shared" si="9"/>
        <v>1.6863406408094434E-2</v>
      </c>
      <c r="E24" s="329">
        <f t="shared" si="9"/>
        <v>0</v>
      </c>
      <c r="F24" s="329">
        <f t="shared" si="9"/>
        <v>0</v>
      </c>
      <c r="G24" s="329">
        <f t="shared" si="9"/>
        <v>2.4469820554649267E-2</v>
      </c>
      <c r="H24" s="295" t="s">
        <v>18</v>
      </c>
      <c r="I24" s="330">
        <f t="shared" si="9"/>
        <v>2.3529411764705882E-2</v>
      </c>
      <c r="J24" s="331">
        <f t="shared" si="9"/>
        <v>1.9245283018867923E-2</v>
      </c>
    </row>
    <row r="25" spans="1:10" ht="31.5" customHeight="1" x14ac:dyDescent="0.25">
      <c r="A25" s="500" t="s">
        <v>166</v>
      </c>
      <c r="B25" s="332" t="s">
        <v>21</v>
      </c>
      <c r="C25" s="333">
        <v>0</v>
      </c>
      <c r="D25" s="334">
        <v>33</v>
      </c>
      <c r="E25" s="334">
        <v>0</v>
      </c>
      <c r="F25" s="334">
        <v>4</v>
      </c>
      <c r="G25" s="334">
        <v>200</v>
      </c>
      <c r="H25" s="15" t="s">
        <v>17</v>
      </c>
      <c r="I25" s="335">
        <v>58</v>
      </c>
      <c r="J25" s="336">
        <f>SUM(C25:I25)</f>
        <v>295</v>
      </c>
    </row>
    <row r="26" spans="1:10" ht="31.5" customHeight="1" x14ac:dyDescent="0.25">
      <c r="A26" s="500"/>
      <c r="B26" s="327" t="s">
        <v>156</v>
      </c>
      <c r="C26" s="328">
        <f t="shared" ref="C26:J26" si="10">C25/C$42</f>
        <v>0</v>
      </c>
      <c r="D26" s="329">
        <f t="shared" si="10"/>
        <v>5.5649241146711638E-2</v>
      </c>
      <c r="E26" s="329">
        <f t="shared" si="10"/>
        <v>0</v>
      </c>
      <c r="F26" s="329">
        <f t="shared" si="10"/>
        <v>2.9850746268656716E-2</v>
      </c>
      <c r="G26" s="329">
        <f t="shared" si="10"/>
        <v>0.32626427406199021</v>
      </c>
      <c r="H26" s="295" t="s">
        <v>18</v>
      </c>
      <c r="I26" s="330">
        <f t="shared" si="10"/>
        <v>0.22745098039215686</v>
      </c>
      <c r="J26" s="331">
        <f t="shared" si="10"/>
        <v>0.11132075471698114</v>
      </c>
    </row>
    <row r="27" spans="1:10" ht="31.5" customHeight="1" x14ac:dyDescent="0.25">
      <c r="A27" s="500" t="s">
        <v>167</v>
      </c>
      <c r="B27" s="332" t="s">
        <v>21</v>
      </c>
      <c r="C27" s="337">
        <v>370</v>
      </c>
      <c r="D27" s="7">
        <v>151</v>
      </c>
      <c r="E27" s="7">
        <v>1</v>
      </c>
      <c r="F27" s="7">
        <v>0</v>
      </c>
      <c r="G27" s="7">
        <v>169</v>
      </c>
      <c r="H27" s="15" t="s">
        <v>17</v>
      </c>
      <c r="I27" s="338">
        <v>81</v>
      </c>
      <c r="J27" s="8">
        <f>SUM(C27:I27)</f>
        <v>772</v>
      </c>
    </row>
    <row r="28" spans="1:10" ht="31.5" customHeight="1" x14ac:dyDescent="0.25">
      <c r="A28" s="500"/>
      <c r="B28" s="327" t="s">
        <v>156</v>
      </c>
      <c r="C28" s="328">
        <f t="shared" ref="C28:J28" si="11">C27/C$42</f>
        <v>0.3547459252157239</v>
      </c>
      <c r="D28" s="329">
        <f t="shared" si="11"/>
        <v>0.25463743676222594</v>
      </c>
      <c r="E28" s="329">
        <f t="shared" si="11"/>
        <v>8.3333333333333329E-2</v>
      </c>
      <c r="F28" s="329">
        <f t="shared" si="11"/>
        <v>0</v>
      </c>
      <c r="G28" s="329">
        <f t="shared" si="11"/>
        <v>0.27569331158238175</v>
      </c>
      <c r="H28" s="295" t="s">
        <v>18</v>
      </c>
      <c r="I28" s="330">
        <f t="shared" si="11"/>
        <v>0.31764705882352939</v>
      </c>
      <c r="J28" s="331">
        <f t="shared" si="11"/>
        <v>0.29132075471698116</v>
      </c>
    </row>
    <row r="29" spans="1:10" ht="31.5" customHeight="1" x14ac:dyDescent="0.25">
      <c r="A29" s="500" t="s">
        <v>168</v>
      </c>
      <c r="B29" s="332" t="s">
        <v>21</v>
      </c>
      <c r="C29" s="333">
        <v>100</v>
      </c>
      <c r="D29" s="334"/>
      <c r="E29" s="334">
        <v>2</v>
      </c>
      <c r="F29" s="334">
        <v>0</v>
      </c>
      <c r="G29" s="334">
        <v>7</v>
      </c>
      <c r="H29" s="15" t="s">
        <v>17</v>
      </c>
      <c r="I29" s="335">
        <v>15</v>
      </c>
      <c r="J29" s="336">
        <f>SUM(C29:I29)</f>
        <v>124</v>
      </c>
    </row>
    <row r="30" spans="1:10" ht="31.5" customHeight="1" x14ac:dyDescent="0.25">
      <c r="A30" s="500"/>
      <c r="B30" s="327" t="s">
        <v>156</v>
      </c>
      <c r="C30" s="328">
        <f t="shared" ref="C30:J30" si="12">C29/C$42</f>
        <v>9.5877277085330781E-2</v>
      </c>
      <c r="D30" s="329">
        <f t="shared" si="12"/>
        <v>0</v>
      </c>
      <c r="E30" s="329">
        <f t="shared" si="12"/>
        <v>0.16666666666666666</v>
      </c>
      <c r="F30" s="329">
        <f t="shared" si="12"/>
        <v>0</v>
      </c>
      <c r="G30" s="329">
        <f t="shared" si="12"/>
        <v>1.1419249592169658E-2</v>
      </c>
      <c r="H30" s="295" t="s">
        <v>18</v>
      </c>
      <c r="I30" s="330">
        <f t="shared" si="12"/>
        <v>5.8823529411764705E-2</v>
      </c>
      <c r="J30" s="331">
        <f t="shared" si="12"/>
        <v>4.679245283018868E-2</v>
      </c>
    </row>
    <row r="31" spans="1:10" ht="31.5" customHeight="1" x14ac:dyDescent="0.25">
      <c r="A31" s="500" t="s">
        <v>169</v>
      </c>
      <c r="B31" s="332" t="s">
        <v>21</v>
      </c>
      <c r="C31" s="333">
        <v>234</v>
      </c>
      <c r="D31" s="334">
        <v>4</v>
      </c>
      <c r="E31" s="334">
        <v>2</v>
      </c>
      <c r="F31" s="334">
        <v>0</v>
      </c>
      <c r="G31" s="334">
        <v>48</v>
      </c>
      <c r="H31" s="15" t="s">
        <v>17</v>
      </c>
      <c r="I31" s="335">
        <v>23</v>
      </c>
      <c r="J31" s="336">
        <f>SUM(C31:I31)</f>
        <v>311</v>
      </c>
    </row>
    <row r="32" spans="1:10" ht="31.5" customHeight="1" x14ac:dyDescent="0.25">
      <c r="A32" s="500"/>
      <c r="B32" s="327" t="s">
        <v>156</v>
      </c>
      <c r="C32" s="328">
        <f t="shared" ref="C32:J32" si="13">C31/C$42</f>
        <v>0.22435282837967402</v>
      </c>
      <c r="D32" s="329">
        <f t="shared" si="13"/>
        <v>6.7453625632377737E-3</v>
      </c>
      <c r="E32" s="329">
        <f t="shared" si="13"/>
        <v>0.16666666666666666</v>
      </c>
      <c r="F32" s="329">
        <f t="shared" si="13"/>
        <v>0</v>
      </c>
      <c r="G32" s="329">
        <f t="shared" si="13"/>
        <v>7.8303425774877644E-2</v>
      </c>
      <c r="H32" s="295" t="s">
        <v>18</v>
      </c>
      <c r="I32" s="330">
        <f t="shared" si="13"/>
        <v>9.0196078431372548E-2</v>
      </c>
      <c r="J32" s="331">
        <f t="shared" si="13"/>
        <v>0.11735849056603774</v>
      </c>
    </row>
    <row r="33" spans="1:10" ht="31.5" customHeight="1" x14ac:dyDescent="0.25">
      <c r="A33" s="500" t="s">
        <v>170</v>
      </c>
      <c r="B33" s="332" t="s">
        <v>21</v>
      </c>
      <c r="C33" s="333">
        <v>42</v>
      </c>
      <c r="D33" s="334">
        <v>46</v>
      </c>
      <c r="E33" s="334">
        <v>0</v>
      </c>
      <c r="F33" s="334">
        <v>0</v>
      </c>
      <c r="G33" s="334">
        <v>14</v>
      </c>
      <c r="H33" s="15" t="s">
        <v>17</v>
      </c>
      <c r="I33" s="335">
        <v>14</v>
      </c>
      <c r="J33" s="336">
        <f>SUM(C33:I33)</f>
        <v>116</v>
      </c>
    </row>
    <row r="34" spans="1:10" ht="31.5" customHeight="1" x14ac:dyDescent="0.25">
      <c r="A34" s="500"/>
      <c r="B34" s="327" t="s">
        <v>156</v>
      </c>
      <c r="C34" s="328">
        <f t="shared" ref="C34:J34" si="14">C33/C$42</f>
        <v>4.0268456375838924E-2</v>
      </c>
      <c r="D34" s="329">
        <f t="shared" si="14"/>
        <v>7.7571669477234401E-2</v>
      </c>
      <c r="E34" s="329">
        <f t="shared" si="14"/>
        <v>0</v>
      </c>
      <c r="F34" s="329">
        <f t="shared" si="14"/>
        <v>0</v>
      </c>
      <c r="G34" s="329">
        <f t="shared" si="14"/>
        <v>2.2838499184339316E-2</v>
      </c>
      <c r="H34" s="295" t="s">
        <v>18</v>
      </c>
      <c r="I34" s="330">
        <f t="shared" si="14"/>
        <v>5.4901960784313725E-2</v>
      </c>
      <c r="J34" s="331">
        <f t="shared" si="14"/>
        <v>4.3773584905660377E-2</v>
      </c>
    </row>
    <row r="35" spans="1:10" ht="31.5" customHeight="1" x14ac:dyDescent="0.25">
      <c r="A35" s="500" t="s">
        <v>171</v>
      </c>
      <c r="B35" s="332" t="s">
        <v>21</v>
      </c>
      <c r="C35" s="333">
        <v>90</v>
      </c>
      <c r="D35" s="334">
        <v>13</v>
      </c>
      <c r="E35" s="334">
        <v>0</v>
      </c>
      <c r="F35" s="334">
        <v>122</v>
      </c>
      <c r="G35" s="334">
        <v>5</v>
      </c>
      <c r="H35" s="15" t="s">
        <v>17</v>
      </c>
      <c r="I35" s="335">
        <v>26</v>
      </c>
      <c r="J35" s="336">
        <f>SUM(C35:I35)</f>
        <v>256</v>
      </c>
    </row>
    <row r="36" spans="1:10" ht="31.5" customHeight="1" x14ac:dyDescent="0.25">
      <c r="A36" s="500"/>
      <c r="B36" s="327" t="s">
        <v>156</v>
      </c>
      <c r="C36" s="328">
        <f t="shared" ref="C36:J36" si="15">C35/C$42</f>
        <v>8.6289549376797697E-2</v>
      </c>
      <c r="D36" s="329">
        <f t="shared" si="15"/>
        <v>2.1922428330522766E-2</v>
      </c>
      <c r="E36" s="329">
        <f t="shared" si="15"/>
        <v>0</v>
      </c>
      <c r="F36" s="329">
        <f t="shared" si="15"/>
        <v>0.91044776119402981</v>
      </c>
      <c r="G36" s="329">
        <f t="shared" si="15"/>
        <v>8.1566068515497546E-3</v>
      </c>
      <c r="H36" s="295" t="s">
        <v>18</v>
      </c>
      <c r="I36" s="330">
        <f t="shared" si="15"/>
        <v>0.10196078431372549</v>
      </c>
      <c r="J36" s="331">
        <f t="shared" si="15"/>
        <v>9.6603773584905656E-2</v>
      </c>
    </row>
    <row r="37" spans="1:10" ht="31.5" customHeight="1" x14ac:dyDescent="0.25">
      <c r="A37" s="500" t="s">
        <v>172</v>
      </c>
      <c r="B37" s="332" t="s">
        <v>21</v>
      </c>
      <c r="C37" s="333">
        <v>79</v>
      </c>
      <c r="D37" s="334">
        <v>4</v>
      </c>
      <c r="E37" s="334">
        <v>1</v>
      </c>
      <c r="F37" s="334">
        <v>8</v>
      </c>
      <c r="G37" s="334">
        <v>0</v>
      </c>
      <c r="H37" s="15" t="s">
        <v>17</v>
      </c>
      <c r="I37" s="335">
        <v>12</v>
      </c>
      <c r="J37" s="336">
        <f>SUM(C37:I37)</f>
        <v>104</v>
      </c>
    </row>
    <row r="38" spans="1:10" ht="31.5" customHeight="1" x14ac:dyDescent="0.25">
      <c r="A38" s="500"/>
      <c r="B38" s="327" t="s">
        <v>156</v>
      </c>
      <c r="C38" s="328">
        <f t="shared" ref="C38:J38" si="16">C37/C$42</f>
        <v>7.5743048897411319E-2</v>
      </c>
      <c r="D38" s="329">
        <f t="shared" si="16"/>
        <v>6.7453625632377737E-3</v>
      </c>
      <c r="E38" s="329">
        <f t="shared" si="16"/>
        <v>8.3333333333333329E-2</v>
      </c>
      <c r="F38" s="329">
        <f t="shared" si="16"/>
        <v>5.9701492537313432E-2</v>
      </c>
      <c r="G38" s="329">
        <f t="shared" si="16"/>
        <v>0</v>
      </c>
      <c r="H38" s="295" t="s">
        <v>18</v>
      </c>
      <c r="I38" s="330">
        <f t="shared" si="16"/>
        <v>4.7058823529411764E-2</v>
      </c>
      <c r="J38" s="331">
        <f t="shared" si="16"/>
        <v>3.9245283018867927E-2</v>
      </c>
    </row>
    <row r="39" spans="1:10" ht="31.5" customHeight="1" x14ac:dyDescent="0.25">
      <c r="A39" s="500" t="s">
        <v>173</v>
      </c>
      <c r="B39" s="332" t="s">
        <v>21</v>
      </c>
      <c r="C39" s="333">
        <v>0</v>
      </c>
      <c r="D39" s="334">
        <v>111</v>
      </c>
      <c r="E39" s="334">
        <v>9</v>
      </c>
      <c r="F39" s="334">
        <v>0</v>
      </c>
      <c r="G39" s="334">
        <v>92</v>
      </c>
      <c r="H39" s="15" t="s">
        <v>17</v>
      </c>
      <c r="I39" s="335">
        <v>34</v>
      </c>
      <c r="J39" s="336">
        <f>SUM(C39:I39)</f>
        <v>246</v>
      </c>
    </row>
    <row r="40" spans="1:10" ht="31.5" customHeight="1" thickBot="1" x14ac:dyDescent="0.3">
      <c r="A40" s="501"/>
      <c r="B40" s="302" t="s">
        <v>156</v>
      </c>
      <c r="C40" s="339">
        <f t="shared" ref="C40:J40" si="17">C39/C$42</f>
        <v>0</v>
      </c>
      <c r="D40" s="296">
        <f t="shared" si="17"/>
        <v>0.18718381112984822</v>
      </c>
      <c r="E40" s="296">
        <f t="shared" si="17"/>
        <v>0.75</v>
      </c>
      <c r="F40" s="296">
        <f t="shared" si="17"/>
        <v>0</v>
      </c>
      <c r="G40" s="296">
        <f t="shared" si="17"/>
        <v>0.1500815660685155</v>
      </c>
      <c r="H40" s="340" t="s">
        <v>18</v>
      </c>
      <c r="I40" s="341">
        <f t="shared" si="17"/>
        <v>0.13333333333333333</v>
      </c>
      <c r="J40" s="342">
        <f t="shared" si="17"/>
        <v>9.2830188679245279E-2</v>
      </c>
    </row>
    <row r="41" spans="1:10" ht="31.5" customHeight="1" thickBot="1" x14ac:dyDescent="0.3">
      <c r="A41" s="343"/>
      <c r="B41" s="344"/>
      <c r="C41" s="345"/>
      <c r="D41" s="345"/>
      <c r="E41" s="345"/>
      <c r="F41" s="345"/>
      <c r="G41" s="345"/>
      <c r="H41" s="345"/>
      <c r="I41" s="345"/>
      <c r="J41" s="345"/>
    </row>
    <row r="42" spans="1:10" ht="54.75" customHeight="1" thickBot="1" x14ac:dyDescent="0.3">
      <c r="A42" s="346" t="s">
        <v>174</v>
      </c>
      <c r="B42" s="347" t="s">
        <v>21</v>
      </c>
      <c r="C42" s="348">
        <v>1043</v>
      </c>
      <c r="D42" s="36">
        <v>593</v>
      </c>
      <c r="E42" s="36">
        <v>12</v>
      </c>
      <c r="F42" s="36">
        <v>134</v>
      </c>
      <c r="G42" s="36">
        <v>613</v>
      </c>
      <c r="H42" s="36" t="s">
        <v>17</v>
      </c>
      <c r="I42" s="349">
        <v>255</v>
      </c>
      <c r="J42" s="350">
        <f>SUM(C42:I42)</f>
        <v>2650</v>
      </c>
    </row>
    <row r="43" spans="1:10" ht="16.5" customHeight="1" thickBot="1" x14ac:dyDescent="0.3">
      <c r="A43" s="351"/>
      <c r="B43" s="352"/>
      <c r="C43" s="353"/>
      <c r="D43" s="353"/>
      <c r="E43" s="353"/>
      <c r="F43" s="353"/>
      <c r="G43" s="353"/>
      <c r="H43" s="353"/>
      <c r="I43" s="353"/>
      <c r="J43" s="353"/>
    </row>
    <row r="44" spans="1:10" ht="39" customHeight="1" thickBot="1" x14ac:dyDescent="0.3">
      <c r="A44" s="184" t="s">
        <v>83</v>
      </c>
      <c r="B44" s="5" t="s">
        <v>21</v>
      </c>
      <c r="C44" s="108">
        <f t="shared" ref="C44:J44" si="18">C45-C42</f>
        <v>250</v>
      </c>
      <c r="D44" s="109">
        <f t="shared" si="18"/>
        <v>1460</v>
      </c>
      <c r="E44" s="109">
        <f t="shared" si="18"/>
        <v>258</v>
      </c>
      <c r="F44" s="109">
        <f t="shared" si="18"/>
        <v>347</v>
      </c>
      <c r="G44" s="109">
        <f t="shared" si="18"/>
        <v>0</v>
      </c>
      <c r="H44" s="109">
        <v>276</v>
      </c>
      <c r="I44" s="354">
        <f t="shared" si="18"/>
        <v>0</v>
      </c>
      <c r="J44" s="203">
        <f t="shared" si="18"/>
        <v>2591</v>
      </c>
    </row>
    <row r="45" spans="1:10" ht="39" customHeight="1" thickBot="1" x14ac:dyDescent="0.3">
      <c r="A45" s="215" t="s">
        <v>22</v>
      </c>
      <c r="B45" s="131" t="s">
        <v>21</v>
      </c>
      <c r="C45" s="355">
        <v>1293</v>
      </c>
      <c r="D45" s="356">
        <v>2053</v>
      </c>
      <c r="E45" s="356">
        <v>270</v>
      </c>
      <c r="F45" s="356">
        <v>481</v>
      </c>
      <c r="G45" s="356">
        <v>613</v>
      </c>
      <c r="H45" s="356">
        <v>276</v>
      </c>
      <c r="I45" s="357">
        <v>255</v>
      </c>
      <c r="J45" s="140">
        <f>SUM(C45:I45)</f>
        <v>5241</v>
      </c>
    </row>
    <row r="46" spans="1:10" ht="39" customHeight="1" thickBot="1" x14ac:dyDescent="0.3">
      <c r="A46" s="358"/>
      <c r="B46" s="142"/>
      <c r="C46" s="145"/>
      <c r="D46" s="145"/>
      <c r="E46" s="145"/>
      <c r="F46" s="145"/>
      <c r="G46" s="145"/>
      <c r="H46" s="145"/>
      <c r="I46" s="145"/>
      <c r="J46" s="145"/>
    </row>
    <row r="47" spans="1:10" ht="35.25" customHeight="1" x14ac:dyDescent="0.25">
      <c r="A47" s="502" t="s">
        <v>23</v>
      </c>
      <c r="B47" s="503"/>
      <c r="C47" s="359"/>
      <c r="D47" s="360"/>
      <c r="E47" s="360"/>
      <c r="F47" s="360"/>
      <c r="G47" s="360"/>
      <c r="H47" s="360"/>
      <c r="I47" s="360"/>
      <c r="J47" s="361"/>
    </row>
    <row r="48" spans="1:10" ht="35.25" customHeight="1" x14ac:dyDescent="0.25">
      <c r="A48" s="398" t="s">
        <v>175</v>
      </c>
      <c r="B48" s="504"/>
      <c r="C48" s="362">
        <v>4</v>
      </c>
      <c r="D48" s="237">
        <v>1</v>
      </c>
      <c r="E48" s="237">
        <v>1</v>
      </c>
      <c r="F48" s="237">
        <v>1</v>
      </c>
      <c r="G48" s="237">
        <v>1</v>
      </c>
      <c r="H48" s="237">
        <v>0</v>
      </c>
      <c r="I48" s="237">
        <v>3</v>
      </c>
      <c r="J48" s="239">
        <f>SUM(C48:I48)</f>
        <v>11</v>
      </c>
    </row>
    <row r="49" spans="1:10" ht="35.25" customHeight="1" thickBot="1" x14ac:dyDescent="0.3">
      <c r="A49" s="424" t="s">
        <v>25</v>
      </c>
      <c r="B49" s="498"/>
      <c r="C49" s="363">
        <v>6</v>
      </c>
      <c r="D49" s="242">
        <v>10</v>
      </c>
      <c r="E49" s="242">
        <v>2</v>
      </c>
      <c r="F49" s="242">
        <v>2</v>
      </c>
      <c r="G49" s="242">
        <v>1</v>
      </c>
      <c r="H49" s="242">
        <v>1</v>
      </c>
      <c r="I49" s="243">
        <v>3</v>
      </c>
      <c r="J49" s="244">
        <f>SUM(C49:I49)</f>
        <v>25</v>
      </c>
    </row>
    <row r="50" spans="1:10" ht="21.75" customHeight="1" x14ac:dyDescent="0.25">
      <c r="A50" s="52" t="s">
        <v>26</v>
      </c>
      <c r="B50" s="291"/>
      <c r="C50" s="52"/>
      <c r="D50" s="52"/>
      <c r="E50" s="52"/>
      <c r="F50" s="52"/>
      <c r="G50" s="52"/>
      <c r="H50" s="52"/>
      <c r="I50" s="52"/>
      <c r="J50" s="52"/>
    </row>
    <row r="51" spans="1:10" x14ac:dyDescent="0.25">
      <c r="A51" s="52"/>
      <c r="B51" s="52"/>
      <c r="C51" s="52"/>
      <c r="D51" s="52"/>
      <c r="E51" s="52"/>
      <c r="F51" s="52"/>
      <c r="G51" s="52"/>
      <c r="H51" s="52"/>
      <c r="I51" s="52"/>
      <c r="J51" s="52"/>
    </row>
    <row r="52" spans="1:10" ht="74.25" customHeight="1" x14ac:dyDescent="0.25">
      <c r="A52" s="499" t="s">
        <v>176</v>
      </c>
      <c r="B52" s="499"/>
      <c r="C52" s="499"/>
      <c r="D52" s="499"/>
      <c r="E52" s="499"/>
      <c r="F52" s="499"/>
      <c r="G52" s="499"/>
      <c r="H52" s="499"/>
      <c r="I52" s="499"/>
      <c r="J52" s="499"/>
    </row>
    <row r="53" spans="1:10" s="195" customFormat="1" ht="24" customHeight="1" x14ac:dyDescent="0.25">
      <c r="A53" s="364" t="s">
        <v>132</v>
      </c>
      <c r="B53" s="194"/>
      <c r="G53" s="154"/>
      <c r="H53" s="154"/>
      <c r="I53" s="154"/>
      <c r="J53" s="154"/>
    </row>
    <row r="54" spans="1:10" x14ac:dyDescent="0.25">
      <c r="A54" s="52"/>
      <c r="B54" s="52"/>
      <c r="C54" s="52"/>
      <c r="D54" s="52"/>
      <c r="E54" s="52"/>
      <c r="F54" s="52"/>
      <c r="G54" s="52"/>
      <c r="H54" s="52"/>
      <c r="I54" s="52"/>
      <c r="J54" s="52"/>
    </row>
  </sheetData>
  <mergeCells count="26">
    <mergeCell ref="A7:A8"/>
    <mergeCell ref="A1:J1"/>
    <mergeCell ref="A2:J2"/>
    <mergeCell ref="A3:B4"/>
    <mergeCell ref="C3:J3"/>
    <mergeCell ref="A5:A6"/>
    <mergeCell ref="A31:A32"/>
    <mergeCell ref="A9:A10"/>
    <mergeCell ref="A11:A12"/>
    <mergeCell ref="A13:A14"/>
    <mergeCell ref="A15:A16"/>
    <mergeCell ref="A17:A18"/>
    <mergeCell ref="A19:A20"/>
    <mergeCell ref="A21:A22"/>
    <mergeCell ref="A23:A24"/>
    <mergeCell ref="A25:A26"/>
    <mergeCell ref="A27:A28"/>
    <mergeCell ref="A29:A30"/>
    <mergeCell ref="A49:B49"/>
    <mergeCell ref="A52:J52"/>
    <mergeCell ref="A33:A34"/>
    <mergeCell ref="A35:A36"/>
    <mergeCell ref="A37:A38"/>
    <mergeCell ref="A39:A40"/>
    <mergeCell ref="A47:B47"/>
    <mergeCell ref="A48:B4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68" zoomScaleNormal="68" workbookViewId="0">
      <selection sqref="A1:J1"/>
    </sheetView>
  </sheetViews>
  <sheetFormatPr baseColWidth="10" defaultRowHeight="15" x14ac:dyDescent="0.25"/>
  <cols>
    <col min="1" max="1" width="34.28515625" customWidth="1"/>
    <col min="2" max="2" width="10.5703125" style="55" customWidth="1"/>
    <col min="3" max="4" width="23" customWidth="1"/>
    <col min="5" max="5" width="27.5703125" customWidth="1"/>
    <col min="6" max="10" width="23" customWidth="1"/>
  </cols>
  <sheetData>
    <row r="1" spans="1:10" ht="46.5" customHeight="1" x14ac:dyDescent="0.25">
      <c r="A1" s="391" t="s">
        <v>27</v>
      </c>
      <c r="B1" s="391"/>
      <c r="C1" s="391"/>
      <c r="D1" s="391"/>
      <c r="E1" s="391"/>
      <c r="F1" s="391"/>
      <c r="G1" s="391"/>
      <c r="H1" s="391"/>
      <c r="I1" s="391"/>
      <c r="J1" s="391"/>
    </row>
    <row r="2" spans="1:10" ht="46.5" customHeight="1" thickBot="1" x14ac:dyDescent="0.3">
      <c r="A2" s="391" t="s">
        <v>28</v>
      </c>
      <c r="B2" s="391"/>
      <c r="C2" s="392"/>
      <c r="D2" s="392"/>
      <c r="E2" s="392"/>
      <c r="F2" s="392"/>
      <c r="G2" s="392"/>
      <c r="H2" s="392"/>
      <c r="I2" s="392"/>
      <c r="J2" s="392"/>
    </row>
    <row r="3" spans="1:10" ht="51.75" customHeight="1" thickBot="1" x14ac:dyDescent="0.3">
      <c r="A3" s="393" t="s">
        <v>29</v>
      </c>
      <c r="B3" s="394"/>
      <c r="C3" s="381" t="s">
        <v>3</v>
      </c>
      <c r="D3" s="381"/>
      <c r="E3" s="381"/>
      <c r="F3" s="381"/>
      <c r="G3" s="381"/>
      <c r="H3" s="381"/>
      <c r="I3" s="381"/>
      <c r="J3" s="382"/>
    </row>
    <row r="4" spans="1:10" ht="48" customHeight="1" thickBot="1" x14ac:dyDescent="0.3">
      <c r="A4" s="395"/>
      <c r="B4" s="396"/>
      <c r="C4" s="56" t="s">
        <v>4</v>
      </c>
      <c r="D4" s="57" t="s">
        <v>30</v>
      </c>
      <c r="E4" s="58" t="s">
        <v>6</v>
      </c>
      <c r="F4" s="58" t="s">
        <v>7</v>
      </c>
      <c r="G4" s="58" t="s">
        <v>8</v>
      </c>
      <c r="H4" s="58" t="s">
        <v>9</v>
      </c>
      <c r="I4" s="59" t="s">
        <v>10</v>
      </c>
      <c r="J4" s="60" t="s">
        <v>11</v>
      </c>
    </row>
    <row r="5" spans="1:10" ht="25.5" customHeight="1" x14ac:dyDescent="0.25">
      <c r="A5" s="397" t="s">
        <v>31</v>
      </c>
      <c r="B5" s="5" t="s">
        <v>21</v>
      </c>
      <c r="C5" s="61">
        <v>1</v>
      </c>
      <c r="D5" s="62">
        <v>4</v>
      </c>
      <c r="E5" s="62">
        <v>0</v>
      </c>
      <c r="F5" s="62">
        <v>3</v>
      </c>
      <c r="G5" s="62">
        <v>2</v>
      </c>
      <c r="H5" s="62">
        <v>0</v>
      </c>
      <c r="I5" s="63">
        <v>6</v>
      </c>
      <c r="J5" s="64">
        <f>SUM(C5:I5)</f>
        <v>16</v>
      </c>
    </row>
    <row r="6" spans="1:10" ht="25.5" customHeight="1" x14ac:dyDescent="0.25">
      <c r="A6" s="398"/>
      <c r="B6" s="65" t="s">
        <v>32</v>
      </c>
      <c r="C6" s="66">
        <f>C5/C$9</f>
        <v>1.020408163265306E-2</v>
      </c>
      <c r="D6" s="66">
        <f>D5/D$9</f>
        <v>0.13793103448275862</v>
      </c>
      <c r="E6" s="66">
        <f>E5/E$9</f>
        <v>0</v>
      </c>
      <c r="F6" s="66">
        <f>F5/F$9</f>
        <v>2.1428571428571429E-2</v>
      </c>
      <c r="G6" s="66">
        <f>G5/G$9</f>
        <v>1</v>
      </c>
      <c r="H6" s="67" t="s">
        <v>18</v>
      </c>
      <c r="I6" s="68">
        <f>I5/I$9</f>
        <v>0.11538461538461539</v>
      </c>
      <c r="J6" s="69">
        <f>J5/J$9</f>
        <v>4.3478260869565216E-2</v>
      </c>
    </row>
    <row r="7" spans="1:10" ht="25.5" customHeight="1" x14ac:dyDescent="0.25">
      <c r="A7" s="398" t="s">
        <v>33</v>
      </c>
      <c r="B7" s="70" t="s">
        <v>21</v>
      </c>
      <c r="C7" s="71">
        <v>97</v>
      </c>
      <c r="D7" s="71">
        <v>25</v>
      </c>
      <c r="E7" s="71">
        <v>47</v>
      </c>
      <c r="F7" s="71">
        <v>137</v>
      </c>
      <c r="G7" s="71">
        <v>0</v>
      </c>
      <c r="H7" s="71">
        <v>0</v>
      </c>
      <c r="I7" s="72">
        <v>46</v>
      </c>
      <c r="J7" s="73">
        <f>SUM(C7:I7)</f>
        <v>352</v>
      </c>
    </row>
    <row r="8" spans="1:10" ht="25.5" customHeight="1" x14ac:dyDescent="0.25">
      <c r="A8" s="398"/>
      <c r="B8" s="65" t="s">
        <v>32</v>
      </c>
      <c r="C8" s="74">
        <f>C7/C$9</f>
        <v>0.98979591836734693</v>
      </c>
      <c r="D8" s="75">
        <f>D7/D$9</f>
        <v>0.86206896551724133</v>
      </c>
      <c r="E8" s="75">
        <f>E7/E$9</f>
        <v>1</v>
      </c>
      <c r="F8" s="75">
        <f>F7/F$9</f>
        <v>0.97857142857142854</v>
      </c>
      <c r="G8" s="76">
        <f>G7/G$9</f>
        <v>0</v>
      </c>
      <c r="H8" s="76" t="s">
        <v>18</v>
      </c>
      <c r="I8" s="77">
        <f>I7/I$9</f>
        <v>0.88461538461538458</v>
      </c>
      <c r="J8" s="78">
        <f>J7/J$9</f>
        <v>0.95652173913043481</v>
      </c>
    </row>
    <row r="9" spans="1:10" ht="25.5" customHeight="1" x14ac:dyDescent="0.25">
      <c r="A9" s="384" t="s">
        <v>34</v>
      </c>
      <c r="B9" s="70" t="s">
        <v>21</v>
      </c>
      <c r="C9" s="79">
        <f>C5+C7</f>
        <v>98</v>
      </c>
      <c r="D9" s="80">
        <f t="shared" ref="D9:I9" si="0">D5+D7</f>
        <v>29</v>
      </c>
      <c r="E9" s="80">
        <f t="shared" si="0"/>
        <v>47</v>
      </c>
      <c r="F9" s="80">
        <f t="shared" si="0"/>
        <v>140</v>
      </c>
      <c r="G9" s="80">
        <f t="shared" si="0"/>
        <v>2</v>
      </c>
      <c r="H9" s="80">
        <f t="shared" si="0"/>
        <v>0</v>
      </c>
      <c r="I9" s="81">
        <f t="shared" si="0"/>
        <v>52</v>
      </c>
      <c r="J9" s="82">
        <f>SUM(C9:I9)</f>
        <v>368</v>
      </c>
    </row>
    <row r="10" spans="1:10" ht="25.5" customHeight="1" thickBot="1" x14ac:dyDescent="0.3">
      <c r="A10" s="385"/>
      <c r="B10" s="83" t="s">
        <v>32</v>
      </c>
      <c r="C10" s="84">
        <f>C9/C$9</f>
        <v>1</v>
      </c>
      <c r="D10" s="85">
        <f t="shared" ref="D10:J10" si="1">D9/D$9</f>
        <v>1</v>
      </c>
      <c r="E10" s="85">
        <f t="shared" si="1"/>
        <v>1</v>
      </c>
      <c r="F10" s="85">
        <f t="shared" si="1"/>
        <v>1</v>
      </c>
      <c r="G10" s="85">
        <f t="shared" si="1"/>
        <v>1</v>
      </c>
      <c r="H10" s="86" t="s">
        <v>18</v>
      </c>
      <c r="I10" s="87">
        <f t="shared" si="1"/>
        <v>1</v>
      </c>
      <c r="J10" s="88">
        <f t="shared" si="1"/>
        <v>1</v>
      </c>
    </row>
    <row r="11" spans="1:10" ht="39.75" customHeight="1" thickBot="1" x14ac:dyDescent="0.3">
      <c r="A11" s="89"/>
      <c r="B11" s="90"/>
      <c r="C11" s="91"/>
      <c r="D11" s="91"/>
      <c r="E11" s="91"/>
      <c r="F11" s="91"/>
      <c r="G11" s="92"/>
      <c r="H11" s="92"/>
      <c r="I11" s="91"/>
      <c r="J11" s="91"/>
    </row>
    <row r="12" spans="1:10" ht="39" customHeight="1" x14ac:dyDescent="0.25">
      <c r="A12" s="369" t="s">
        <v>23</v>
      </c>
      <c r="B12" s="370"/>
      <c r="C12" s="370"/>
      <c r="D12" s="93"/>
      <c r="E12" s="93"/>
      <c r="F12" s="93"/>
      <c r="G12" s="93"/>
      <c r="H12" s="93"/>
      <c r="I12" s="93"/>
      <c r="J12" s="94"/>
    </row>
    <row r="13" spans="1:10" ht="39" customHeight="1" x14ac:dyDescent="0.25">
      <c r="A13" s="386" t="s">
        <v>24</v>
      </c>
      <c r="B13" s="387"/>
      <c r="C13" s="45">
        <v>5</v>
      </c>
      <c r="D13" s="95">
        <v>1</v>
      </c>
      <c r="E13" s="95">
        <v>2</v>
      </c>
      <c r="F13" s="95">
        <v>2</v>
      </c>
      <c r="G13" s="95">
        <v>1</v>
      </c>
      <c r="H13" s="95">
        <v>1</v>
      </c>
      <c r="I13" s="95">
        <v>3</v>
      </c>
      <c r="J13" s="96">
        <f>SUM(C13:I13)</f>
        <v>15</v>
      </c>
    </row>
    <row r="14" spans="1:10" ht="39" customHeight="1" thickBot="1" x14ac:dyDescent="0.3">
      <c r="A14" s="388" t="s">
        <v>25</v>
      </c>
      <c r="B14" s="389"/>
      <c r="C14" s="97">
        <v>6</v>
      </c>
      <c r="D14" s="98">
        <v>10</v>
      </c>
      <c r="E14" s="98">
        <v>2</v>
      </c>
      <c r="F14" s="98">
        <v>2</v>
      </c>
      <c r="G14" s="98">
        <v>1</v>
      </c>
      <c r="H14" s="98">
        <v>1</v>
      </c>
      <c r="I14" s="99">
        <v>3</v>
      </c>
      <c r="J14" s="100">
        <f>SUM(C14:I14)</f>
        <v>25</v>
      </c>
    </row>
    <row r="15" spans="1:10" ht="31.5" customHeight="1" x14ac:dyDescent="0.25">
      <c r="A15" s="52" t="s">
        <v>26</v>
      </c>
      <c r="B15" s="53"/>
      <c r="C15" s="54"/>
      <c r="D15" s="54"/>
      <c r="E15" s="54"/>
      <c r="F15" s="54"/>
      <c r="G15" s="54"/>
      <c r="H15" s="54"/>
      <c r="I15" s="54"/>
      <c r="J15" s="54"/>
    </row>
    <row r="16" spans="1:10" ht="16.5" customHeight="1" x14ac:dyDescent="0.25">
      <c r="B16" s="53"/>
      <c r="C16" s="101"/>
      <c r="D16" s="101"/>
      <c r="E16" s="101"/>
      <c r="F16" s="101"/>
      <c r="G16" s="101"/>
      <c r="H16" s="101"/>
      <c r="I16" s="101"/>
      <c r="J16" s="101"/>
    </row>
    <row r="17" spans="1:10" s="102" customFormat="1" ht="46.5" customHeight="1" x14ac:dyDescent="0.25">
      <c r="A17" s="390" t="s">
        <v>35</v>
      </c>
      <c r="B17" s="390"/>
      <c r="C17" s="390"/>
      <c r="D17" s="390"/>
      <c r="E17" s="390"/>
      <c r="F17" s="390"/>
      <c r="G17" s="390"/>
      <c r="H17" s="390"/>
      <c r="I17" s="390"/>
      <c r="J17" s="390"/>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fitToHeight="0"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0"/>
  <sheetViews>
    <sheetView zoomScale="60" zoomScaleNormal="60" workbookViewId="0">
      <selection sqref="A1:J1"/>
    </sheetView>
  </sheetViews>
  <sheetFormatPr baseColWidth="10" defaultRowHeight="15" x14ac:dyDescent="0.25"/>
  <cols>
    <col min="1" max="1" width="32.42578125" customWidth="1"/>
    <col min="2" max="2" width="13.28515625" style="55"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7.75" customHeight="1" x14ac:dyDescent="0.25">
      <c r="A1" s="407" t="s">
        <v>36</v>
      </c>
      <c r="B1" s="407"/>
      <c r="C1" s="407"/>
      <c r="D1" s="407"/>
      <c r="E1" s="407"/>
      <c r="F1" s="407"/>
      <c r="G1" s="407"/>
      <c r="H1" s="407"/>
      <c r="I1" s="407"/>
      <c r="J1" s="407"/>
    </row>
    <row r="2" spans="1:10" ht="57.75" customHeight="1" thickBot="1" x14ac:dyDescent="0.3">
      <c r="A2" s="407" t="s">
        <v>37</v>
      </c>
      <c r="B2" s="407"/>
      <c r="C2" s="408"/>
      <c r="D2" s="408"/>
      <c r="E2" s="408"/>
      <c r="F2" s="408"/>
      <c r="G2" s="408"/>
      <c r="H2" s="408"/>
      <c r="I2" s="408"/>
      <c r="J2" s="408"/>
    </row>
    <row r="3" spans="1:10" ht="51.75" customHeight="1" thickBot="1" x14ac:dyDescent="0.3">
      <c r="A3" s="402" t="s">
        <v>38</v>
      </c>
      <c r="B3" s="409"/>
      <c r="C3" s="412" t="s">
        <v>3</v>
      </c>
      <c r="D3" s="413"/>
      <c r="E3" s="413"/>
      <c r="F3" s="413"/>
      <c r="G3" s="413"/>
      <c r="H3" s="413"/>
      <c r="I3" s="413"/>
      <c r="J3" s="414"/>
    </row>
    <row r="4" spans="1:10" ht="48" customHeight="1" thickBot="1" x14ac:dyDescent="0.3">
      <c r="A4" s="410"/>
      <c r="B4" s="411"/>
      <c r="C4" s="103" t="s">
        <v>4</v>
      </c>
      <c r="D4" s="104" t="s">
        <v>5</v>
      </c>
      <c r="E4" s="104" t="s">
        <v>6</v>
      </c>
      <c r="F4" s="105" t="s">
        <v>39</v>
      </c>
      <c r="G4" s="104" t="s">
        <v>8</v>
      </c>
      <c r="H4" s="105" t="s">
        <v>40</v>
      </c>
      <c r="I4" s="106" t="s">
        <v>10</v>
      </c>
      <c r="J4" s="107" t="s">
        <v>11</v>
      </c>
    </row>
    <row r="5" spans="1:10" ht="25.5" customHeight="1" x14ac:dyDescent="0.25">
      <c r="A5" s="415" t="s">
        <v>12</v>
      </c>
      <c r="B5" s="5" t="s">
        <v>21</v>
      </c>
      <c r="C5" s="108">
        <v>584</v>
      </c>
      <c r="D5" s="109">
        <v>765</v>
      </c>
      <c r="E5" s="109">
        <v>155</v>
      </c>
      <c r="F5" s="109">
        <v>0</v>
      </c>
      <c r="G5" s="109">
        <v>312</v>
      </c>
      <c r="H5" s="109" t="s">
        <v>17</v>
      </c>
      <c r="I5" s="110">
        <v>71</v>
      </c>
      <c r="J5" s="111">
        <f>SUM(C5:I5)</f>
        <v>1887</v>
      </c>
    </row>
    <row r="6" spans="1:10" ht="25.5" customHeight="1" x14ac:dyDescent="0.25">
      <c r="A6" s="416"/>
      <c r="B6" s="65" t="s">
        <v>32</v>
      </c>
      <c r="C6" s="74">
        <f>C5/C$11</f>
        <v>0.75064267352185088</v>
      </c>
      <c r="D6" s="75">
        <f>D5/D$11</f>
        <v>0.8576233183856502</v>
      </c>
      <c r="E6" s="75">
        <f>E5/E$11</f>
        <v>0.77500000000000002</v>
      </c>
      <c r="F6" s="75">
        <f>F5/F$11</f>
        <v>0</v>
      </c>
      <c r="G6" s="75">
        <f>G5/G$11</f>
        <v>0.83646112600536193</v>
      </c>
      <c r="H6" s="76" t="s">
        <v>18</v>
      </c>
      <c r="I6" s="77">
        <f>I5/I$11</f>
        <v>0.65137614678899081</v>
      </c>
      <c r="J6" s="112">
        <f>J5/J$11</f>
        <v>0.75905068382944485</v>
      </c>
    </row>
    <row r="7" spans="1:10" ht="25.5" customHeight="1" x14ac:dyDescent="0.25">
      <c r="A7" s="417" t="s">
        <v>15</v>
      </c>
      <c r="B7" s="13" t="s">
        <v>21</v>
      </c>
      <c r="C7" s="113">
        <v>194</v>
      </c>
      <c r="D7" s="114">
        <v>127</v>
      </c>
      <c r="E7" s="114">
        <v>45</v>
      </c>
      <c r="F7" s="114">
        <v>134</v>
      </c>
      <c r="G7" s="114">
        <v>61</v>
      </c>
      <c r="H7" s="114" t="s">
        <v>17</v>
      </c>
      <c r="I7" s="115">
        <v>38</v>
      </c>
      <c r="J7" s="116">
        <f>SUM(C7:I7)</f>
        <v>599</v>
      </c>
    </row>
    <row r="8" spans="1:10" ht="25.5" customHeight="1" x14ac:dyDescent="0.25">
      <c r="A8" s="416"/>
      <c r="B8" s="65" t="s">
        <v>32</v>
      </c>
      <c r="C8" s="74">
        <f>C7/C$11</f>
        <v>0.24935732647814909</v>
      </c>
      <c r="D8" s="75">
        <f>D7/D$11</f>
        <v>0.14237668161434977</v>
      </c>
      <c r="E8" s="75">
        <f>E7/E$11</f>
        <v>0.22500000000000001</v>
      </c>
      <c r="F8" s="75">
        <f>F7/F$11</f>
        <v>1</v>
      </c>
      <c r="G8" s="75">
        <f>G7/G$11</f>
        <v>0.16353887399463807</v>
      </c>
      <c r="H8" s="76" t="s">
        <v>18</v>
      </c>
      <c r="I8" s="77">
        <f>I7/I$11</f>
        <v>0.34862385321100919</v>
      </c>
      <c r="J8" s="112">
        <f>J7/J$11</f>
        <v>0.24094931617055512</v>
      </c>
    </row>
    <row r="9" spans="1:10" ht="25.5" customHeight="1" x14ac:dyDescent="0.25">
      <c r="A9" s="400" t="s">
        <v>16</v>
      </c>
      <c r="B9" s="70" t="s">
        <v>21</v>
      </c>
      <c r="C9" s="117">
        <v>0</v>
      </c>
      <c r="D9" s="118">
        <v>0</v>
      </c>
      <c r="E9" s="118">
        <v>0</v>
      </c>
      <c r="F9" s="118">
        <v>0</v>
      </c>
      <c r="G9" s="118">
        <v>0</v>
      </c>
      <c r="H9" s="118" t="s">
        <v>17</v>
      </c>
      <c r="I9" s="119">
        <v>0</v>
      </c>
      <c r="J9" s="120">
        <v>0</v>
      </c>
    </row>
    <row r="10" spans="1:10" ht="25.5" customHeight="1" thickBot="1" x14ac:dyDescent="0.3">
      <c r="A10" s="401"/>
      <c r="B10" s="83" t="s">
        <v>32</v>
      </c>
      <c r="C10" s="121">
        <f>C9/C$11</f>
        <v>0</v>
      </c>
      <c r="D10" s="122">
        <f>D9/D$11</f>
        <v>0</v>
      </c>
      <c r="E10" s="122">
        <f>E9/E$11</f>
        <v>0</v>
      </c>
      <c r="F10" s="122">
        <f>F9/F$11</f>
        <v>0</v>
      </c>
      <c r="G10" s="122">
        <f>G9/G$11</f>
        <v>0</v>
      </c>
      <c r="H10" s="122" t="s">
        <v>18</v>
      </c>
      <c r="I10" s="123">
        <f>I9/I$11</f>
        <v>0</v>
      </c>
      <c r="J10" s="123">
        <f>J9/J$11</f>
        <v>0</v>
      </c>
    </row>
    <row r="11" spans="1:10" ht="25.5" customHeight="1" x14ac:dyDescent="0.25">
      <c r="A11" s="402" t="s">
        <v>41</v>
      </c>
      <c r="B11" s="5" t="s">
        <v>21</v>
      </c>
      <c r="C11" s="124">
        <f>C5+C7+C9</f>
        <v>778</v>
      </c>
      <c r="D11" s="125">
        <f>D5+D7+D9</f>
        <v>892</v>
      </c>
      <c r="E11" s="125">
        <f>E5+E7+E9</f>
        <v>200</v>
      </c>
      <c r="F11" s="125">
        <f>F5+F7+F9</f>
        <v>134</v>
      </c>
      <c r="G11" s="125">
        <f>G5+G7+G9</f>
        <v>373</v>
      </c>
      <c r="H11" s="125" t="s">
        <v>17</v>
      </c>
      <c r="I11" s="126">
        <f>I5+I7+I9</f>
        <v>109</v>
      </c>
      <c r="J11" s="127">
        <f>J5+J7+J9</f>
        <v>2486</v>
      </c>
    </row>
    <row r="12" spans="1:10" ht="25.5" customHeight="1" thickBot="1" x14ac:dyDescent="0.3">
      <c r="A12" s="403"/>
      <c r="B12" s="83" t="s">
        <v>32</v>
      </c>
      <c r="C12" s="84">
        <f>C11/C$11</f>
        <v>1</v>
      </c>
      <c r="D12" s="85">
        <f t="shared" ref="D12:I12" si="0">D11/D$11</f>
        <v>1</v>
      </c>
      <c r="E12" s="85">
        <f t="shared" si="0"/>
        <v>1</v>
      </c>
      <c r="F12" s="85">
        <f t="shared" si="0"/>
        <v>1</v>
      </c>
      <c r="G12" s="85">
        <f t="shared" si="0"/>
        <v>1</v>
      </c>
      <c r="H12" s="85" t="s">
        <v>18</v>
      </c>
      <c r="I12" s="87">
        <f t="shared" si="0"/>
        <v>1</v>
      </c>
      <c r="J12" s="128">
        <f>J11/J$11</f>
        <v>1</v>
      </c>
    </row>
    <row r="13" spans="1:10" ht="36" customHeight="1" thickBot="1" x14ac:dyDescent="0.3">
      <c r="A13" s="129"/>
      <c r="B13" s="90"/>
      <c r="C13" s="91"/>
      <c r="D13" s="91"/>
      <c r="E13" s="91"/>
      <c r="F13" s="91"/>
      <c r="G13" s="91"/>
      <c r="H13" s="91"/>
      <c r="I13" s="91"/>
      <c r="J13" s="91"/>
    </row>
    <row r="14" spans="1:10" ht="41.25" customHeight="1" thickBot="1" x14ac:dyDescent="0.3">
      <c r="A14" s="130" t="s">
        <v>20</v>
      </c>
      <c r="B14" s="131" t="s">
        <v>21</v>
      </c>
      <c r="C14" s="132">
        <v>0</v>
      </c>
      <c r="D14" s="133">
        <v>0</v>
      </c>
      <c r="E14" s="133">
        <v>0</v>
      </c>
      <c r="F14" s="133">
        <v>0</v>
      </c>
      <c r="G14" s="133">
        <v>0</v>
      </c>
      <c r="H14" s="133" t="s">
        <v>17</v>
      </c>
      <c r="I14" s="134">
        <v>0</v>
      </c>
      <c r="J14" s="135">
        <v>0</v>
      </c>
    </row>
    <row r="15" spans="1:10" ht="51" customHeight="1" thickBot="1" x14ac:dyDescent="0.3">
      <c r="A15" s="136" t="s">
        <v>42</v>
      </c>
      <c r="B15" s="131" t="s">
        <v>21</v>
      </c>
      <c r="C15" s="137">
        <f>C5+C7+C9+C14</f>
        <v>778</v>
      </c>
      <c r="D15" s="138">
        <f>D5+D7+D9+D14</f>
        <v>892</v>
      </c>
      <c r="E15" s="138">
        <f>E5+E7+E9+E14</f>
        <v>200</v>
      </c>
      <c r="F15" s="138">
        <f>F5+F7+F9+F14</f>
        <v>134</v>
      </c>
      <c r="G15" s="138">
        <f>G5+G7+G9+G14</f>
        <v>373</v>
      </c>
      <c r="H15" s="138" t="s">
        <v>43</v>
      </c>
      <c r="I15" s="139">
        <f>I5+I7+I9+I14</f>
        <v>109</v>
      </c>
      <c r="J15" s="140">
        <f>SUM(C15:I15)</f>
        <v>2486</v>
      </c>
    </row>
    <row r="16" spans="1:10" ht="38.25" customHeight="1" thickBot="1" x14ac:dyDescent="0.3">
      <c r="A16" s="141"/>
      <c r="B16" s="142"/>
      <c r="C16" s="143"/>
      <c r="D16" s="143"/>
      <c r="E16" s="143"/>
      <c r="F16" s="143"/>
      <c r="G16" s="144"/>
      <c r="H16" s="143"/>
      <c r="I16" s="143"/>
      <c r="J16" s="145"/>
    </row>
    <row r="17" spans="1:10" ht="51" customHeight="1" thickBot="1" x14ac:dyDescent="0.3">
      <c r="A17" s="136" t="s">
        <v>44</v>
      </c>
      <c r="B17" s="146" t="s">
        <v>14</v>
      </c>
      <c r="C17" s="147">
        <f>C15/C19</f>
        <v>0.60170146945088943</v>
      </c>
      <c r="D17" s="148">
        <f t="shared" ref="D17:J17" si="1">D15/D19</f>
        <v>0.43448611787627861</v>
      </c>
      <c r="E17" s="148">
        <f t="shared" si="1"/>
        <v>0.7407407407407407</v>
      </c>
      <c r="F17" s="148">
        <f t="shared" si="1"/>
        <v>0.2785862785862786</v>
      </c>
      <c r="G17" s="148">
        <f t="shared" si="1"/>
        <v>0.60848287112561172</v>
      </c>
      <c r="H17" s="149" t="s">
        <v>18</v>
      </c>
      <c r="I17" s="150">
        <f t="shared" si="1"/>
        <v>0.42745098039215684</v>
      </c>
      <c r="J17" s="151">
        <f t="shared" si="1"/>
        <v>0.47433695859568786</v>
      </c>
    </row>
    <row r="18" spans="1:10" ht="37.5" customHeight="1" thickBot="1" x14ac:dyDescent="0.3">
      <c r="A18" s="152"/>
      <c r="B18" s="142"/>
      <c r="C18" s="91"/>
      <c r="D18" s="91"/>
      <c r="E18" s="91"/>
      <c r="F18" s="91"/>
      <c r="G18" s="91"/>
      <c r="H18" s="91"/>
      <c r="I18" s="91"/>
      <c r="J18" s="91"/>
    </row>
    <row r="19" spans="1:10" ht="51" customHeight="1" thickBot="1" x14ac:dyDescent="0.3">
      <c r="A19" s="136" t="s">
        <v>45</v>
      </c>
      <c r="B19" s="131" t="s">
        <v>21</v>
      </c>
      <c r="C19" s="138">
        <v>1293</v>
      </c>
      <c r="D19" s="138">
        <v>2053</v>
      </c>
      <c r="E19" s="138">
        <v>270</v>
      </c>
      <c r="F19" s="138">
        <v>481</v>
      </c>
      <c r="G19" s="138">
        <v>613</v>
      </c>
      <c r="H19" s="138">
        <v>276</v>
      </c>
      <c r="I19" s="139">
        <v>255</v>
      </c>
      <c r="J19" s="140">
        <f>SUM(C19:I19)</f>
        <v>5241</v>
      </c>
    </row>
    <row r="20" spans="1:10" ht="57.75" customHeight="1" thickBot="1" x14ac:dyDescent="0.3"/>
    <row r="21" spans="1:10" ht="49.5" customHeight="1" x14ac:dyDescent="0.25">
      <c r="A21" s="404" t="s">
        <v>23</v>
      </c>
      <c r="B21" s="405"/>
      <c r="C21" s="405"/>
      <c r="D21" s="93"/>
      <c r="E21" s="93"/>
      <c r="F21" s="93"/>
      <c r="G21" s="93"/>
      <c r="H21" s="93"/>
      <c r="I21" s="93"/>
      <c r="J21" s="94"/>
    </row>
    <row r="22" spans="1:10" ht="45" customHeight="1" x14ac:dyDescent="0.25">
      <c r="A22" s="386" t="s">
        <v>24</v>
      </c>
      <c r="B22" s="387"/>
      <c r="C22" s="45">
        <v>4</v>
      </c>
      <c r="D22" s="95">
        <v>2</v>
      </c>
      <c r="E22" s="95">
        <v>2</v>
      </c>
      <c r="F22" s="95">
        <v>1</v>
      </c>
      <c r="G22" s="95">
        <v>1</v>
      </c>
      <c r="H22" s="95">
        <v>0</v>
      </c>
      <c r="I22" s="95">
        <v>3</v>
      </c>
      <c r="J22" s="96">
        <f>SUM(C22:I22)</f>
        <v>13</v>
      </c>
    </row>
    <row r="23" spans="1:10" ht="45" customHeight="1" thickBot="1" x14ac:dyDescent="0.3">
      <c r="A23" s="388" t="s">
        <v>25</v>
      </c>
      <c r="B23" s="389"/>
      <c r="C23" s="97">
        <v>6</v>
      </c>
      <c r="D23" s="98">
        <v>10</v>
      </c>
      <c r="E23" s="98">
        <v>2</v>
      </c>
      <c r="F23" s="98">
        <v>2</v>
      </c>
      <c r="G23" s="98">
        <v>1</v>
      </c>
      <c r="H23" s="98">
        <v>1</v>
      </c>
      <c r="I23" s="99">
        <v>3</v>
      </c>
      <c r="J23" s="100">
        <f>SUM(C23:I23)</f>
        <v>25</v>
      </c>
    </row>
    <row r="24" spans="1:10" ht="31.5" customHeight="1" x14ac:dyDescent="0.25">
      <c r="A24" s="52" t="s">
        <v>26</v>
      </c>
      <c r="B24" s="53"/>
      <c r="C24" s="54"/>
      <c r="D24" s="54"/>
      <c r="E24" s="54"/>
      <c r="F24" s="54"/>
      <c r="G24" s="54"/>
      <c r="H24" s="54"/>
      <c r="I24" s="54"/>
      <c r="J24" s="54"/>
    </row>
    <row r="25" spans="1:10" ht="16.5" customHeight="1" x14ac:dyDescent="0.25">
      <c r="B25" s="53"/>
      <c r="C25" s="101"/>
      <c r="D25" s="101"/>
      <c r="E25" s="101"/>
      <c r="F25" s="101"/>
      <c r="G25" s="101"/>
      <c r="H25" s="101"/>
      <c r="I25" s="101"/>
      <c r="J25" s="101"/>
    </row>
    <row r="26" spans="1:10" ht="45" customHeight="1" x14ac:dyDescent="0.25">
      <c r="A26" s="406" t="s">
        <v>46</v>
      </c>
      <c r="B26" s="406"/>
      <c r="C26" s="406"/>
      <c r="D26" s="406"/>
      <c r="E26" s="406"/>
      <c r="F26" s="406"/>
      <c r="G26" s="406"/>
      <c r="H26" s="406"/>
      <c r="I26" s="406"/>
      <c r="J26" s="406"/>
    </row>
    <row r="27" spans="1:10" x14ac:dyDescent="0.25">
      <c r="A27" s="153" t="s">
        <v>47</v>
      </c>
      <c r="B27" s="154"/>
      <c r="C27" s="154"/>
      <c r="D27" s="154"/>
      <c r="E27" s="154"/>
      <c r="F27" s="154"/>
      <c r="G27" s="154"/>
      <c r="H27" s="154"/>
      <c r="I27" s="154"/>
      <c r="J27" s="154"/>
    </row>
    <row r="28" spans="1:10" x14ac:dyDescent="0.25">
      <c r="A28" s="153" t="s">
        <v>48</v>
      </c>
      <c r="B28" s="154"/>
      <c r="C28" s="154"/>
      <c r="D28" s="154"/>
      <c r="E28" s="154"/>
      <c r="F28" s="154"/>
      <c r="G28" s="154"/>
      <c r="H28" s="154"/>
      <c r="I28" s="154"/>
      <c r="J28" s="154"/>
    </row>
    <row r="29" spans="1:10" x14ac:dyDescent="0.25">
      <c r="A29" s="154"/>
      <c r="B29" s="154"/>
      <c r="C29" s="154"/>
      <c r="D29" s="154"/>
      <c r="E29" s="154"/>
      <c r="F29" s="154"/>
      <c r="G29" s="154"/>
      <c r="H29" s="154"/>
      <c r="I29" s="154"/>
      <c r="J29" s="154"/>
    </row>
    <row r="30" spans="1:10" x14ac:dyDescent="0.25">
      <c r="A30" s="399"/>
      <c r="B30" s="399"/>
      <c r="C30" s="399"/>
      <c r="D30" s="399"/>
      <c r="E30" s="399"/>
      <c r="F30" s="399"/>
      <c r="G30" s="154"/>
      <c r="H30" s="154"/>
      <c r="I30" s="154"/>
      <c r="J30" s="154"/>
    </row>
  </sheetData>
  <mergeCells count="13">
    <mergeCell ref="A7:A8"/>
    <mergeCell ref="A1:J1"/>
    <mergeCell ref="A2:J2"/>
    <mergeCell ref="A3:B4"/>
    <mergeCell ref="C3:J3"/>
    <mergeCell ref="A5:A6"/>
    <mergeCell ref="A30:F30"/>
    <mergeCell ref="A9:A10"/>
    <mergeCell ref="A11:A12"/>
    <mergeCell ref="A21:C21"/>
    <mergeCell ref="A22:B22"/>
    <mergeCell ref="A23:B23"/>
    <mergeCell ref="A26:J26"/>
  </mergeCells>
  <pageMargins left="0.70866141732283472" right="0.70866141732283472" top="0.74803149606299213" bottom="0.74803149606299213" header="0.31496062992125984" footer="0.31496062992125984"/>
  <pageSetup paperSize="9" scale="46"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43"/>
  <sheetViews>
    <sheetView zoomScale="50" zoomScaleNormal="50" zoomScaleSheetLayoutView="71" workbookViewId="0">
      <selection sqref="A1:Z1"/>
    </sheetView>
  </sheetViews>
  <sheetFormatPr baseColWidth="10" defaultColWidth="11.42578125" defaultRowHeight="15" x14ac:dyDescent="0.25"/>
  <cols>
    <col min="1" max="1" width="36.7109375" customWidth="1"/>
    <col min="2" max="2" width="9.42578125" style="55" customWidth="1"/>
    <col min="3" max="4" width="13.140625" style="55" customWidth="1"/>
    <col min="5" max="26" width="13.140625" customWidth="1"/>
    <col min="27" max="16384" width="11.42578125" style="155"/>
  </cols>
  <sheetData>
    <row r="1" spans="1:26" ht="51.75" customHeight="1" x14ac:dyDescent="0.25">
      <c r="A1" s="451" t="s">
        <v>49</v>
      </c>
      <c r="B1" s="451"/>
      <c r="C1" s="451"/>
      <c r="D1" s="451"/>
      <c r="E1" s="451"/>
      <c r="F1" s="451"/>
      <c r="G1" s="451"/>
      <c r="H1" s="451"/>
      <c r="I1" s="451"/>
      <c r="J1" s="451"/>
      <c r="K1" s="451"/>
      <c r="L1" s="451"/>
      <c r="M1" s="451"/>
      <c r="N1" s="451"/>
      <c r="O1" s="451"/>
      <c r="P1" s="451"/>
      <c r="Q1" s="451"/>
      <c r="R1" s="451"/>
      <c r="S1" s="451"/>
      <c r="T1" s="451"/>
      <c r="U1" s="451"/>
      <c r="V1" s="451"/>
      <c r="W1" s="451"/>
      <c r="X1" s="451"/>
      <c r="Y1" s="451"/>
      <c r="Z1" s="451"/>
    </row>
    <row r="2" spans="1:26" ht="59.25" customHeight="1" thickBot="1" x14ac:dyDescent="0.3">
      <c r="A2" s="451" t="s">
        <v>50</v>
      </c>
      <c r="B2" s="452"/>
      <c r="C2" s="452"/>
      <c r="D2" s="452"/>
      <c r="E2" s="452"/>
      <c r="F2" s="452"/>
      <c r="G2" s="452"/>
      <c r="H2" s="452"/>
      <c r="I2" s="452"/>
      <c r="J2" s="452"/>
      <c r="K2" s="452"/>
      <c r="L2" s="452"/>
      <c r="M2" s="452"/>
      <c r="N2" s="452"/>
      <c r="O2" s="452"/>
      <c r="P2" s="452"/>
      <c r="Q2" s="452"/>
      <c r="R2" s="452"/>
      <c r="S2" s="452"/>
      <c r="T2" s="452"/>
      <c r="U2" s="452"/>
      <c r="V2" s="452"/>
      <c r="W2" s="452"/>
      <c r="X2" s="452"/>
      <c r="Y2" s="452"/>
      <c r="Z2" s="452"/>
    </row>
    <row r="3" spans="1:26" ht="51.75" customHeight="1" thickBot="1" x14ac:dyDescent="0.3">
      <c r="A3" s="453" t="s">
        <v>51</v>
      </c>
      <c r="B3" s="454"/>
      <c r="C3" s="412" t="s">
        <v>3</v>
      </c>
      <c r="D3" s="413"/>
      <c r="E3" s="413"/>
      <c r="F3" s="413"/>
      <c r="G3" s="413"/>
      <c r="H3" s="413"/>
      <c r="I3" s="413"/>
      <c r="J3" s="413"/>
      <c r="K3" s="413"/>
      <c r="L3" s="413"/>
      <c r="M3" s="413"/>
      <c r="N3" s="413"/>
      <c r="O3" s="413"/>
      <c r="P3" s="413"/>
      <c r="Q3" s="413"/>
      <c r="R3" s="413"/>
      <c r="S3" s="413"/>
      <c r="T3" s="413"/>
      <c r="U3" s="413"/>
      <c r="V3" s="413"/>
      <c r="W3" s="413"/>
      <c r="X3" s="413"/>
      <c r="Y3" s="413"/>
      <c r="Z3" s="414"/>
    </row>
    <row r="4" spans="1:26" ht="66" customHeight="1" x14ac:dyDescent="0.25">
      <c r="A4" s="455"/>
      <c r="B4" s="456"/>
      <c r="C4" s="446" t="s">
        <v>4</v>
      </c>
      <c r="D4" s="447"/>
      <c r="E4" s="448"/>
      <c r="F4" s="459" t="s">
        <v>52</v>
      </c>
      <c r="G4" s="447"/>
      <c r="H4" s="448"/>
      <c r="I4" s="446" t="s">
        <v>6</v>
      </c>
      <c r="J4" s="447"/>
      <c r="K4" s="448"/>
      <c r="L4" s="446" t="s">
        <v>7</v>
      </c>
      <c r="M4" s="447"/>
      <c r="N4" s="448"/>
      <c r="O4" s="446" t="s">
        <v>8</v>
      </c>
      <c r="P4" s="447"/>
      <c r="Q4" s="448"/>
      <c r="R4" s="460" t="s">
        <v>40</v>
      </c>
      <c r="S4" s="461"/>
      <c r="T4" s="462"/>
      <c r="U4" s="446" t="s">
        <v>10</v>
      </c>
      <c r="V4" s="447"/>
      <c r="W4" s="448"/>
      <c r="X4" s="446" t="s">
        <v>11</v>
      </c>
      <c r="Y4" s="447"/>
      <c r="Z4" s="448"/>
    </row>
    <row r="5" spans="1:26" ht="48" customHeight="1" thickBot="1" x14ac:dyDescent="0.3">
      <c r="A5" s="457"/>
      <c r="B5" s="458"/>
      <c r="C5" s="156" t="s">
        <v>53</v>
      </c>
      <c r="D5" s="157" t="s">
        <v>54</v>
      </c>
      <c r="E5" s="158" t="s">
        <v>55</v>
      </c>
      <c r="F5" s="156" t="s">
        <v>53</v>
      </c>
      <c r="G5" s="157" t="s">
        <v>54</v>
      </c>
      <c r="H5" s="158" t="s">
        <v>55</v>
      </c>
      <c r="I5" s="156" t="s">
        <v>53</v>
      </c>
      <c r="J5" s="157" t="s">
        <v>54</v>
      </c>
      <c r="K5" s="158" t="s">
        <v>55</v>
      </c>
      <c r="L5" s="156" t="s">
        <v>53</v>
      </c>
      <c r="M5" s="157" t="s">
        <v>54</v>
      </c>
      <c r="N5" s="158" t="s">
        <v>55</v>
      </c>
      <c r="O5" s="156" t="s">
        <v>53</v>
      </c>
      <c r="P5" s="157" t="s">
        <v>54</v>
      </c>
      <c r="Q5" s="158" t="s">
        <v>55</v>
      </c>
      <c r="R5" s="156" t="s">
        <v>53</v>
      </c>
      <c r="S5" s="157" t="s">
        <v>54</v>
      </c>
      <c r="T5" s="158" t="s">
        <v>55</v>
      </c>
      <c r="U5" s="156" t="s">
        <v>53</v>
      </c>
      <c r="V5" s="157" t="s">
        <v>54</v>
      </c>
      <c r="W5" s="158" t="s">
        <v>55</v>
      </c>
      <c r="X5" s="156" t="s">
        <v>53</v>
      </c>
      <c r="Y5" s="157" t="s">
        <v>54</v>
      </c>
      <c r="Z5" s="158" t="s">
        <v>55</v>
      </c>
    </row>
    <row r="6" spans="1:26" ht="34.5" customHeight="1" x14ac:dyDescent="0.25">
      <c r="A6" s="449" t="s">
        <v>56</v>
      </c>
      <c r="B6" s="159" t="s">
        <v>13</v>
      </c>
      <c r="C6" s="160">
        <v>1</v>
      </c>
      <c r="D6" s="161">
        <v>0</v>
      </c>
      <c r="E6" s="162">
        <v>1</v>
      </c>
      <c r="F6" s="160">
        <v>13</v>
      </c>
      <c r="G6" s="161">
        <v>16</v>
      </c>
      <c r="H6" s="162">
        <v>29</v>
      </c>
      <c r="I6" s="160">
        <v>0</v>
      </c>
      <c r="J6" s="161">
        <v>0</v>
      </c>
      <c r="K6" s="162">
        <v>0</v>
      </c>
      <c r="L6" s="160">
        <v>3</v>
      </c>
      <c r="M6" s="161">
        <v>0</v>
      </c>
      <c r="N6" s="162">
        <v>3</v>
      </c>
      <c r="O6" s="160">
        <v>1</v>
      </c>
      <c r="P6" s="161">
        <v>1</v>
      </c>
      <c r="Q6" s="162">
        <v>2</v>
      </c>
      <c r="R6" s="160" t="s">
        <v>17</v>
      </c>
      <c r="S6" s="161" t="s">
        <v>17</v>
      </c>
      <c r="T6" s="162" t="s">
        <v>17</v>
      </c>
      <c r="U6" s="160">
        <v>0</v>
      </c>
      <c r="V6" s="161">
        <v>6</v>
      </c>
      <c r="W6" s="162">
        <v>6</v>
      </c>
      <c r="X6" s="160">
        <f>C6+F6+I6+L6+O6+U6</f>
        <v>18</v>
      </c>
      <c r="Y6" s="161">
        <f t="shared" ref="Y6:Z6" si="0">D6+G6+J6+M6+P6+V6</f>
        <v>23</v>
      </c>
      <c r="Z6" s="162">
        <f t="shared" si="0"/>
        <v>41</v>
      </c>
    </row>
    <row r="7" spans="1:26" ht="31.9" customHeight="1" x14ac:dyDescent="0.25">
      <c r="A7" s="441"/>
      <c r="B7" s="163" t="s">
        <v>14</v>
      </c>
      <c r="C7" s="164">
        <f t="shared" ref="C7:Z21" si="1">C6/C$28</f>
        <v>1.0482180293501049E-3</v>
      </c>
      <c r="D7" s="165">
        <f t="shared" si="1"/>
        <v>0</v>
      </c>
      <c r="E7" s="166">
        <f t="shared" si="1"/>
        <v>8.3056478405315617E-4</v>
      </c>
      <c r="F7" s="164">
        <f t="shared" si="1"/>
        <v>7.3198198198198196E-3</v>
      </c>
      <c r="G7" s="165">
        <f t="shared" si="1"/>
        <v>7.582938388625593E-2</v>
      </c>
      <c r="H7" s="166">
        <f t="shared" si="1"/>
        <v>1.4594866633115249E-2</v>
      </c>
      <c r="I7" s="164">
        <f t="shared" si="1"/>
        <v>0</v>
      </c>
      <c r="J7" s="165">
        <f t="shared" si="1"/>
        <v>0</v>
      </c>
      <c r="K7" s="166">
        <f t="shared" si="1"/>
        <v>0</v>
      </c>
      <c r="L7" s="164">
        <f t="shared" si="1"/>
        <v>1.1450381679389313E-2</v>
      </c>
      <c r="M7" s="165">
        <f t="shared" si="1"/>
        <v>0</v>
      </c>
      <c r="N7" s="166">
        <f t="shared" si="1"/>
        <v>6.2500000000000003E-3</v>
      </c>
      <c r="O7" s="164">
        <f t="shared" si="1"/>
        <v>2.0366598778004071E-3</v>
      </c>
      <c r="P7" s="165">
        <f t="shared" si="1"/>
        <v>1.0869565217391304E-2</v>
      </c>
      <c r="Q7" s="166">
        <f t="shared" si="1"/>
        <v>3.4305317324185248E-3</v>
      </c>
      <c r="R7" s="164" t="s">
        <v>18</v>
      </c>
      <c r="S7" s="165" t="s">
        <v>18</v>
      </c>
      <c r="T7" s="166" t="s">
        <v>18</v>
      </c>
      <c r="U7" s="164">
        <f t="shared" si="1"/>
        <v>0</v>
      </c>
      <c r="V7" s="165">
        <f t="shared" si="1"/>
        <v>8.8235294117647065E-2</v>
      </c>
      <c r="W7" s="166">
        <f t="shared" si="1"/>
        <v>2.4291497975708502E-2</v>
      </c>
      <c r="X7" s="164">
        <f t="shared" si="1"/>
        <v>4.6801872074882997E-3</v>
      </c>
      <c r="Y7" s="165">
        <f t="shared" si="1"/>
        <v>2.541436464088398E-2</v>
      </c>
      <c r="Z7" s="166">
        <f t="shared" si="1"/>
        <v>8.6297621553357191E-3</v>
      </c>
    </row>
    <row r="8" spans="1:26" ht="28.5" customHeight="1" x14ac:dyDescent="0.25">
      <c r="A8" s="450" t="s">
        <v>57</v>
      </c>
      <c r="B8" s="167" t="s">
        <v>13</v>
      </c>
      <c r="C8" s="168">
        <v>166</v>
      </c>
      <c r="D8" s="169">
        <v>53</v>
      </c>
      <c r="E8" s="170">
        <v>219</v>
      </c>
      <c r="F8" s="168">
        <v>191</v>
      </c>
      <c r="G8" s="169">
        <v>16</v>
      </c>
      <c r="H8" s="170">
        <v>207</v>
      </c>
      <c r="I8" s="168">
        <v>42</v>
      </c>
      <c r="J8" s="169">
        <v>17</v>
      </c>
      <c r="K8" s="170">
        <v>59</v>
      </c>
      <c r="L8" s="168">
        <v>55</v>
      </c>
      <c r="M8" s="169">
        <v>58</v>
      </c>
      <c r="N8" s="170">
        <v>113</v>
      </c>
      <c r="O8" s="168">
        <v>67</v>
      </c>
      <c r="P8" s="169">
        <v>15</v>
      </c>
      <c r="Q8" s="170">
        <v>82</v>
      </c>
      <c r="R8" s="168" t="s">
        <v>17</v>
      </c>
      <c r="S8" s="169" t="s">
        <v>17</v>
      </c>
      <c r="T8" s="170" t="s">
        <v>17</v>
      </c>
      <c r="U8" s="168">
        <v>33</v>
      </c>
      <c r="V8" s="169">
        <v>16</v>
      </c>
      <c r="W8" s="170">
        <v>49</v>
      </c>
      <c r="X8" s="168">
        <f t="shared" ref="X8:Z8" si="2">C8+F8+I8+L8+O8+U8</f>
        <v>554</v>
      </c>
      <c r="Y8" s="169">
        <f t="shared" si="2"/>
        <v>175</v>
      </c>
      <c r="Z8" s="170">
        <f t="shared" si="2"/>
        <v>729</v>
      </c>
    </row>
    <row r="9" spans="1:26" ht="31.5" customHeight="1" x14ac:dyDescent="0.25">
      <c r="A9" s="441"/>
      <c r="B9" s="163" t="s">
        <v>14</v>
      </c>
      <c r="C9" s="164">
        <f t="shared" ref="C9:Y9" si="3">C8/C$28</f>
        <v>0.17400419287211741</v>
      </c>
      <c r="D9" s="165">
        <f t="shared" si="3"/>
        <v>0.21199999999999999</v>
      </c>
      <c r="E9" s="166">
        <f t="shared" si="3"/>
        <v>0.18189368770764119</v>
      </c>
      <c r="F9" s="164">
        <f t="shared" si="3"/>
        <v>0.10754504504504504</v>
      </c>
      <c r="G9" s="165">
        <f t="shared" si="3"/>
        <v>7.582938388625593E-2</v>
      </c>
      <c r="H9" s="166">
        <f t="shared" si="3"/>
        <v>0.10417715148465023</v>
      </c>
      <c r="I9" s="164">
        <f t="shared" si="3"/>
        <v>0.22826086956521738</v>
      </c>
      <c r="J9" s="165">
        <f t="shared" si="3"/>
        <v>0.25757575757575757</v>
      </c>
      <c r="K9" s="166">
        <f t="shared" si="3"/>
        <v>0.23599999999999999</v>
      </c>
      <c r="L9" s="164">
        <f t="shared" si="3"/>
        <v>0.20992366412213739</v>
      </c>
      <c r="M9" s="165">
        <f t="shared" si="3"/>
        <v>0.26605504587155965</v>
      </c>
      <c r="N9" s="166">
        <f t="shared" si="3"/>
        <v>0.23541666666666666</v>
      </c>
      <c r="O9" s="164">
        <f t="shared" si="3"/>
        <v>0.13645621181262729</v>
      </c>
      <c r="P9" s="165">
        <f t="shared" si="3"/>
        <v>0.16304347826086957</v>
      </c>
      <c r="Q9" s="166">
        <f t="shared" si="3"/>
        <v>0.14065180102915953</v>
      </c>
      <c r="R9" s="164" t="s">
        <v>18</v>
      </c>
      <c r="S9" s="165" t="s">
        <v>18</v>
      </c>
      <c r="T9" s="166" t="s">
        <v>18</v>
      </c>
      <c r="U9" s="164">
        <f t="shared" si="3"/>
        <v>0.18435754189944134</v>
      </c>
      <c r="V9" s="165">
        <f t="shared" si="3"/>
        <v>0.23529411764705882</v>
      </c>
      <c r="W9" s="166">
        <f t="shared" si="3"/>
        <v>0.19838056680161945</v>
      </c>
      <c r="X9" s="164">
        <f t="shared" si="3"/>
        <v>0.14404576183047321</v>
      </c>
      <c r="Y9" s="165">
        <f t="shared" si="3"/>
        <v>0.19337016574585636</v>
      </c>
      <c r="Z9" s="166">
        <f t="shared" si="1"/>
        <v>0.15344138076194486</v>
      </c>
    </row>
    <row r="10" spans="1:26" ht="31.5" customHeight="1" x14ac:dyDescent="0.25">
      <c r="A10" s="450" t="s">
        <v>58</v>
      </c>
      <c r="B10" s="167" t="s">
        <v>13</v>
      </c>
      <c r="C10" s="168">
        <v>145</v>
      </c>
      <c r="D10" s="169">
        <v>33</v>
      </c>
      <c r="E10" s="170">
        <v>178</v>
      </c>
      <c r="F10" s="168">
        <v>236</v>
      </c>
      <c r="G10" s="169">
        <v>18</v>
      </c>
      <c r="H10" s="170">
        <v>254</v>
      </c>
      <c r="I10" s="168">
        <v>35</v>
      </c>
      <c r="J10" s="169">
        <v>12</v>
      </c>
      <c r="K10" s="170">
        <v>47</v>
      </c>
      <c r="L10" s="168">
        <v>34</v>
      </c>
      <c r="M10" s="169">
        <v>35</v>
      </c>
      <c r="N10" s="170">
        <v>69</v>
      </c>
      <c r="O10" s="168">
        <v>69</v>
      </c>
      <c r="P10" s="169">
        <v>12</v>
      </c>
      <c r="Q10" s="170">
        <v>81</v>
      </c>
      <c r="R10" s="168" t="s">
        <v>17</v>
      </c>
      <c r="S10" s="169" t="s">
        <v>17</v>
      </c>
      <c r="T10" s="170" t="s">
        <v>17</v>
      </c>
      <c r="U10" s="168">
        <v>21</v>
      </c>
      <c r="V10" s="169">
        <v>16</v>
      </c>
      <c r="W10" s="170">
        <v>37</v>
      </c>
      <c r="X10" s="168">
        <f t="shared" ref="X10:Z10" si="4">C10+F10+I10+L10+O10+U10</f>
        <v>540</v>
      </c>
      <c r="Y10" s="169">
        <f t="shared" si="4"/>
        <v>126</v>
      </c>
      <c r="Z10" s="170">
        <f t="shared" si="4"/>
        <v>666</v>
      </c>
    </row>
    <row r="11" spans="1:26" ht="31.5" customHeight="1" x14ac:dyDescent="0.25">
      <c r="A11" s="441"/>
      <c r="B11" s="163" t="s">
        <v>14</v>
      </c>
      <c r="C11" s="164">
        <f t="shared" ref="C11:Y11" si="5">C10/C$28</f>
        <v>0.15199161425576521</v>
      </c>
      <c r="D11" s="165">
        <f t="shared" si="5"/>
        <v>0.13200000000000001</v>
      </c>
      <c r="E11" s="166">
        <f t="shared" si="5"/>
        <v>0.14784053156146179</v>
      </c>
      <c r="F11" s="164">
        <f t="shared" si="5"/>
        <v>0.13288288288288289</v>
      </c>
      <c r="G11" s="165">
        <f t="shared" si="5"/>
        <v>8.5308056872037921E-2</v>
      </c>
      <c r="H11" s="166">
        <f t="shared" si="5"/>
        <v>0.12783090085556115</v>
      </c>
      <c r="I11" s="164">
        <f t="shared" si="5"/>
        <v>0.19021739130434784</v>
      </c>
      <c r="J11" s="165">
        <f t="shared" si="5"/>
        <v>0.18181818181818182</v>
      </c>
      <c r="K11" s="166">
        <f t="shared" si="5"/>
        <v>0.188</v>
      </c>
      <c r="L11" s="164">
        <f t="shared" si="5"/>
        <v>0.12977099236641221</v>
      </c>
      <c r="M11" s="165">
        <f t="shared" si="5"/>
        <v>0.16055045871559634</v>
      </c>
      <c r="N11" s="166">
        <f t="shared" si="5"/>
        <v>0.14374999999999999</v>
      </c>
      <c r="O11" s="164">
        <f t="shared" si="5"/>
        <v>0.14052953156822812</v>
      </c>
      <c r="P11" s="165">
        <f t="shared" si="5"/>
        <v>0.13043478260869565</v>
      </c>
      <c r="Q11" s="166">
        <f t="shared" si="5"/>
        <v>0.13893653516295026</v>
      </c>
      <c r="R11" s="164" t="s">
        <v>18</v>
      </c>
      <c r="S11" s="165" t="s">
        <v>18</v>
      </c>
      <c r="T11" s="166" t="s">
        <v>18</v>
      </c>
      <c r="U11" s="164">
        <f t="shared" si="5"/>
        <v>0.11731843575418995</v>
      </c>
      <c r="V11" s="165">
        <f t="shared" si="5"/>
        <v>0.23529411764705882</v>
      </c>
      <c r="W11" s="166">
        <f t="shared" si="5"/>
        <v>0.14979757085020243</v>
      </c>
      <c r="X11" s="164">
        <f t="shared" si="5"/>
        <v>0.14040561622464898</v>
      </c>
      <c r="Y11" s="165">
        <f t="shared" si="5"/>
        <v>0.13922651933701657</v>
      </c>
      <c r="Z11" s="166">
        <f t="shared" si="1"/>
        <v>0.14018101452325826</v>
      </c>
    </row>
    <row r="12" spans="1:26" ht="31.5" customHeight="1" x14ac:dyDescent="0.25">
      <c r="A12" s="441" t="s">
        <v>59</v>
      </c>
      <c r="B12" s="167" t="s">
        <v>13</v>
      </c>
      <c r="C12" s="168">
        <v>157</v>
      </c>
      <c r="D12" s="169">
        <v>29</v>
      </c>
      <c r="E12" s="170">
        <v>186</v>
      </c>
      <c r="F12" s="168">
        <v>271</v>
      </c>
      <c r="G12" s="169">
        <v>23</v>
      </c>
      <c r="H12" s="170">
        <v>294</v>
      </c>
      <c r="I12" s="168">
        <v>29</v>
      </c>
      <c r="J12" s="169">
        <v>11</v>
      </c>
      <c r="K12" s="170">
        <v>40</v>
      </c>
      <c r="L12" s="168">
        <v>33</v>
      </c>
      <c r="M12" s="169">
        <v>38</v>
      </c>
      <c r="N12" s="170">
        <v>71</v>
      </c>
      <c r="O12" s="168">
        <v>62</v>
      </c>
      <c r="P12" s="169">
        <v>9</v>
      </c>
      <c r="Q12" s="170">
        <v>71</v>
      </c>
      <c r="R12" s="168" t="s">
        <v>17</v>
      </c>
      <c r="S12" s="169" t="s">
        <v>17</v>
      </c>
      <c r="T12" s="170" t="s">
        <v>17</v>
      </c>
      <c r="U12" s="168">
        <v>24</v>
      </c>
      <c r="V12" s="169">
        <v>6</v>
      </c>
      <c r="W12" s="170">
        <v>30</v>
      </c>
      <c r="X12" s="168">
        <f t="shared" ref="X12:Z12" si="6">C12+F12+I12+L12+O12+U12</f>
        <v>576</v>
      </c>
      <c r="Y12" s="169">
        <f t="shared" si="6"/>
        <v>116</v>
      </c>
      <c r="Z12" s="170">
        <f t="shared" si="6"/>
        <v>692</v>
      </c>
    </row>
    <row r="13" spans="1:26" ht="31.5" customHeight="1" x14ac:dyDescent="0.25">
      <c r="A13" s="441"/>
      <c r="B13" s="163" t="s">
        <v>14</v>
      </c>
      <c r="C13" s="164">
        <f t="shared" ref="C13:Y13" si="7">C12/C$28</f>
        <v>0.16457023060796647</v>
      </c>
      <c r="D13" s="165">
        <f t="shared" si="7"/>
        <v>0.11600000000000001</v>
      </c>
      <c r="E13" s="166">
        <f t="shared" si="7"/>
        <v>0.15448504983388706</v>
      </c>
      <c r="F13" s="164">
        <f t="shared" si="7"/>
        <v>0.15259009009009009</v>
      </c>
      <c r="G13" s="165">
        <f t="shared" si="7"/>
        <v>0.10900473933649289</v>
      </c>
      <c r="H13" s="166">
        <f t="shared" si="7"/>
        <v>0.14796175138399598</v>
      </c>
      <c r="I13" s="164">
        <f t="shared" si="7"/>
        <v>0.15760869565217392</v>
      </c>
      <c r="J13" s="165">
        <f t="shared" si="7"/>
        <v>0.16666666666666666</v>
      </c>
      <c r="K13" s="166">
        <f t="shared" si="7"/>
        <v>0.16</v>
      </c>
      <c r="L13" s="164">
        <f t="shared" si="7"/>
        <v>0.12595419847328243</v>
      </c>
      <c r="M13" s="165">
        <f t="shared" si="7"/>
        <v>0.1743119266055046</v>
      </c>
      <c r="N13" s="166">
        <f t="shared" si="7"/>
        <v>0.14791666666666667</v>
      </c>
      <c r="O13" s="164">
        <f t="shared" si="7"/>
        <v>0.12627291242362526</v>
      </c>
      <c r="P13" s="165">
        <f t="shared" si="7"/>
        <v>9.7826086956521743E-2</v>
      </c>
      <c r="Q13" s="166">
        <f t="shared" si="7"/>
        <v>0.12178387650085763</v>
      </c>
      <c r="R13" s="164" t="s">
        <v>18</v>
      </c>
      <c r="S13" s="165" t="s">
        <v>18</v>
      </c>
      <c r="T13" s="166" t="s">
        <v>18</v>
      </c>
      <c r="U13" s="164">
        <f t="shared" si="7"/>
        <v>0.13407821229050279</v>
      </c>
      <c r="V13" s="165">
        <f t="shared" si="7"/>
        <v>8.8235294117647065E-2</v>
      </c>
      <c r="W13" s="166">
        <f t="shared" si="7"/>
        <v>0.1214574898785425</v>
      </c>
      <c r="X13" s="164">
        <f t="shared" si="7"/>
        <v>0.14976599063962559</v>
      </c>
      <c r="Y13" s="165">
        <f t="shared" si="7"/>
        <v>0.1281767955801105</v>
      </c>
      <c r="Z13" s="166">
        <f t="shared" si="1"/>
        <v>0.14565354662176383</v>
      </c>
    </row>
    <row r="14" spans="1:26" ht="31.5" customHeight="1" x14ac:dyDescent="0.25">
      <c r="A14" s="441" t="s">
        <v>60</v>
      </c>
      <c r="B14" s="167" t="s">
        <v>13</v>
      </c>
      <c r="C14" s="168">
        <v>133</v>
      </c>
      <c r="D14" s="169">
        <v>26</v>
      </c>
      <c r="E14" s="170">
        <f t="shared" ref="E14" si="8">C14+D14</f>
        <v>159</v>
      </c>
      <c r="F14" s="168">
        <v>301</v>
      </c>
      <c r="G14" s="169">
        <v>41</v>
      </c>
      <c r="H14" s="170">
        <f t="shared" ref="H14" si="9">F14+G14</f>
        <v>342</v>
      </c>
      <c r="I14" s="168">
        <v>31</v>
      </c>
      <c r="J14" s="169">
        <v>6</v>
      </c>
      <c r="K14" s="170">
        <f t="shared" ref="K14" si="10">I14+J14</f>
        <v>37</v>
      </c>
      <c r="L14" s="168">
        <v>28</v>
      </c>
      <c r="M14" s="169">
        <v>30</v>
      </c>
      <c r="N14" s="170">
        <f t="shared" ref="N14" si="11">L14+M14</f>
        <v>58</v>
      </c>
      <c r="O14" s="168">
        <v>69</v>
      </c>
      <c r="P14" s="169">
        <v>8</v>
      </c>
      <c r="Q14" s="170">
        <f t="shared" ref="Q14" si="12">O14+P14</f>
        <v>77</v>
      </c>
      <c r="R14" s="168" t="s">
        <v>17</v>
      </c>
      <c r="S14" s="169" t="s">
        <v>17</v>
      </c>
      <c r="T14" s="170" t="s">
        <v>17</v>
      </c>
      <c r="U14" s="168">
        <v>26</v>
      </c>
      <c r="V14" s="169">
        <v>4</v>
      </c>
      <c r="W14" s="170">
        <f t="shared" ref="W14" si="13">U14+V14</f>
        <v>30</v>
      </c>
      <c r="X14" s="168">
        <f t="shared" ref="X14:Z14" si="14">C14+F14+I14+L14+O14+U14</f>
        <v>588</v>
      </c>
      <c r="Y14" s="169">
        <f t="shared" si="14"/>
        <v>115</v>
      </c>
      <c r="Z14" s="170">
        <f t="shared" si="14"/>
        <v>703</v>
      </c>
    </row>
    <row r="15" spans="1:26" ht="31.5" customHeight="1" x14ac:dyDescent="0.25">
      <c r="A15" s="441"/>
      <c r="B15" s="163" t="s">
        <v>14</v>
      </c>
      <c r="C15" s="164">
        <f t="shared" ref="C15:Y15" si="15">C14/C$28</f>
        <v>0.13941299790356393</v>
      </c>
      <c r="D15" s="165">
        <f t="shared" si="15"/>
        <v>0.104</v>
      </c>
      <c r="E15" s="166">
        <f t="shared" si="15"/>
        <v>0.13205980066445183</v>
      </c>
      <c r="F15" s="164">
        <f t="shared" si="15"/>
        <v>0.16948198198198197</v>
      </c>
      <c r="G15" s="165">
        <f t="shared" si="15"/>
        <v>0.19431279620853081</v>
      </c>
      <c r="H15" s="166">
        <f t="shared" si="15"/>
        <v>0.17211877201811776</v>
      </c>
      <c r="I15" s="164">
        <f t="shared" si="15"/>
        <v>0.16847826086956522</v>
      </c>
      <c r="J15" s="165">
        <f t="shared" si="15"/>
        <v>9.0909090909090912E-2</v>
      </c>
      <c r="K15" s="166">
        <f t="shared" si="15"/>
        <v>0.14799999999999999</v>
      </c>
      <c r="L15" s="164">
        <f t="shared" si="15"/>
        <v>0.10687022900763359</v>
      </c>
      <c r="M15" s="165">
        <f t="shared" si="15"/>
        <v>0.13761467889908258</v>
      </c>
      <c r="N15" s="166">
        <f t="shared" si="15"/>
        <v>0.12083333333333333</v>
      </c>
      <c r="O15" s="164">
        <f t="shared" si="15"/>
        <v>0.14052953156822812</v>
      </c>
      <c r="P15" s="165">
        <f t="shared" si="15"/>
        <v>8.6956521739130432E-2</v>
      </c>
      <c r="Q15" s="166">
        <f t="shared" si="15"/>
        <v>0.13207547169811321</v>
      </c>
      <c r="R15" s="164" t="s">
        <v>18</v>
      </c>
      <c r="S15" s="165" t="s">
        <v>18</v>
      </c>
      <c r="T15" s="166" t="s">
        <v>18</v>
      </c>
      <c r="U15" s="164">
        <f t="shared" si="15"/>
        <v>0.14525139664804471</v>
      </c>
      <c r="V15" s="165">
        <f t="shared" si="15"/>
        <v>5.8823529411764705E-2</v>
      </c>
      <c r="W15" s="166">
        <f t="shared" si="15"/>
        <v>0.1214574898785425</v>
      </c>
      <c r="X15" s="164">
        <f t="shared" si="15"/>
        <v>0.15288611544461778</v>
      </c>
      <c r="Y15" s="165">
        <f t="shared" si="15"/>
        <v>0.1270718232044199</v>
      </c>
      <c r="Z15" s="166">
        <f t="shared" si="1"/>
        <v>0.14796884866343929</v>
      </c>
    </row>
    <row r="16" spans="1:26" ht="31.5" customHeight="1" x14ac:dyDescent="0.25">
      <c r="A16" s="441" t="s">
        <v>61</v>
      </c>
      <c r="B16" s="167" t="s">
        <v>13</v>
      </c>
      <c r="C16" s="168">
        <v>114</v>
      </c>
      <c r="D16" s="169">
        <v>52</v>
      </c>
      <c r="E16" s="170">
        <v>166</v>
      </c>
      <c r="F16" s="168">
        <v>213</v>
      </c>
      <c r="G16" s="169">
        <v>25</v>
      </c>
      <c r="H16" s="170">
        <v>238</v>
      </c>
      <c r="I16" s="168">
        <v>17</v>
      </c>
      <c r="J16" s="169">
        <v>8</v>
      </c>
      <c r="K16" s="170">
        <v>25</v>
      </c>
      <c r="L16" s="168">
        <v>34</v>
      </c>
      <c r="M16" s="169">
        <v>21</v>
      </c>
      <c r="N16" s="170">
        <v>55</v>
      </c>
      <c r="O16" s="168">
        <v>75</v>
      </c>
      <c r="P16" s="169">
        <v>17</v>
      </c>
      <c r="Q16" s="170">
        <v>92</v>
      </c>
      <c r="R16" s="168" t="s">
        <v>17</v>
      </c>
      <c r="S16" s="169" t="s">
        <v>17</v>
      </c>
      <c r="T16" s="170" t="s">
        <v>17</v>
      </c>
      <c r="U16" s="168">
        <v>32</v>
      </c>
      <c r="V16" s="169">
        <v>9</v>
      </c>
      <c r="W16" s="170">
        <v>41</v>
      </c>
      <c r="X16" s="168">
        <f t="shared" ref="X16:Z16" si="16">C16+F16+I16+L16+O16+U16</f>
        <v>485</v>
      </c>
      <c r="Y16" s="169">
        <f t="shared" si="16"/>
        <v>132</v>
      </c>
      <c r="Z16" s="170">
        <f t="shared" si="16"/>
        <v>617</v>
      </c>
    </row>
    <row r="17" spans="1:26" ht="31.5" customHeight="1" x14ac:dyDescent="0.25">
      <c r="A17" s="441"/>
      <c r="B17" s="163" t="s">
        <v>14</v>
      </c>
      <c r="C17" s="164">
        <f t="shared" ref="C17:Y17" si="17">C16/C$28</f>
        <v>0.11949685534591195</v>
      </c>
      <c r="D17" s="165">
        <f t="shared" si="17"/>
        <v>0.20799999999999999</v>
      </c>
      <c r="E17" s="166">
        <f t="shared" si="17"/>
        <v>0.13787375415282391</v>
      </c>
      <c r="F17" s="164">
        <f t="shared" si="17"/>
        <v>0.11993243243243243</v>
      </c>
      <c r="G17" s="165">
        <f t="shared" si="17"/>
        <v>0.11848341232227488</v>
      </c>
      <c r="H17" s="166">
        <f t="shared" si="17"/>
        <v>0.11977856064418722</v>
      </c>
      <c r="I17" s="164">
        <f t="shared" si="17"/>
        <v>9.2391304347826081E-2</v>
      </c>
      <c r="J17" s="165">
        <f t="shared" si="17"/>
        <v>0.12121212121212122</v>
      </c>
      <c r="K17" s="166">
        <f t="shared" si="17"/>
        <v>0.1</v>
      </c>
      <c r="L17" s="164">
        <f t="shared" si="17"/>
        <v>0.12977099236641221</v>
      </c>
      <c r="M17" s="165">
        <f t="shared" si="17"/>
        <v>9.6330275229357804E-2</v>
      </c>
      <c r="N17" s="166">
        <f t="shared" si="17"/>
        <v>0.11458333333333333</v>
      </c>
      <c r="O17" s="164">
        <f t="shared" si="17"/>
        <v>0.15274949083503056</v>
      </c>
      <c r="P17" s="165">
        <f t="shared" si="17"/>
        <v>0.18478260869565216</v>
      </c>
      <c r="Q17" s="166">
        <f t="shared" si="17"/>
        <v>0.15780445969125215</v>
      </c>
      <c r="R17" s="164" t="s">
        <v>18</v>
      </c>
      <c r="S17" s="165" t="s">
        <v>18</v>
      </c>
      <c r="T17" s="166" t="s">
        <v>18</v>
      </c>
      <c r="U17" s="164">
        <f t="shared" si="17"/>
        <v>0.1787709497206704</v>
      </c>
      <c r="V17" s="165">
        <f t="shared" si="17"/>
        <v>0.13235294117647059</v>
      </c>
      <c r="W17" s="166">
        <f t="shared" si="17"/>
        <v>0.16599190283400811</v>
      </c>
      <c r="X17" s="164">
        <f t="shared" si="17"/>
        <v>0.12610504420176807</v>
      </c>
      <c r="Y17" s="165">
        <f t="shared" si="17"/>
        <v>0.14585635359116023</v>
      </c>
      <c r="Z17" s="166">
        <f t="shared" si="1"/>
        <v>0.12986739633761313</v>
      </c>
    </row>
    <row r="18" spans="1:26" ht="31.5" customHeight="1" x14ac:dyDescent="0.25">
      <c r="A18" s="441" t="s">
        <v>62</v>
      </c>
      <c r="B18" s="167" t="s">
        <v>13</v>
      </c>
      <c r="C18" s="168">
        <v>104</v>
      </c>
      <c r="D18" s="169">
        <v>21</v>
      </c>
      <c r="E18" s="170">
        <v>125</v>
      </c>
      <c r="F18" s="168">
        <v>219</v>
      </c>
      <c r="G18" s="169">
        <v>28</v>
      </c>
      <c r="H18" s="170">
        <v>247</v>
      </c>
      <c r="I18" s="168">
        <v>9</v>
      </c>
      <c r="J18" s="169">
        <v>4</v>
      </c>
      <c r="K18" s="170">
        <v>13</v>
      </c>
      <c r="L18" s="168">
        <v>24</v>
      </c>
      <c r="M18" s="169">
        <v>17</v>
      </c>
      <c r="N18" s="170">
        <v>41</v>
      </c>
      <c r="O18" s="168">
        <v>75</v>
      </c>
      <c r="P18" s="169">
        <v>15</v>
      </c>
      <c r="Q18" s="170">
        <v>90</v>
      </c>
      <c r="R18" s="168" t="s">
        <v>17</v>
      </c>
      <c r="S18" s="169" t="s">
        <v>17</v>
      </c>
      <c r="T18" s="170" t="s">
        <v>17</v>
      </c>
      <c r="U18" s="168">
        <v>11</v>
      </c>
      <c r="V18" s="169">
        <v>6</v>
      </c>
      <c r="W18" s="170">
        <v>17</v>
      </c>
      <c r="X18" s="168">
        <f t="shared" ref="X18:Z18" si="18">C18+F18+I18+L18+O18+U18</f>
        <v>442</v>
      </c>
      <c r="Y18" s="169">
        <f t="shared" si="18"/>
        <v>91</v>
      </c>
      <c r="Z18" s="170">
        <f t="shared" si="18"/>
        <v>533</v>
      </c>
    </row>
    <row r="19" spans="1:26" ht="31.5" customHeight="1" x14ac:dyDescent="0.25">
      <c r="A19" s="441"/>
      <c r="B19" s="163" t="s">
        <v>14</v>
      </c>
      <c r="C19" s="164">
        <f t="shared" ref="C19:Y19" si="19">C18/C$28</f>
        <v>0.1090146750524109</v>
      </c>
      <c r="D19" s="165">
        <f t="shared" si="19"/>
        <v>8.4000000000000005E-2</v>
      </c>
      <c r="E19" s="166">
        <f t="shared" si="19"/>
        <v>0.10382059800664452</v>
      </c>
      <c r="F19" s="164">
        <f t="shared" si="19"/>
        <v>0.12331081081081081</v>
      </c>
      <c r="G19" s="165">
        <f t="shared" si="19"/>
        <v>0.13270142180094788</v>
      </c>
      <c r="H19" s="166">
        <f t="shared" si="19"/>
        <v>0.12430800201308505</v>
      </c>
      <c r="I19" s="164">
        <f t="shared" si="19"/>
        <v>4.8913043478260872E-2</v>
      </c>
      <c r="J19" s="165">
        <f t="shared" si="19"/>
        <v>6.0606060606060608E-2</v>
      </c>
      <c r="K19" s="166">
        <f t="shared" si="19"/>
        <v>5.1999999999999998E-2</v>
      </c>
      <c r="L19" s="164">
        <f t="shared" si="19"/>
        <v>9.1603053435114504E-2</v>
      </c>
      <c r="M19" s="165">
        <f t="shared" si="19"/>
        <v>7.7981651376146793E-2</v>
      </c>
      <c r="N19" s="166">
        <f t="shared" si="19"/>
        <v>8.5416666666666669E-2</v>
      </c>
      <c r="O19" s="164">
        <f t="shared" si="19"/>
        <v>0.15274949083503056</v>
      </c>
      <c r="P19" s="165">
        <f t="shared" si="19"/>
        <v>0.16304347826086957</v>
      </c>
      <c r="Q19" s="166">
        <f t="shared" si="19"/>
        <v>0.15437392795883362</v>
      </c>
      <c r="R19" s="164" t="s">
        <v>18</v>
      </c>
      <c r="S19" s="165" t="s">
        <v>18</v>
      </c>
      <c r="T19" s="166" t="s">
        <v>18</v>
      </c>
      <c r="U19" s="164">
        <f t="shared" si="19"/>
        <v>6.1452513966480445E-2</v>
      </c>
      <c r="V19" s="165">
        <f t="shared" si="19"/>
        <v>8.8235294117647065E-2</v>
      </c>
      <c r="W19" s="166">
        <f t="shared" si="19"/>
        <v>6.8825910931174086E-2</v>
      </c>
      <c r="X19" s="164">
        <f t="shared" si="19"/>
        <v>0.11492459698387936</v>
      </c>
      <c r="Y19" s="165">
        <f t="shared" si="19"/>
        <v>0.10055248618784531</v>
      </c>
      <c r="Z19" s="166">
        <f t="shared" si="1"/>
        <v>0.11218690801936435</v>
      </c>
    </row>
    <row r="20" spans="1:26" ht="31.5" customHeight="1" x14ac:dyDescent="0.25">
      <c r="A20" s="441" t="s">
        <v>63</v>
      </c>
      <c r="B20" s="167" t="s">
        <v>13</v>
      </c>
      <c r="C20" s="168">
        <v>53</v>
      </c>
      <c r="D20" s="169">
        <v>20</v>
      </c>
      <c r="E20" s="170">
        <v>73</v>
      </c>
      <c r="F20" s="168">
        <v>160</v>
      </c>
      <c r="G20" s="169">
        <v>8</v>
      </c>
      <c r="H20" s="170">
        <v>168</v>
      </c>
      <c r="I20" s="168">
        <v>9</v>
      </c>
      <c r="J20" s="169">
        <v>4</v>
      </c>
      <c r="K20" s="170">
        <v>13</v>
      </c>
      <c r="L20" s="168">
        <v>12</v>
      </c>
      <c r="M20" s="169">
        <v>9</v>
      </c>
      <c r="N20" s="170">
        <v>21</v>
      </c>
      <c r="O20" s="168">
        <v>29</v>
      </c>
      <c r="P20" s="169">
        <v>6</v>
      </c>
      <c r="Q20" s="170">
        <v>35</v>
      </c>
      <c r="R20" s="168" t="s">
        <v>17</v>
      </c>
      <c r="S20" s="169" t="s">
        <v>17</v>
      </c>
      <c r="T20" s="170" t="s">
        <v>17</v>
      </c>
      <c r="U20" s="168">
        <v>16</v>
      </c>
      <c r="V20" s="169">
        <v>2</v>
      </c>
      <c r="W20" s="170">
        <v>18</v>
      </c>
      <c r="X20" s="168">
        <f t="shared" ref="X20:Z20" si="20">C20+F20+I20+L20+O20+U20</f>
        <v>279</v>
      </c>
      <c r="Y20" s="169">
        <f t="shared" si="20"/>
        <v>49</v>
      </c>
      <c r="Z20" s="170">
        <f t="shared" si="20"/>
        <v>328</v>
      </c>
    </row>
    <row r="21" spans="1:26" ht="31.5" customHeight="1" x14ac:dyDescent="0.25">
      <c r="A21" s="441"/>
      <c r="B21" s="163" t="s">
        <v>14</v>
      </c>
      <c r="C21" s="164">
        <f t="shared" ref="C21:Y21" si="21">C20/C$28</f>
        <v>5.5555555555555552E-2</v>
      </c>
      <c r="D21" s="165">
        <f t="shared" si="21"/>
        <v>0.08</v>
      </c>
      <c r="E21" s="166">
        <f t="shared" si="21"/>
        <v>6.06312292358804E-2</v>
      </c>
      <c r="F21" s="164">
        <f t="shared" si="21"/>
        <v>9.0090090090090086E-2</v>
      </c>
      <c r="G21" s="165">
        <f t="shared" si="21"/>
        <v>3.7914691943127965E-2</v>
      </c>
      <c r="H21" s="166">
        <f t="shared" si="21"/>
        <v>8.4549572219426272E-2</v>
      </c>
      <c r="I21" s="164">
        <f t="shared" si="21"/>
        <v>4.8913043478260872E-2</v>
      </c>
      <c r="J21" s="165">
        <f t="shared" si="21"/>
        <v>6.0606060606060608E-2</v>
      </c>
      <c r="K21" s="166">
        <f t="shared" si="21"/>
        <v>5.1999999999999998E-2</v>
      </c>
      <c r="L21" s="164">
        <f t="shared" si="21"/>
        <v>4.5801526717557252E-2</v>
      </c>
      <c r="M21" s="165">
        <f t="shared" si="21"/>
        <v>4.1284403669724773E-2</v>
      </c>
      <c r="N21" s="166">
        <f t="shared" si="21"/>
        <v>4.3749999999999997E-2</v>
      </c>
      <c r="O21" s="164">
        <f t="shared" si="21"/>
        <v>5.9063136456211814E-2</v>
      </c>
      <c r="P21" s="165">
        <f t="shared" si="21"/>
        <v>6.5217391304347824E-2</v>
      </c>
      <c r="Q21" s="166">
        <f t="shared" si="21"/>
        <v>6.0034305317324184E-2</v>
      </c>
      <c r="R21" s="164" t="s">
        <v>18</v>
      </c>
      <c r="S21" s="165" t="s">
        <v>18</v>
      </c>
      <c r="T21" s="166" t="s">
        <v>18</v>
      </c>
      <c r="U21" s="164">
        <f t="shared" si="21"/>
        <v>8.9385474860335198E-2</v>
      </c>
      <c r="V21" s="165">
        <f t="shared" si="21"/>
        <v>2.9411764705882353E-2</v>
      </c>
      <c r="W21" s="166">
        <f t="shared" si="21"/>
        <v>7.28744939271255E-2</v>
      </c>
      <c r="X21" s="164">
        <f t="shared" si="21"/>
        <v>7.2542901716068642E-2</v>
      </c>
      <c r="Y21" s="165">
        <f t="shared" si="21"/>
        <v>5.4143646408839778E-2</v>
      </c>
      <c r="Z21" s="166">
        <f t="shared" si="1"/>
        <v>6.9038097242685753E-2</v>
      </c>
    </row>
    <row r="22" spans="1:26" ht="31.5" customHeight="1" x14ac:dyDescent="0.25">
      <c r="A22" s="441" t="s">
        <v>64</v>
      </c>
      <c r="B22" s="167" t="s">
        <v>13</v>
      </c>
      <c r="C22" s="168">
        <v>35</v>
      </c>
      <c r="D22" s="169">
        <v>10</v>
      </c>
      <c r="E22" s="170">
        <v>45</v>
      </c>
      <c r="F22" s="168">
        <v>68</v>
      </c>
      <c r="G22" s="169">
        <v>20</v>
      </c>
      <c r="H22" s="170">
        <v>88</v>
      </c>
      <c r="I22" s="168">
        <v>8</v>
      </c>
      <c r="J22" s="169">
        <v>2</v>
      </c>
      <c r="K22" s="170">
        <v>10</v>
      </c>
      <c r="L22" s="168">
        <v>21</v>
      </c>
      <c r="M22" s="169">
        <v>8</v>
      </c>
      <c r="N22" s="170">
        <v>29</v>
      </c>
      <c r="O22" s="168">
        <v>20</v>
      </c>
      <c r="P22" s="169">
        <v>6</v>
      </c>
      <c r="Q22" s="170">
        <v>26</v>
      </c>
      <c r="R22" s="168" t="s">
        <v>17</v>
      </c>
      <c r="S22" s="169" t="s">
        <v>17</v>
      </c>
      <c r="T22" s="170" t="s">
        <v>17</v>
      </c>
      <c r="U22" s="168">
        <v>8</v>
      </c>
      <c r="V22" s="169">
        <v>2</v>
      </c>
      <c r="W22" s="170">
        <v>10</v>
      </c>
      <c r="X22" s="168">
        <f t="shared" ref="X22:Z22" si="22">C22+F22+I22+L22+O22+U22</f>
        <v>160</v>
      </c>
      <c r="Y22" s="169">
        <f t="shared" si="22"/>
        <v>48</v>
      </c>
      <c r="Z22" s="170">
        <f t="shared" si="22"/>
        <v>208</v>
      </c>
    </row>
    <row r="23" spans="1:26" ht="31.5" customHeight="1" x14ac:dyDescent="0.25">
      <c r="A23" s="441"/>
      <c r="B23" s="163" t="s">
        <v>14</v>
      </c>
      <c r="C23" s="164">
        <f t="shared" ref="C23:Z29" si="23">C22/C$28</f>
        <v>3.668763102725367E-2</v>
      </c>
      <c r="D23" s="165">
        <f t="shared" si="23"/>
        <v>0.04</v>
      </c>
      <c r="E23" s="166">
        <f t="shared" si="23"/>
        <v>3.7375415282392029E-2</v>
      </c>
      <c r="F23" s="164">
        <f t="shared" si="23"/>
        <v>3.8288288288288286E-2</v>
      </c>
      <c r="G23" s="165">
        <f t="shared" si="23"/>
        <v>9.4786729857819899E-2</v>
      </c>
      <c r="H23" s="166">
        <f t="shared" si="23"/>
        <v>4.428787116255662E-2</v>
      </c>
      <c r="I23" s="164">
        <f t="shared" si="23"/>
        <v>4.3478260869565216E-2</v>
      </c>
      <c r="J23" s="165">
        <f t="shared" si="23"/>
        <v>3.0303030303030304E-2</v>
      </c>
      <c r="K23" s="166">
        <f t="shared" si="23"/>
        <v>0.04</v>
      </c>
      <c r="L23" s="164">
        <f t="shared" si="23"/>
        <v>8.0152671755725186E-2</v>
      </c>
      <c r="M23" s="165">
        <f t="shared" si="23"/>
        <v>3.669724770642202E-2</v>
      </c>
      <c r="N23" s="166">
        <f t="shared" si="23"/>
        <v>6.0416666666666667E-2</v>
      </c>
      <c r="O23" s="164">
        <f t="shared" si="23"/>
        <v>4.0733197556008148E-2</v>
      </c>
      <c r="P23" s="165">
        <f t="shared" si="23"/>
        <v>6.5217391304347824E-2</v>
      </c>
      <c r="Q23" s="166">
        <f t="shared" si="23"/>
        <v>4.4596912521440824E-2</v>
      </c>
      <c r="R23" s="164" t="s">
        <v>18</v>
      </c>
      <c r="S23" s="165" t="s">
        <v>18</v>
      </c>
      <c r="T23" s="166" t="s">
        <v>18</v>
      </c>
      <c r="U23" s="164">
        <f t="shared" si="23"/>
        <v>4.4692737430167599E-2</v>
      </c>
      <c r="V23" s="165">
        <f t="shared" si="23"/>
        <v>2.9411764705882353E-2</v>
      </c>
      <c r="W23" s="166">
        <f t="shared" si="23"/>
        <v>4.048582995951417E-2</v>
      </c>
      <c r="X23" s="164">
        <f t="shared" si="23"/>
        <v>4.1601664066562662E-2</v>
      </c>
      <c r="Y23" s="165">
        <f t="shared" si="23"/>
        <v>5.3038674033149172E-2</v>
      </c>
      <c r="Z23" s="166">
        <f t="shared" si="23"/>
        <v>4.3780256788044619E-2</v>
      </c>
    </row>
    <row r="24" spans="1:26" ht="31.5" customHeight="1" x14ac:dyDescent="0.25">
      <c r="A24" s="441" t="s">
        <v>65</v>
      </c>
      <c r="B24" s="167" t="s">
        <v>13</v>
      </c>
      <c r="C24" s="168">
        <v>27</v>
      </c>
      <c r="D24" s="169">
        <v>4</v>
      </c>
      <c r="E24" s="170">
        <v>31</v>
      </c>
      <c r="F24" s="168">
        <v>50</v>
      </c>
      <c r="G24" s="169">
        <v>11</v>
      </c>
      <c r="H24" s="170">
        <v>61</v>
      </c>
      <c r="I24" s="168">
        <v>4</v>
      </c>
      <c r="J24" s="169">
        <v>2</v>
      </c>
      <c r="K24" s="170">
        <v>6</v>
      </c>
      <c r="L24" s="168">
        <v>14</v>
      </c>
      <c r="M24" s="169">
        <v>1</v>
      </c>
      <c r="N24" s="170">
        <v>15</v>
      </c>
      <c r="O24" s="168">
        <v>11</v>
      </c>
      <c r="P24" s="169">
        <v>2</v>
      </c>
      <c r="Q24" s="170">
        <v>13</v>
      </c>
      <c r="R24" s="168" t="s">
        <v>17</v>
      </c>
      <c r="S24" s="169" t="s">
        <v>17</v>
      </c>
      <c r="T24" s="170" t="s">
        <v>17</v>
      </c>
      <c r="U24" s="168">
        <v>6</v>
      </c>
      <c r="V24" s="169">
        <v>1</v>
      </c>
      <c r="W24" s="170">
        <v>7</v>
      </c>
      <c r="X24" s="168">
        <f t="shared" ref="X24:Z24" si="24">C24+F24+I24+L24+O24+U24</f>
        <v>112</v>
      </c>
      <c r="Y24" s="169">
        <f t="shared" si="24"/>
        <v>21</v>
      </c>
      <c r="Z24" s="170">
        <f t="shared" si="24"/>
        <v>133</v>
      </c>
    </row>
    <row r="25" spans="1:26" ht="31.5" customHeight="1" x14ac:dyDescent="0.25">
      <c r="A25" s="441"/>
      <c r="B25" s="163" t="s">
        <v>14</v>
      </c>
      <c r="C25" s="164">
        <f t="shared" ref="C25:Y25" si="25">C24/C$28</f>
        <v>2.8301886792452831E-2</v>
      </c>
      <c r="D25" s="165">
        <f t="shared" si="25"/>
        <v>1.6E-2</v>
      </c>
      <c r="E25" s="166">
        <f t="shared" si="25"/>
        <v>2.5747508305647839E-2</v>
      </c>
      <c r="F25" s="164">
        <f t="shared" si="25"/>
        <v>2.8153153153153154E-2</v>
      </c>
      <c r="G25" s="165">
        <f t="shared" si="25"/>
        <v>5.2132701421800945E-2</v>
      </c>
      <c r="H25" s="166">
        <f t="shared" si="25"/>
        <v>3.069954705586311E-2</v>
      </c>
      <c r="I25" s="164">
        <f t="shared" si="25"/>
        <v>2.1739130434782608E-2</v>
      </c>
      <c r="J25" s="165">
        <f t="shared" si="25"/>
        <v>3.0303030303030304E-2</v>
      </c>
      <c r="K25" s="166">
        <f t="shared" si="25"/>
        <v>2.4E-2</v>
      </c>
      <c r="L25" s="164">
        <f t="shared" si="25"/>
        <v>5.3435114503816793E-2</v>
      </c>
      <c r="M25" s="165">
        <f t="shared" si="25"/>
        <v>4.5871559633027525E-3</v>
      </c>
      <c r="N25" s="166">
        <f t="shared" si="25"/>
        <v>3.125E-2</v>
      </c>
      <c r="O25" s="164">
        <f t="shared" si="25"/>
        <v>2.2403258655804479E-2</v>
      </c>
      <c r="P25" s="165">
        <f t="shared" si="25"/>
        <v>2.1739130434782608E-2</v>
      </c>
      <c r="Q25" s="166">
        <f t="shared" si="25"/>
        <v>2.2298456260720412E-2</v>
      </c>
      <c r="R25" s="164" t="s">
        <v>18</v>
      </c>
      <c r="S25" s="165" t="s">
        <v>18</v>
      </c>
      <c r="T25" s="166" t="s">
        <v>18</v>
      </c>
      <c r="U25" s="164">
        <f t="shared" si="25"/>
        <v>3.3519553072625698E-2</v>
      </c>
      <c r="V25" s="165">
        <f t="shared" si="25"/>
        <v>1.4705882352941176E-2</v>
      </c>
      <c r="W25" s="166">
        <f t="shared" si="25"/>
        <v>2.8340080971659919E-2</v>
      </c>
      <c r="X25" s="164">
        <f t="shared" si="25"/>
        <v>2.9121164846593862E-2</v>
      </c>
      <c r="Y25" s="165">
        <f t="shared" si="25"/>
        <v>2.3204419889502764E-2</v>
      </c>
      <c r="Z25" s="166">
        <f t="shared" si="23"/>
        <v>2.7994106503893917E-2</v>
      </c>
    </row>
    <row r="26" spans="1:26" ht="31.5" customHeight="1" x14ac:dyDescent="0.25">
      <c r="A26" s="441" t="s">
        <v>66</v>
      </c>
      <c r="B26" s="167" t="s">
        <v>13</v>
      </c>
      <c r="C26" s="168">
        <v>19</v>
      </c>
      <c r="D26" s="169">
        <v>2</v>
      </c>
      <c r="E26" s="170">
        <v>21</v>
      </c>
      <c r="F26" s="168">
        <v>54</v>
      </c>
      <c r="G26" s="169">
        <v>5</v>
      </c>
      <c r="H26" s="170">
        <v>59</v>
      </c>
      <c r="I26" s="168">
        <v>0</v>
      </c>
      <c r="J26" s="169">
        <v>0</v>
      </c>
      <c r="K26" s="170">
        <v>0</v>
      </c>
      <c r="L26" s="168">
        <v>4</v>
      </c>
      <c r="M26" s="169">
        <v>1</v>
      </c>
      <c r="N26" s="170">
        <v>5</v>
      </c>
      <c r="O26" s="168">
        <v>13</v>
      </c>
      <c r="P26" s="169">
        <v>1</v>
      </c>
      <c r="Q26" s="170">
        <v>14</v>
      </c>
      <c r="R26" s="168" t="s">
        <v>17</v>
      </c>
      <c r="S26" s="169" t="s">
        <v>17</v>
      </c>
      <c r="T26" s="170" t="s">
        <v>17</v>
      </c>
      <c r="U26" s="168">
        <v>2</v>
      </c>
      <c r="V26" s="169">
        <v>0</v>
      </c>
      <c r="W26" s="170">
        <v>2</v>
      </c>
      <c r="X26" s="168">
        <f t="shared" ref="X26:Z26" si="26">C26+F26+I26+L26+O26+U26</f>
        <v>92</v>
      </c>
      <c r="Y26" s="169">
        <f t="shared" si="26"/>
        <v>9</v>
      </c>
      <c r="Z26" s="170">
        <f t="shared" si="26"/>
        <v>101</v>
      </c>
    </row>
    <row r="27" spans="1:26" ht="31.5" customHeight="1" thickBot="1" x14ac:dyDescent="0.3">
      <c r="A27" s="442"/>
      <c r="B27" s="171" t="s">
        <v>14</v>
      </c>
      <c r="C27" s="172">
        <f t="shared" ref="C27:Y27" si="27">C26/C$28</f>
        <v>1.9916142557651992E-2</v>
      </c>
      <c r="D27" s="173">
        <f t="shared" si="27"/>
        <v>8.0000000000000002E-3</v>
      </c>
      <c r="E27" s="174">
        <f t="shared" si="27"/>
        <v>1.7441860465116279E-2</v>
      </c>
      <c r="F27" s="172">
        <f t="shared" si="27"/>
        <v>3.0405405405405407E-2</v>
      </c>
      <c r="G27" s="173">
        <f t="shared" si="27"/>
        <v>2.3696682464454975E-2</v>
      </c>
      <c r="H27" s="174">
        <f t="shared" si="27"/>
        <v>2.9693004529441368E-2</v>
      </c>
      <c r="I27" s="172">
        <f t="shared" si="27"/>
        <v>0</v>
      </c>
      <c r="J27" s="173">
        <f t="shared" si="27"/>
        <v>0</v>
      </c>
      <c r="K27" s="174">
        <f t="shared" si="27"/>
        <v>0</v>
      </c>
      <c r="L27" s="172">
        <f t="shared" si="27"/>
        <v>1.5267175572519083E-2</v>
      </c>
      <c r="M27" s="173">
        <f t="shared" si="27"/>
        <v>4.5871559633027525E-3</v>
      </c>
      <c r="N27" s="174">
        <f t="shared" si="27"/>
        <v>1.0416666666666666E-2</v>
      </c>
      <c r="O27" s="172">
        <f t="shared" si="27"/>
        <v>2.6476578411405296E-2</v>
      </c>
      <c r="P27" s="173">
        <f t="shared" si="27"/>
        <v>1.0869565217391304E-2</v>
      </c>
      <c r="Q27" s="174">
        <f t="shared" si="27"/>
        <v>2.4013722126929673E-2</v>
      </c>
      <c r="R27" s="172" t="s">
        <v>18</v>
      </c>
      <c r="S27" s="173" t="s">
        <v>18</v>
      </c>
      <c r="T27" s="174" t="s">
        <v>18</v>
      </c>
      <c r="U27" s="172">
        <f t="shared" si="27"/>
        <v>1.11731843575419E-2</v>
      </c>
      <c r="V27" s="173">
        <f t="shared" si="27"/>
        <v>0</v>
      </c>
      <c r="W27" s="174">
        <f t="shared" si="27"/>
        <v>8.0971659919028341E-3</v>
      </c>
      <c r="X27" s="172">
        <f t="shared" si="27"/>
        <v>2.3920956838273531E-2</v>
      </c>
      <c r="Y27" s="173">
        <f t="shared" si="27"/>
        <v>9.9447513812154689E-3</v>
      </c>
      <c r="Z27" s="174">
        <f t="shared" si="23"/>
        <v>2.1258682382656283E-2</v>
      </c>
    </row>
    <row r="28" spans="1:26" ht="31.5" customHeight="1" x14ac:dyDescent="0.25">
      <c r="A28" s="443" t="s">
        <v>67</v>
      </c>
      <c r="B28" s="159" t="s">
        <v>13</v>
      </c>
      <c r="C28" s="175">
        <v>954</v>
      </c>
      <c r="D28" s="176">
        <v>250</v>
      </c>
      <c r="E28" s="177">
        <v>1204</v>
      </c>
      <c r="F28" s="175">
        <v>1776</v>
      </c>
      <c r="G28" s="176">
        <v>211</v>
      </c>
      <c r="H28" s="177">
        <v>1987</v>
      </c>
      <c r="I28" s="175">
        <v>184</v>
      </c>
      <c r="J28" s="176">
        <v>66</v>
      </c>
      <c r="K28" s="177">
        <v>250</v>
      </c>
      <c r="L28" s="175">
        <v>262</v>
      </c>
      <c r="M28" s="176">
        <v>218</v>
      </c>
      <c r="N28" s="177">
        <v>480</v>
      </c>
      <c r="O28" s="175">
        <v>491</v>
      </c>
      <c r="P28" s="176">
        <v>92</v>
      </c>
      <c r="Q28" s="177">
        <v>583</v>
      </c>
      <c r="R28" s="175" t="s">
        <v>17</v>
      </c>
      <c r="S28" s="176" t="s">
        <v>17</v>
      </c>
      <c r="T28" s="177" t="s">
        <v>17</v>
      </c>
      <c r="U28" s="175">
        <v>179</v>
      </c>
      <c r="V28" s="176">
        <v>68</v>
      </c>
      <c r="W28" s="177">
        <v>247</v>
      </c>
      <c r="X28" s="175">
        <f t="shared" ref="X28:Z28" si="28">C28+F28+I28+L28+O28+U28</f>
        <v>3846</v>
      </c>
      <c r="Y28" s="176">
        <f t="shared" si="28"/>
        <v>905</v>
      </c>
      <c r="Z28" s="177">
        <f t="shared" si="28"/>
        <v>4751</v>
      </c>
    </row>
    <row r="29" spans="1:26" ht="31.5" customHeight="1" thickBot="1" x14ac:dyDescent="0.3">
      <c r="A29" s="444"/>
      <c r="B29" s="178" t="s">
        <v>14</v>
      </c>
      <c r="C29" s="179">
        <f t="shared" ref="C29:Y29" si="29">C28/C$28</f>
        <v>1</v>
      </c>
      <c r="D29" s="180">
        <f t="shared" si="29"/>
        <v>1</v>
      </c>
      <c r="E29" s="181">
        <f t="shared" si="29"/>
        <v>1</v>
      </c>
      <c r="F29" s="179">
        <f t="shared" si="29"/>
        <v>1</v>
      </c>
      <c r="G29" s="180">
        <f t="shared" si="29"/>
        <v>1</v>
      </c>
      <c r="H29" s="181">
        <f t="shared" si="29"/>
        <v>1</v>
      </c>
      <c r="I29" s="179">
        <f t="shared" si="29"/>
        <v>1</v>
      </c>
      <c r="J29" s="180">
        <f t="shared" si="29"/>
        <v>1</v>
      </c>
      <c r="K29" s="181">
        <f t="shared" si="29"/>
        <v>1</v>
      </c>
      <c r="L29" s="179">
        <f t="shared" si="29"/>
        <v>1</v>
      </c>
      <c r="M29" s="180">
        <f t="shared" si="29"/>
        <v>1</v>
      </c>
      <c r="N29" s="181">
        <f t="shared" si="29"/>
        <v>1</v>
      </c>
      <c r="O29" s="179">
        <f t="shared" si="29"/>
        <v>1</v>
      </c>
      <c r="P29" s="180">
        <f t="shared" si="29"/>
        <v>1</v>
      </c>
      <c r="Q29" s="181">
        <f t="shared" si="29"/>
        <v>1</v>
      </c>
      <c r="R29" s="179" t="s">
        <v>18</v>
      </c>
      <c r="S29" s="180" t="s">
        <v>18</v>
      </c>
      <c r="T29" s="181" t="s">
        <v>18</v>
      </c>
      <c r="U29" s="179">
        <f t="shared" si="29"/>
        <v>1</v>
      </c>
      <c r="V29" s="180">
        <f t="shared" si="29"/>
        <v>1</v>
      </c>
      <c r="W29" s="181">
        <f t="shared" si="29"/>
        <v>1</v>
      </c>
      <c r="X29" s="179">
        <f t="shared" si="29"/>
        <v>1</v>
      </c>
      <c r="Y29" s="180">
        <f t="shared" si="29"/>
        <v>1</v>
      </c>
      <c r="Z29" s="181">
        <f t="shared" si="23"/>
        <v>1</v>
      </c>
    </row>
    <row r="30" spans="1:26" ht="31.5" customHeight="1" thickBot="1" x14ac:dyDescent="0.3">
      <c r="A30" s="182"/>
      <c r="B30" s="129"/>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row>
    <row r="31" spans="1:26" ht="42" customHeight="1" x14ac:dyDescent="0.25">
      <c r="A31" s="184" t="s">
        <v>68</v>
      </c>
      <c r="B31" s="185" t="s">
        <v>21</v>
      </c>
      <c r="C31" s="186">
        <v>7</v>
      </c>
      <c r="D31" s="187">
        <v>8</v>
      </c>
      <c r="E31" s="185">
        <v>15</v>
      </c>
      <c r="F31" s="186">
        <v>61</v>
      </c>
      <c r="G31" s="187">
        <v>5</v>
      </c>
      <c r="H31" s="185">
        <v>66</v>
      </c>
      <c r="I31" s="186">
        <v>9</v>
      </c>
      <c r="J31" s="187">
        <v>10</v>
      </c>
      <c r="K31" s="185">
        <v>19</v>
      </c>
      <c r="L31" s="186">
        <v>0</v>
      </c>
      <c r="M31" s="187">
        <v>1</v>
      </c>
      <c r="N31" s="185">
        <v>1</v>
      </c>
      <c r="O31" s="186">
        <v>29</v>
      </c>
      <c r="P31" s="187">
        <v>1</v>
      </c>
      <c r="Q31" s="185">
        <v>30</v>
      </c>
      <c r="R31" s="186" t="s">
        <v>17</v>
      </c>
      <c r="S31" s="187" t="s">
        <v>17</v>
      </c>
      <c r="T31" s="185" t="s">
        <v>17</v>
      </c>
      <c r="U31" s="186">
        <v>4</v>
      </c>
      <c r="V31" s="187">
        <v>4</v>
      </c>
      <c r="W31" s="185">
        <v>8</v>
      </c>
      <c r="X31" s="186">
        <f>C31+F31+I31+L31+O31+U31</f>
        <v>110</v>
      </c>
      <c r="Y31" s="187">
        <f>D31+G31+J31+M31+P31+V31</f>
        <v>29</v>
      </c>
      <c r="Z31" s="185">
        <f>E31+H31+K31+N31+Q31+W31</f>
        <v>139</v>
      </c>
    </row>
    <row r="32" spans="1:26" ht="43.5" customHeight="1" thickBot="1" x14ac:dyDescent="0.3">
      <c r="A32" s="188" t="s">
        <v>69</v>
      </c>
      <c r="B32" s="189" t="s">
        <v>21</v>
      </c>
      <c r="C32" s="445">
        <f>C33-(E28+E31)</f>
        <v>74</v>
      </c>
      <c r="D32" s="437"/>
      <c r="E32" s="437"/>
      <c r="F32" s="437">
        <f t="shared" ref="F32" si="30">F33-(H28+H31)</f>
        <v>0</v>
      </c>
      <c r="G32" s="437"/>
      <c r="H32" s="437"/>
      <c r="I32" s="437">
        <f t="shared" ref="I32" si="31">I33-(K28+K31)</f>
        <v>1</v>
      </c>
      <c r="J32" s="437"/>
      <c r="K32" s="437"/>
      <c r="L32" s="437">
        <f t="shared" ref="L32" si="32">L33-(N28+N31)</f>
        <v>0</v>
      </c>
      <c r="M32" s="437"/>
      <c r="N32" s="437"/>
      <c r="O32" s="437">
        <f t="shared" ref="O32" si="33">O33-(Q28+Q31)</f>
        <v>0</v>
      </c>
      <c r="P32" s="437"/>
      <c r="Q32" s="437"/>
      <c r="R32" s="437">
        <v>276</v>
      </c>
      <c r="S32" s="437"/>
      <c r="T32" s="437"/>
      <c r="U32" s="437">
        <f t="shared" ref="U32" si="34">U33-(W28+W31)</f>
        <v>0</v>
      </c>
      <c r="V32" s="437"/>
      <c r="W32" s="437"/>
      <c r="X32" s="437">
        <f t="shared" ref="X32" si="35">X33-(Z28+Z31)</f>
        <v>351</v>
      </c>
      <c r="Y32" s="437"/>
      <c r="Z32" s="437"/>
    </row>
    <row r="33" spans="1:26" ht="51.75" customHeight="1" thickBot="1" x14ac:dyDescent="0.3">
      <c r="A33" s="190" t="s">
        <v>22</v>
      </c>
      <c r="B33" s="146" t="s">
        <v>21</v>
      </c>
      <c r="C33" s="438">
        <v>1293</v>
      </c>
      <c r="D33" s="439"/>
      <c r="E33" s="440"/>
      <c r="F33" s="438">
        <v>2053</v>
      </c>
      <c r="G33" s="439"/>
      <c r="H33" s="440"/>
      <c r="I33" s="438">
        <v>270</v>
      </c>
      <c r="J33" s="439"/>
      <c r="K33" s="440"/>
      <c r="L33" s="429">
        <v>481</v>
      </c>
      <c r="M33" s="429"/>
      <c r="N33" s="429"/>
      <c r="O33" s="429">
        <v>613</v>
      </c>
      <c r="P33" s="429"/>
      <c r="Q33" s="429"/>
      <c r="R33" s="429">
        <v>276</v>
      </c>
      <c r="S33" s="429"/>
      <c r="T33" s="429"/>
      <c r="U33" s="429">
        <v>255</v>
      </c>
      <c r="V33" s="429"/>
      <c r="W33" s="429"/>
      <c r="X33" s="430">
        <v>5241</v>
      </c>
      <c r="Y33" s="431"/>
      <c r="Z33" s="432"/>
    </row>
    <row r="34" spans="1:26" ht="30.6" customHeight="1" thickBot="1" x14ac:dyDescent="0.3">
      <c r="A34" s="191"/>
      <c r="B34" s="192"/>
      <c r="C34" s="193"/>
      <c r="D34" s="193"/>
      <c r="E34" s="193"/>
      <c r="F34" s="193"/>
      <c r="G34" s="193"/>
      <c r="H34" s="193"/>
      <c r="I34" s="193"/>
      <c r="J34" s="193"/>
      <c r="K34" s="193"/>
      <c r="L34" s="193"/>
      <c r="M34" s="193"/>
      <c r="N34" s="193"/>
      <c r="O34" s="193"/>
      <c r="P34" s="193"/>
      <c r="Q34" s="193"/>
      <c r="R34" s="193"/>
      <c r="S34" s="193"/>
      <c r="T34" s="193"/>
      <c r="U34" s="193"/>
      <c r="V34" s="193"/>
      <c r="W34" s="193"/>
      <c r="X34" s="193"/>
      <c r="Y34" s="193"/>
      <c r="Z34" s="193"/>
    </row>
    <row r="35" spans="1:26" ht="36.75" customHeight="1" x14ac:dyDescent="0.25">
      <c r="A35" s="433" t="s">
        <v>23</v>
      </c>
      <c r="B35" s="434"/>
      <c r="C35" s="434"/>
      <c r="D35" s="434"/>
      <c r="E35" s="434"/>
      <c r="F35" s="435"/>
      <c r="G35" s="435"/>
      <c r="H35" s="435"/>
      <c r="I35" s="435"/>
      <c r="J35" s="435"/>
      <c r="K35" s="435"/>
      <c r="L35" s="435"/>
      <c r="M35" s="435"/>
      <c r="N35" s="435"/>
      <c r="O35" s="435"/>
      <c r="P35" s="435"/>
      <c r="Q35" s="435"/>
      <c r="R35" s="435"/>
      <c r="S35" s="435"/>
      <c r="T35" s="435"/>
      <c r="U35" s="435"/>
      <c r="V35" s="435"/>
      <c r="W35" s="435"/>
      <c r="X35" s="435"/>
      <c r="Y35" s="435"/>
      <c r="Z35" s="436"/>
    </row>
    <row r="36" spans="1:26" ht="47.25" customHeight="1" x14ac:dyDescent="0.25">
      <c r="A36" s="398" t="s">
        <v>24</v>
      </c>
      <c r="B36" s="428"/>
      <c r="C36" s="421">
        <v>4</v>
      </c>
      <c r="D36" s="422"/>
      <c r="E36" s="423"/>
      <c r="F36" s="421">
        <v>4</v>
      </c>
      <c r="G36" s="422"/>
      <c r="H36" s="423"/>
      <c r="I36" s="421">
        <v>2</v>
      </c>
      <c r="J36" s="422">
        <v>2</v>
      </c>
      <c r="K36" s="423">
        <v>2</v>
      </c>
      <c r="L36" s="421">
        <v>2</v>
      </c>
      <c r="M36" s="422">
        <v>2</v>
      </c>
      <c r="N36" s="423">
        <v>2</v>
      </c>
      <c r="O36" s="421">
        <v>1</v>
      </c>
      <c r="P36" s="422">
        <v>1</v>
      </c>
      <c r="Q36" s="423">
        <v>1</v>
      </c>
      <c r="R36" s="421">
        <v>0</v>
      </c>
      <c r="S36" s="422">
        <v>0</v>
      </c>
      <c r="T36" s="423">
        <v>0</v>
      </c>
      <c r="U36" s="421">
        <v>3</v>
      </c>
      <c r="V36" s="422">
        <v>3</v>
      </c>
      <c r="W36" s="423">
        <v>3</v>
      </c>
      <c r="X36" s="421">
        <f>C36+F36+I36+L36+O36+R36+U36</f>
        <v>16</v>
      </c>
      <c r="Y36" s="422">
        <f t="shared" ref="Y36:Z36" si="36">D36+G36+J36+M36+P36+S36+V36</f>
        <v>8</v>
      </c>
      <c r="Z36" s="423">
        <f t="shared" si="36"/>
        <v>8</v>
      </c>
    </row>
    <row r="37" spans="1:26" ht="47.25" customHeight="1" thickBot="1" x14ac:dyDescent="0.3">
      <c r="A37" s="424" t="s">
        <v>25</v>
      </c>
      <c r="B37" s="425"/>
      <c r="C37" s="426">
        <v>6</v>
      </c>
      <c r="D37" s="419"/>
      <c r="E37" s="427"/>
      <c r="F37" s="418">
        <v>10</v>
      </c>
      <c r="G37" s="419"/>
      <c r="H37" s="420"/>
      <c r="I37" s="418">
        <v>2</v>
      </c>
      <c r="J37" s="419"/>
      <c r="K37" s="420"/>
      <c r="L37" s="418">
        <v>2</v>
      </c>
      <c r="M37" s="419"/>
      <c r="N37" s="420"/>
      <c r="O37" s="418">
        <v>1</v>
      </c>
      <c r="P37" s="419"/>
      <c r="Q37" s="420"/>
      <c r="R37" s="418">
        <v>1</v>
      </c>
      <c r="S37" s="419"/>
      <c r="T37" s="420"/>
      <c r="U37" s="418">
        <v>3</v>
      </c>
      <c r="V37" s="419"/>
      <c r="W37" s="420"/>
      <c r="X37" s="419">
        <f>C37+F37+I37+L37+O37+R37+U37</f>
        <v>25</v>
      </c>
      <c r="Y37" s="419"/>
      <c r="Z37" s="420"/>
    </row>
    <row r="39" spans="1:26" x14ac:dyDescent="0.25">
      <c r="A39" s="52" t="s">
        <v>26</v>
      </c>
      <c r="B39" s="52"/>
      <c r="C39" s="52"/>
      <c r="D39" s="52"/>
      <c r="E39" s="52"/>
      <c r="F39" s="52"/>
      <c r="G39" s="52"/>
      <c r="H39" s="52"/>
      <c r="I39" s="52"/>
      <c r="J39" s="52"/>
      <c r="K39" s="52"/>
      <c r="L39" s="52"/>
      <c r="M39" s="52"/>
      <c r="N39" s="52"/>
      <c r="O39" s="52"/>
      <c r="P39" s="52"/>
      <c r="Q39" s="52"/>
      <c r="R39" s="52"/>
      <c r="S39" s="52"/>
      <c r="T39" s="52"/>
      <c r="U39" s="52"/>
      <c r="V39" s="52"/>
      <c r="W39" s="52"/>
      <c r="X39" s="52"/>
      <c r="Y39" s="52"/>
      <c r="Z39" s="52"/>
    </row>
    <row r="41" spans="1:26" ht="24.75" customHeight="1" x14ac:dyDescent="0.25">
      <c r="A41" s="155"/>
      <c r="B41" s="194"/>
      <c r="C41" s="194"/>
      <c r="D41" s="194"/>
      <c r="E41" s="195"/>
      <c r="F41" s="195"/>
      <c r="G41" s="195"/>
      <c r="H41" s="195"/>
      <c r="I41" s="195"/>
      <c r="J41" s="195"/>
      <c r="K41" s="195"/>
    </row>
    <row r="42" spans="1:26" s="198" customFormat="1" ht="24.75" customHeight="1" x14ac:dyDescent="0.25">
      <c r="A42" s="196" t="s">
        <v>70</v>
      </c>
      <c r="B42" s="197"/>
      <c r="C42" s="197"/>
      <c r="D42" s="197"/>
      <c r="E42" s="197"/>
      <c r="F42" s="197"/>
      <c r="G42" s="197"/>
      <c r="H42" s="197"/>
      <c r="I42" s="197"/>
      <c r="J42" s="197"/>
      <c r="K42" s="197"/>
      <c r="L42" s="197"/>
      <c r="M42" s="197"/>
      <c r="N42" s="195"/>
      <c r="O42" s="195"/>
      <c r="P42" s="195"/>
      <c r="Q42" s="195"/>
      <c r="R42" s="195"/>
      <c r="S42" s="195"/>
      <c r="T42" s="195"/>
      <c r="U42" s="195"/>
      <c r="V42" s="195"/>
      <c r="W42" s="195"/>
      <c r="X42" s="195"/>
      <c r="Y42" s="195"/>
      <c r="Z42" s="195"/>
    </row>
    <row r="43" spans="1:26" s="198" customFormat="1" ht="24.75" customHeight="1" x14ac:dyDescent="0.25">
      <c r="A43" s="199" t="s">
        <v>71</v>
      </c>
      <c r="B43" s="197"/>
      <c r="C43" s="197"/>
      <c r="D43" s="197"/>
      <c r="E43" s="197"/>
      <c r="F43" s="197"/>
      <c r="G43" s="197"/>
      <c r="H43" s="197"/>
      <c r="I43" s="197"/>
      <c r="J43" s="197"/>
      <c r="K43" s="197"/>
      <c r="L43" s="197"/>
      <c r="M43" s="197"/>
      <c r="N43" s="195"/>
      <c r="O43" s="195"/>
      <c r="P43" s="195"/>
      <c r="Q43" s="195"/>
      <c r="R43" s="195"/>
      <c r="S43" s="195"/>
      <c r="T43" s="195"/>
      <c r="U43" s="195"/>
      <c r="V43" s="195"/>
      <c r="W43" s="195"/>
      <c r="X43" s="195"/>
      <c r="Y43" s="195"/>
      <c r="Z43" s="195"/>
    </row>
  </sheetData>
  <mergeCells count="66">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U33:W33"/>
    <mergeCell ref="X33:Z33"/>
    <mergeCell ref="A35:E35"/>
    <mergeCell ref="F35:H35"/>
    <mergeCell ref="I35:K35"/>
    <mergeCell ref="L35:N35"/>
    <mergeCell ref="O35:Q35"/>
    <mergeCell ref="R35:T35"/>
    <mergeCell ref="U35:W35"/>
    <mergeCell ref="X35:Z35"/>
    <mergeCell ref="O37:Q37"/>
    <mergeCell ref="R37:T37"/>
    <mergeCell ref="A36:B36"/>
    <mergeCell ref="C36:E36"/>
    <mergeCell ref="F36:H36"/>
    <mergeCell ref="I36:K36"/>
    <mergeCell ref="L36:N36"/>
    <mergeCell ref="O36:Q36"/>
    <mergeCell ref="A37:B37"/>
    <mergeCell ref="C37:E37"/>
    <mergeCell ref="F37:H37"/>
    <mergeCell ref="I37:K37"/>
    <mergeCell ref="L37:N37"/>
    <mergeCell ref="U37:W37"/>
    <mergeCell ref="X37:Z37"/>
    <mergeCell ref="R36:T36"/>
    <mergeCell ref="U36:W36"/>
    <mergeCell ref="X36:Z36"/>
  </mergeCells>
  <pageMargins left="0.70866141732283472" right="0.70866141732283472" top="0.74803149606299213" bottom="0.74803149606299213" header="0.31496062992125984" footer="0.31496062992125984"/>
  <pageSetup paperSize="8" scale="49" orientation="landscape"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9"/>
  <sheetViews>
    <sheetView zoomScale="60" zoomScaleNormal="60" workbookViewId="0">
      <selection sqref="A1:J1"/>
    </sheetView>
  </sheetViews>
  <sheetFormatPr baseColWidth="10" defaultRowHeight="15" x14ac:dyDescent="0.25"/>
  <cols>
    <col min="1" max="1" width="41.140625" customWidth="1"/>
    <col min="2" max="2" width="19.5703125" style="223" customWidth="1"/>
    <col min="3" max="4" width="22.5703125" customWidth="1"/>
    <col min="5" max="5" width="28.140625" customWidth="1"/>
    <col min="6" max="10" width="22.5703125" customWidth="1"/>
  </cols>
  <sheetData>
    <row r="1" spans="1:10" ht="57" customHeight="1" x14ac:dyDescent="0.25">
      <c r="A1" s="456" t="s">
        <v>72</v>
      </c>
      <c r="B1" s="456"/>
      <c r="C1" s="456"/>
      <c r="D1" s="456"/>
      <c r="E1" s="456"/>
      <c r="F1" s="456"/>
      <c r="G1" s="456"/>
      <c r="H1" s="456"/>
      <c r="I1" s="456"/>
      <c r="J1" s="456"/>
    </row>
    <row r="2" spans="1:10" ht="57" customHeight="1" thickBot="1" x14ac:dyDescent="0.3">
      <c r="A2" s="456" t="s">
        <v>73</v>
      </c>
      <c r="B2" s="456"/>
      <c r="C2" s="458"/>
      <c r="D2" s="458"/>
      <c r="E2" s="458"/>
      <c r="F2" s="458"/>
      <c r="G2" s="458"/>
      <c r="H2" s="458"/>
      <c r="I2" s="458"/>
      <c r="J2" s="458"/>
    </row>
    <row r="3" spans="1:10" ht="51.75" customHeight="1" thickBot="1" x14ac:dyDescent="0.3">
      <c r="A3" s="402" t="s">
        <v>74</v>
      </c>
      <c r="B3" s="409"/>
      <c r="C3" s="413" t="s">
        <v>3</v>
      </c>
      <c r="D3" s="413"/>
      <c r="E3" s="413"/>
      <c r="F3" s="413"/>
      <c r="G3" s="413"/>
      <c r="H3" s="413"/>
      <c r="I3" s="413"/>
      <c r="J3" s="414"/>
    </row>
    <row r="4" spans="1:10" ht="67.5" customHeight="1" thickBot="1" x14ac:dyDescent="0.3">
      <c r="A4" s="410"/>
      <c r="B4" s="411"/>
      <c r="C4" s="103" t="s">
        <v>4</v>
      </c>
      <c r="D4" s="105" t="s">
        <v>52</v>
      </c>
      <c r="E4" s="104" t="s">
        <v>6</v>
      </c>
      <c r="F4" s="104" t="s">
        <v>7</v>
      </c>
      <c r="G4" s="104" t="s">
        <v>8</v>
      </c>
      <c r="H4" s="200" t="s">
        <v>75</v>
      </c>
      <c r="I4" s="106" t="s">
        <v>10</v>
      </c>
      <c r="J4" s="107" t="s">
        <v>11</v>
      </c>
    </row>
    <row r="5" spans="1:10" ht="25.5" customHeight="1" x14ac:dyDescent="0.25">
      <c r="A5" s="468" t="s">
        <v>76</v>
      </c>
      <c r="B5" s="5" t="s">
        <v>21</v>
      </c>
      <c r="C5" s="108">
        <v>966</v>
      </c>
      <c r="D5" s="109">
        <v>884</v>
      </c>
      <c r="E5" s="109">
        <v>215</v>
      </c>
      <c r="F5" s="109">
        <v>384</v>
      </c>
      <c r="G5" s="109">
        <v>200</v>
      </c>
      <c r="H5" s="109" t="s">
        <v>17</v>
      </c>
      <c r="I5" s="110">
        <v>165</v>
      </c>
      <c r="J5" s="111">
        <f>SUM(C5:I5)</f>
        <v>2814</v>
      </c>
    </row>
    <row r="6" spans="1:10" ht="25.5" customHeight="1" x14ac:dyDescent="0.25">
      <c r="A6" s="464"/>
      <c r="B6" s="65" t="s">
        <v>32</v>
      </c>
      <c r="C6" s="74">
        <f t="shared" ref="C6:J6" si="0">C5/C$15</f>
        <v>0.79440789473684215</v>
      </c>
      <c r="D6" s="75">
        <f t="shared" si="0"/>
        <v>0.91322314049586772</v>
      </c>
      <c r="E6" s="75">
        <f t="shared" si="0"/>
        <v>0.86</v>
      </c>
      <c r="F6" s="75">
        <f t="shared" si="0"/>
        <v>0.79833679833679838</v>
      </c>
      <c r="G6" s="75">
        <f t="shared" si="0"/>
        <v>0.79681274900398402</v>
      </c>
      <c r="H6" s="76" t="s">
        <v>18</v>
      </c>
      <c r="I6" s="77">
        <f t="shared" si="0"/>
        <v>0.73333333333333328</v>
      </c>
      <c r="J6" s="112">
        <f t="shared" si="0"/>
        <v>0.8298437039221469</v>
      </c>
    </row>
    <row r="7" spans="1:10" ht="25.5" customHeight="1" x14ac:dyDescent="0.25">
      <c r="A7" s="463" t="s">
        <v>77</v>
      </c>
      <c r="B7" s="70" t="s">
        <v>21</v>
      </c>
      <c r="C7" s="117">
        <v>48</v>
      </c>
      <c r="D7" s="118">
        <v>11</v>
      </c>
      <c r="E7" s="118">
        <v>5</v>
      </c>
      <c r="F7" s="118">
        <v>71</v>
      </c>
      <c r="G7" s="118">
        <v>6</v>
      </c>
      <c r="H7" s="118" t="s">
        <v>17</v>
      </c>
      <c r="I7" s="119">
        <v>17</v>
      </c>
      <c r="J7" s="120">
        <f t="shared" ref="J7" si="1">SUM(C7:I7)</f>
        <v>158</v>
      </c>
    </row>
    <row r="8" spans="1:10" ht="25.5" customHeight="1" x14ac:dyDescent="0.25">
      <c r="A8" s="464"/>
      <c r="B8" s="65" t="s">
        <v>32</v>
      </c>
      <c r="C8" s="74">
        <f t="shared" ref="C8:J8" si="2">C7/C$15</f>
        <v>3.9473684210526314E-2</v>
      </c>
      <c r="D8" s="75">
        <f t="shared" si="2"/>
        <v>1.1363636363636364E-2</v>
      </c>
      <c r="E8" s="75">
        <f t="shared" si="2"/>
        <v>0.02</v>
      </c>
      <c r="F8" s="75">
        <f t="shared" si="2"/>
        <v>0.14760914760914762</v>
      </c>
      <c r="G8" s="75">
        <f t="shared" si="2"/>
        <v>2.3904382470119521E-2</v>
      </c>
      <c r="H8" s="75" t="s">
        <v>18</v>
      </c>
      <c r="I8" s="77">
        <f t="shared" si="2"/>
        <v>7.5555555555555556E-2</v>
      </c>
      <c r="J8" s="112">
        <f t="shared" si="2"/>
        <v>4.6593925095841933E-2</v>
      </c>
    </row>
    <row r="9" spans="1:10" ht="25.5" customHeight="1" x14ac:dyDescent="0.25">
      <c r="A9" s="463" t="s">
        <v>78</v>
      </c>
      <c r="B9" s="70" t="s">
        <v>21</v>
      </c>
      <c r="C9" s="117">
        <v>156</v>
      </c>
      <c r="D9" s="118">
        <v>42</v>
      </c>
      <c r="E9" s="118">
        <v>27</v>
      </c>
      <c r="F9" s="118">
        <v>26</v>
      </c>
      <c r="G9" s="118">
        <v>21</v>
      </c>
      <c r="H9" s="118" t="s">
        <v>17</v>
      </c>
      <c r="I9" s="119">
        <v>15</v>
      </c>
      <c r="J9" s="120">
        <f t="shared" ref="J9" si="3">SUM(C9:I9)</f>
        <v>287</v>
      </c>
    </row>
    <row r="10" spans="1:10" ht="25.5" customHeight="1" x14ac:dyDescent="0.25">
      <c r="A10" s="464"/>
      <c r="B10" s="65" t="s">
        <v>32</v>
      </c>
      <c r="C10" s="74">
        <f t="shared" ref="C10:J10" si="4">C9/C$15</f>
        <v>0.12828947368421054</v>
      </c>
      <c r="D10" s="75">
        <f t="shared" si="4"/>
        <v>4.3388429752066117E-2</v>
      </c>
      <c r="E10" s="75">
        <f t="shared" si="4"/>
        <v>0.108</v>
      </c>
      <c r="F10" s="75">
        <f t="shared" si="4"/>
        <v>5.4054054054054057E-2</v>
      </c>
      <c r="G10" s="75">
        <f t="shared" si="4"/>
        <v>8.3665338645418322E-2</v>
      </c>
      <c r="H10" s="75" t="s">
        <v>18</v>
      </c>
      <c r="I10" s="77">
        <f t="shared" si="4"/>
        <v>6.6666666666666666E-2</v>
      </c>
      <c r="J10" s="112">
        <f t="shared" si="4"/>
        <v>8.4635800648776169E-2</v>
      </c>
    </row>
    <row r="11" spans="1:10" ht="25.5" customHeight="1" x14ac:dyDescent="0.25">
      <c r="A11" s="463" t="s">
        <v>79</v>
      </c>
      <c r="B11" s="70" t="s">
        <v>21</v>
      </c>
      <c r="C11" s="117">
        <v>33</v>
      </c>
      <c r="D11" s="118">
        <v>4</v>
      </c>
      <c r="E11" s="118">
        <v>2</v>
      </c>
      <c r="F11" s="118">
        <v>0</v>
      </c>
      <c r="G11" s="118">
        <v>15</v>
      </c>
      <c r="H11" s="118" t="s">
        <v>17</v>
      </c>
      <c r="I11" s="119">
        <v>14</v>
      </c>
      <c r="J11" s="120">
        <f t="shared" ref="J11" si="5">SUM(C11:I11)</f>
        <v>68</v>
      </c>
    </row>
    <row r="12" spans="1:10" ht="25.5" customHeight="1" x14ac:dyDescent="0.25">
      <c r="A12" s="464"/>
      <c r="B12" s="65" t="s">
        <v>32</v>
      </c>
      <c r="C12" s="74">
        <f t="shared" ref="C12:J12" si="6">C11/C$15</f>
        <v>2.7138157894736843E-2</v>
      </c>
      <c r="D12" s="75">
        <f t="shared" si="6"/>
        <v>4.1322314049586778E-3</v>
      </c>
      <c r="E12" s="75">
        <f t="shared" si="6"/>
        <v>8.0000000000000002E-3</v>
      </c>
      <c r="F12" s="75">
        <f t="shared" si="6"/>
        <v>0</v>
      </c>
      <c r="G12" s="75">
        <f t="shared" si="6"/>
        <v>5.9760956175298807E-2</v>
      </c>
      <c r="H12" s="75" t="s">
        <v>18</v>
      </c>
      <c r="I12" s="77">
        <f t="shared" si="6"/>
        <v>6.222222222222222E-2</v>
      </c>
      <c r="J12" s="112">
        <f t="shared" si="6"/>
        <v>2.0053081686818047E-2</v>
      </c>
    </row>
    <row r="13" spans="1:10" ht="25.5" customHeight="1" x14ac:dyDescent="0.25">
      <c r="A13" s="463" t="s">
        <v>80</v>
      </c>
      <c r="B13" s="70" t="s">
        <v>21</v>
      </c>
      <c r="C13" s="117">
        <v>13</v>
      </c>
      <c r="D13" s="118">
        <v>27</v>
      </c>
      <c r="E13" s="118">
        <v>1</v>
      </c>
      <c r="F13" s="118">
        <v>0</v>
      </c>
      <c r="G13" s="118">
        <v>9</v>
      </c>
      <c r="H13" s="118" t="s">
        <v>17</v>
      </c>
      <c r="I13" s="119">
        <v>14</v>
      </c>
      <c r="J13" s="120">
        <f t="shared" ref="J13" si="7">SUM(C13:I13)</f>
        <v>64</v>
      </c>
    </row>
    <row r="14" spans="1:10" ht="25.5" customHeight="1" thickBot="1" x14ac:dyDescent="0.3">
      <c r="A14" s="465"/>
      <c r="B14" s="65" t="s">
        <v>32</v>
      </c>
      <c r="C14" s="66">
        <f t="shared" ref="C14:J14" si="8">C13/C$15</f>
        <v>1.0690789473684211E-2</v>
      </c>
      <c r="D14" s="201">
        <f t="shared" si="8"/>
        <v>2.7892561983471075E-2</v>
      </c>
      <c r="E14" s="201">
        <f t="shared" si="8"/>
        <v>4.0000000000000001E-3</v>
      </c>
      <c r="F14" s="201">
        <f t="shared" si="8"/>
        <v>0</v>
      </c>
      <c r="G14" s="201">
        <f t="shared" si="8"/>
        <v>3.5856573705179286E-2</v>
      </c>
      <c r="H14" s="201" t="s">
        <v>18</v>
      </c>
      <c r="I14" s="68">
        <f t="shared" si="8"/>
        <v>6.222222222222222E-2</v>
      </c>
      <c r="J14" s="202">
        <f t="shared" si="8"/>
        <v>1.8873488646416987E-2</v>
      </c>
    </row>
    <row r="15" spans="1:10" ht="27.75" customHeight="1" x14ac:dyDescent="0.25">
      <c r="A15" s="466" t="s">
        <v>81</v>
      </c>
      <c r="B15" s="5" t="s">
        <v>21</v>
      </c>
      <c r="C15" s="124">
        <f>C5+C7+C9+C11+C13</f>
        <v>1216</v>
      </c>
      <c r="D15" s="125">
        <f>D5+D7+D9+D11+D13</f>
        <v>968</v>
      </c>
      <c r="E15" s="124">
        <f>E5+E7+E9+E11+E13</f>
        <v>250</v>
      </c>
      <c r="F15" s="125">
        <f t="shared" ref="F15:J15" si="9">F5+F7+F9+F11+F13</f>
        <v>481</v>
      </c>
      <c r="G15" s="125">
        <f t="shared" si="9"/>
        <v>251</v>
      </c>
      <c r="H15" s="125" t="s">
        <v>17</v>
      </c>
      <c r="I15" s="126">
        <f t="shared" si="9"/>
        <v>225</v>
      </c>
      <c r="J15" s="203">
        <f t="shared" si="9"/>
        <v>3391</v>
      </c>
    </row>
    <row r="16" spans="1:10" ht="27.75" customHeight="1" thickBot="1" x14ac:dyDescent="0.3">
      <c r="A16" s="467"/>
      <c r="B16" s="83" t="s">
        <v>32</v>
      </c>
      <c r="C16" s="84">
        <f t="shared" ref="C16:I16" si="10">C15/C$15</f>
        <v>1</v>
      </c>
      <c r="D16" s="85">
        <f t="shared" si="10"/>
        <v>1</v>
      </c>
      <c r="E16" s="85">
        <f t="shared" si="10"/>
        <v>1</v>
      </c>
      <c r="F16" s="85">
        <f t="shared" si="10"/>
        <v>1</v>
      </c>
      <c r="G16" s="85">
        <f t="shared" si="10"/>
        <v>1</v>
      </c>
      <c r="H16" s="85" t="s">
        <v>18</v>
      </c>
      <c r="I16" s="87">
        <f t="shared" si="10"/>
        <v>1</v>
      </c>
      <c r="J16" s="128">
        <f>J15/J$15</f>
        <v>1</v>
      </c>
    </row>
    <row r="17" spans="1:10" ht="36" customHeight="1" thickBot="1" x14ac:dyDescent="0.3">
      <c r="A17" s="152"/>
      <c r="B17" s="142"/>
      <c r="C17" s="91"/>
      <c r="D17" s="91"/>
      <c r="E17" s="91"/>
      <c r="F17" s="91"/>
      <c r="G17" s="91"/>
      <c r="H17" s="91"/>
      <c r="I17" s="91"/>
      <c r="J17" s="91"/>
    </row>
    <row r="18" spans="1:10" ht="44.25" customHeight="1" x14ac:dyDescent="0.25">
      <c r="A18" s="204" t="s">
        <v>82</v>
      </c>
      <c r="B18" s="205" t="s">
        <v>21</v>
      </c>
      <c r="C18" s="206">
        <v>5</v>
      </c>
      <c r="D18" s="207">
        <v>0</v>
      </c>
      <c r="E18" s="207">
        <v>17</v>
      </c>
      <c r="F18" s="207">
        <v>0</v>
      </c>
      <c r="G18" s="207">
        <v>362</v>
      </c>
      <c r="H18" s="207" t="s">
        <v>17</v>
      </c>
      <c r="I18" s="208">
        <v>30</v>
      </c>
      <c r="J18" s="209">
        <f>SUM(C18:I18)</f>
        <v>414</v>
      </c>
    </row>
    <row r="19" spans="1:10" ht="44.25" customHeight="1" thickBot="1" x14ac:dyDescent="0.3">
      <c r="A19" s="210" t="s">
        <v>83</v>
      </c>
      <c r="B19" s="83" t="s">
        <v>21</v>
      </c>
      <c r="C19" s="211">
        <f t="shared" ref="C19:J19" si="11">C20-C15-C18</f>
        <v>72</v>
      </c>
      <c r="D19" s="212">
        <f t="shared" si="11"/>
        <v>1085</v>
      </c>
      <c r="E19" s="212">
        <f t="shared" si="11"/>
        <v>3</v>
      </c>
      <c r="F19" s="212">
        <f t="shared" si="11"/>
        <v>0</v>
      </c>
      <c r="G19" s="212">
        <f t="shared" si="11"/>
        <v>0</v>
      </c>
      <c r="H19" s="212">
        <v>276</v>
      </c>
      <c r="I19" s="213">
        <f t="shared" si="11"/>
        <v>0</v>
      </c>
      <c r="J19" s="214">
        <f t="shared" si="11"/>
        <v>1436</v>
      </c>
    </row>
    <row r="20" spans="1:10" ht="44.25" customHeight="1" thickBot="1" x14ac:dyDescent="0.3">
      <c r="A20" s="215" t="s">
        <v>22</v>
      </c>
      <c r="B20" s="83" t="s">
        <v>21</v>
      </c>
      <c r="C20" s="211">
        <v>1293</v>
      </c>
      <c r="D20" s="212">
        <v>2053</v>
      </c>
      <c r="E20" s="212">
        <v>270</v>
      </c>
      <c r="F20" s="212">
        <v>481</v>
      </c>
      <c r="G20" s="212">
        <v>613</v>
      </c>
      <c r="H20" s="212">
        <v>276</v>
      </c>
      <c r="I20" s="213">
        <v>255</v>
      </c>
      <c r="J20" s="214">
        <f>SUM(C20:I20)</f>
        <v>5241</v>
      </c>
    </row>
    <row r="21" spans="1:10" ht="54.75" customHeight="1" thickBot="1" x14ac:dyDescent="0.3">
      <c r="A21" s="182"/>
      <c r="B21" s="152"/>
      <c r="C21" s="216"/>
      <c r="D21" s="216"/>
      <c r="E21" s="216"/>
      <c r="F21" s="216"/>
      <c r="G21" s="216"/>
      <c r="H21" s="216"/>
      <c r="I21" s="216"/>
      <c r="J21" s="217"/>
    </row>
    <row r="22" spans="1:10" ht="42" customHeight="1" x14ac:dyDescent="0.25">
      <c r="A22" s="369" t="s">
        <v>23</v>
      </c>
      <c r="B22" s="370"/>
      <c r="C22" s="370"/>
      <c r="D22" s="93"/>
      <c r="E22" s="93"/>
      <c r="F22" s="93"/>
      <c r="G22" s="93"/>
      <c r="H22" s="93"/>
      <c r="I22" s="93"/>
      <c r="J22" s="94"/>
    </row>
    <row r="23" spans="1:10" ht="42" customHeight="1" x14ac:dyDescent="0.25">
      <c r="A23" s="386" t="s">
        <v>24</v>
      </c>
      <c r="B23" s="387"/>
      <c r="C23" s="218">
        <v>4</v>
      </c>
      <c r="D23" s="95">
        <v>1</v>
      </c>
      <c r="E23" s="95">
        <v>2</v>
      </c>
      <c r="F23" s="95">
        <v>2</v>
      </c>
      <c r="G23" s="95">
        <v>1</v>
      </c>
      <c r="H23" s="95">
        <v>0</v>
      </c>
      <c r="I23" s="95">
        <v>3</v>
      </c>
      <c r="J23" s="96">
        <f>SUM(C23:I23)</f>
        <v>13</v>
      </c>
    </row>
    <row r="24" spans="1:10" ht="42" customHeight="1" thickBot="1" x14ac:dyDescent="0.3">
      <c r="A24" s="388" t="s">
        <v>25</v>
      </c>
      <c r="B24" s="389"/>
      <c r="C24" s="97">
        <v>6</v>
      </c>
      <c r="D24" s="98">
        <v>10</v>
      </c>
      <c r="E24" s="98">
        <v>2</v>
      </c>
      <c r="F24" s="98">
        <v>2</v>
      </c>
      <c r="G24" s="98">
        <v>1</v>
      </c>
      <c r="H24" s="98">
        <v>1</v>
      </c>
      <c r="I24" s="99">
        <v>3</v>
      </c>
      <c r="J24" s="100">
        <f>SUM(C24:I24)</f>
        <v>25</v>
      </c>
    </row>
    <row r="25" spans="1:10" ht="31.5" customHeight="1" x14ac:dyDescent="0.25">
      <c r="A25" s="52" t="s">
        <v>26</v>
      </c>
      <c r="B25" s="53"/>
      <c r="C25" s="54"/>
      <c r="D25" s="54"/>
      <c r="E25" s="54"/>
      <c r="F25" s="54"/>
      <c r="G25" s="54"/>
      <c r="H25" s="54"/>
      <c r="I25" s="54"/>
      <c r="J25" s="54"/>
    </row>
    <row r="27" spans="1:10" ht="18.75" x14ac:dyDescent="0.3">
      <c r="A27" s="219" t="s">
        <v>84</v>
      </c>
      <c r="B27" s="220"/>
      <c r="C27" s="221"/>
      <c r="D27" s="221"/>
      <c r="E27" s="221"/>
      <c r="F27" s="221"/>
      <c r="G27" s="221"/>
      <c r="H27" s="221"/>
      <c r="I27" s="221"/>
      <c r="J27" s="221"/>
    </row>
    <row r="28" spans="1:10" ht="18.75" x14ac:dyDescent="0.3">
      <c r="A28" s="219" t="s">
        <v>85</v>
      </c>
      <c r="B28" s="220"/>
      <c r="C28" s="221"/>
      <c r="D28" s="221"/>
      <c r="E28" s="221"/>
      <c r="F28" s="221"/>
      <c r="G28" s="221"/>
      <c r="H28" s="221"/>
      <c r="I28" s="221"/>
      <c r="J28" s="221"/>
    </row>
    <row r="29" spans="1:10" ht="18.75" x14ac:dyDescent="0.3">
      <c r="A29" s="222"/>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L24"/>
  <sheetViews>
    <sheetView zoomScale="71" zoomScaleNormal="71" workbookViewId="0">
      <selection activeCell="D5" sqref="D5"/>
    </sheetView>
  </sheetViews>
  <sheetFormatPr baseColWidth="10" defaultRowHeight="15" x14ac:dyDescent="0.25"/>
  <cols>
    <col min="1" max="1" width="33.7109375" customWidth="1"/>
    <col min="2" max="2" width="12.140625" style="55" customWidth="1"/>
    <col min="3" max="10" width="22.5703125" customWidth="1"/>
  </cols>
  <sheetData>
    <row r="1" spans="1:10" ht="57" customHeight="1" x14ac:dyDescent="0.25">
      <c r="A1" s="456" t="s">
        <v>86</v>
      </c>
      <c r="B1" s="456"/>
      <c r="C1" s="456"/>
      <c r="D1" s="456"/>
      <c r="E1" s="456"/>
      <c r="F1" s="456"/>
      <c r="G1" s="456"/>
      <c r="H1" s="456"/>
      <c r="I1" s="456"/>
      <c r="J1" s="456"/>
    </row>
    <row r="2" spans="1:10" ht="57" customHeight="1" thickBot="1" x14ac:dyDescent="0.3">
      <c r="A2" s="456" t="s">
        <v>87</v>
      </c>
      <c r="B2" s="456"/>
      <c r="C2" s="458"/>
      <c r="D2" s="458"/>
      <c r="E2" s="458"/>
      <c r="F2" s="458"/>
      <c r="G2" s="458"/>
      <c r="H2" s="458"/>
      <c r="I2" s="458"/>
      <c r="J2" s="458"/>
    </row>
    <row r="3" spans="1:10" ht="51.75" customHeight="1" thickBot="1" x14ac:dyDescent="0.3">
      <c r="A3" s="402" t="s">
        <v>88</v>
      </c>
      <c r="B3" s="409"/>
      <c r="C3" s="412" t="s">
        <v>3</v>
      </c>
      <c r="D3" s="413"/>
      <c r="E3" s="413"/>
      <c r="F3" s="413"/>
      <c r="G3" s="413"/>
      <c r="H3" s="413"/>
      <c r="I3" s="413"/>
      <c r="J3" s="414"/>
    </row>
    <row r="4" spans="1:10" ht="48" customHeight="1" thickBot="1" x14ac:dyDescent="0.3">
      <c r="A4" s="410"/>
      <c r="B4" s="411"/>
      <c r="C4" s="103" t="s">
        <v>4</v>
      </c>
      <c r="D4" s="104" t="s">
        <v>5</v>
      </c>
      <c r="E4" s="105" t="s">
        <v>89</v>
      </c>
      <c r="F4" s="104" t="s">
        <v>7</v>
      </c>
      <c r="G4" s="104" t="s">
        <v>8</v>
      </c>
      <c r="H4" s="105" t="s">
        <v>40</v>
      </c>
      <c r="I4" s="106" t="s">
        <v>10</v>
      </c>
      <c r="J4" s="107" t="s">
        <v>11</v>
      </c>
    </row>
    <row r="5" spans="1:10" ht="25.5" customHeight="1" x14ac:dyDescent="0.25">
      <c r="A5" s="472" t="s">
        <v>90</v>
      </c>
      <c r="B5" s="70" t="s">
        <v>21</v>
      </c>
      <c r="C5" s="108">
        <v>791</v>
      </c>
      <c r="D5" s="109">
        <v>903</v>
      </c>
      <c r="E5" s="109">
        <v>204</v>
      </c>
      <c r="F5" s="109">
        <v>408</v>
      </c>
      <c r="G5" s="109">
        <v>400</v>
      </c>
      <c r="H5" s="109" t="s">
        <v>17</v>
      </c>
      <c r="I5" s="110">
        <v>176</v>
      </c>
      <c r="J5" s="111">
        <f>SUM(C5:I5)</f>
        <v>2882</v>
      </c>
    </row>
    <row r="6" spans="1:10" ht="25.5" customHeight="1" x14ac:dyDescent="0.25">
      <c r="A6" s="473"/>
      <c r="B6" s="65" t="s">
        <v>32</v>
      </c>
      <c r="C6" s="74">
        <f t="shared" ref="C6:J6" si="0">C5/C$11</f>
        <v>0.6499589153656532</v>
      </c>
      <c r="D6" s="75">
        <f t="shared" si="0"/>
        <v>0.45354093420391761</v>
      </c>
      <c r="E6" s="75">
        <f t="shared" si="0"/>
        <v>0.82591093117408909</v>
      </c>
      <c r="F6" s="75">
        <f t="shared" si="0"/>
        <v>0.85177453027139871</v>
      </c>
      <c r="G6" s="75">
        <f t="shared" si="0"/>
        <v>0.6791171477079796</v>
      </c>
      <c r="H6" s="75" t="s">
        <v>18</v>
      </c>
      <c r="I6" s="77">
        <f t="shared" si="0"/>
        <v>0.70399999999999996</v>
      </c>
      <c r="J6" s="112">
        <f t="shared" si="0"/>
        <v>0.60381311544102245</v>
      </c>
    </row>
    <row r="7" spans="1:10" ht="25.5" customHeight="1" x14ac:dyDescent="0.25">
      <c r="A7" s="469" t="s">
        <v>91</v>
      </c>
      <c r="B7" s="70" t="s">
        <v>21</v>
      </c>
      <c r="C7" s="117">
        <v>77</v>
      </c>
      <c r="D7" s="118">
        <v>198</v>
      </c>
      <c r="E7" s="118">
        <v>19</v>
      </c>
      <c r="F7" s="118">
        <v>29</v>
      </c>
      <c r="G7" s="118">
        <v>103</v>
      </c>
      <c r="H7" s="118" t="s">
        <v>17</v>
      </c>
      <c r="I7" s="119">
        <v>23</v>
      </c>
      <c r="J7" s="120">
        <f t="shared" ref="J7" si="1">SUM(C7:I7)</f>
        <v>449</v>
      </c>
    </row>
    <row r="8" spans="1:10" ht="25.5" customHeight="1" x14ac:dyDescent="0.25">
      <c r="A8" s="473"/>
      <c r="B8" s="65" t="s">
        <v>32</v>
      </c>
      <c r="C8" s="74">
        <f t="shared" ref="C8:J8" si="2">C7/C$11</f>
        <v>6.3270336894001647E-2</v>
      </c>
      <c r="D8" s="75">
        <f t="shared" si="2"/>
        <v>9.9447513812154692E-2</v>
      </c>
      <c r="E8" s="75">
        <f t="shared" si="2"/>
        <v>7.6923076923076927E-2</v>
      </c>
      <c r="F8" s="75">
        <f t="shared" si="2"/>
        <v>6.0542797494780795E-2</v>
      </c>
      <c r="G8" s="75">
        <f t="shared" si="2"/>
        <v>0.17487266553480477</v>
      </c>
      <c r="H8" s="75" t="s">
        <v>18</v>
      </c>
      <c r="I8" s="77">
        <f t="shared" si="2"/>
        <v>9.1999999999999998E-2</v>
      </c>
      <c r="J8" s="112">
        <f t="shared" si="2"/>
        <v>9.4070815001047553E-2</v>
      </c>
    </row>
    <row r="9" spans="1:10" ht="25.5" customHeight="1" x14ac:dyDescent="0.25">
      <c r="A9" s="469" t="s">
        <v>92</v>
      </c>
      <c r="B9" s="13" t="s">
        <v>21</v>
      </c>
      <c r="C9" s="113">
        <v>349</v>
      </c>
      <c r="D9" s="114">
        <v>890</v>
      </c>
      <c r="E9" s="114">
        <v>24</v>
      </c>
      <c r="F9" s="114">
        <v>42</v>
      </c>
      <c r="G9" s="114">
        <v>86</v>
      </c>
      <c r="H9" s="114" t="s">
        <v>17</v>
      </c>
      <c r="I9" s="115">
        <v>51</v>
      </c>
      <c r="J9" s="116">
        <f t="shared" ref="J9" si="3">SUM(C9:I9)</f>
        <v>1442</v>
      </c>
    </row>
    <row r="10" spans="1:10" ht="25.5" customHeight="1" thickBot="1" x14ac:dyDescent="0.3">
      <c r="A10" s="470"/>
      <c r="B10" s="83" t="s">
        <v>32</v>
      </c>
      <c r="C10" s="121">
        <f t="shared" ref="C10:J10" si="4">C9/C$11</f>
        <v>0.28677074774034511</v>
      </c>
      <c r="D10" s="122">
        <f t="shared" si="4"/>
        <v>0.44701155198392767</v>
      </c>
      <c r="E10" s="122">
        <f t="shared" si="4"/>
        <v>9.7165991902834009E-2</v>
      </c>
      <c r="F10" s="122">
        <f t="shared" si="4"/>
        <v>8.7682672233820466E-2</v>
      </c>
      <c r="G10" s="122">
        <f t="shared" si="4"/>
        <v>0.14601018675721561</v>
      </c>
      <c r="H10" s="122" t="s">
        <v>18</v>
      </c>
      <c r="I10" s="123">
        <f t="shared" si="4"/>
        <v>0.20399999999999999</v>
      </c>
      <c r="J10" s="224">
        <f t="shared" si="4"/>
        <v>0.30211606955793002</v>
      </c>
    </row>
    <row r="11" spans="1:10" ht="27.75" customHeight="1" x14ac:dyDescent="0.25">
      <c r="A11" s="471" t="s">
        <v>93</v>
      </c>
      <c r="B11" s="70" t="s">
        <v>21</v>
      </c>
      <c r="C11" s="225">
        <f t="shared" ref="C11:I11" si="5">C5+C7++C9</f>
        <v>1217</v>
      </c>
      <c r="D11" s="226">
        <f t="shared" si="5"/>
        <v>1991</v>
      </c>
      <c r="E11" s="226">
        <f t="shared" si="5"/>
        <v>247</v>
      </c>
      <c r="F11" s="226">
        <f t="shared" si="5"/>
        <v>479</v>
      </c>
      <c r="G11" s="226">
        <f t="shared" si="5"/>
        <v>589</v>
      </c>
      <c r="H11" s="226" t="s">
        <v>17</v>
      </c>
      <c r="I11" s="227">
        <f t="shared" si="5"/>
        <v>250</v>
      </c>
      <c r="J11" s="127">
        <f>J5+J7+J9</f>
        <v>4773</v>
      </c>
    </row>
    <row r="12" spans="1:10" ht="27.75" customHeight="1" thickBot="1" x14ac:dyDescent="0.3">
      <c r="A12" s="410"/>
      <c r="B12" s="83" t="s">
        <v>32</v>
      </c>
      <c r="C12" s="84">
        <f t="shared" ref="C12:I12" si="6">C11/C$11</f>
        <v>1</v>
      </c>
      <c r="D12" s="85">
        <f t="shared" si="6"/>
        <v>1</v>
      </c>
      <c r="E12" s="85">
        <f t="shared" si="6"/>
        <v>1</v>
      </c>
      <c r="F12" s="85">
        <f t="shared" si="6"/>
        <v>1</v>
      </c>
      <c r="G12" s="85">
        <f t="shared" si="6"/>
        <v>1</v>
      </c>
      <c r="H12" s="85" t="s">
        <v>18</v>
      </c>
      <c r="I12" s="87">
        <f t="shared" si="6"/>
        <v>1</v>
      </c>
      <c r="J12" s="128">
        <f>J11/J$11</f>
        <v>1</v>
      </c>
    </row>
    <row r="13" spans="1:10" ht="36" customHeight="1" thickBot="1" x14ac:dyDescent="0.3">
      <c r="A13" s="152"/>
      <c r="B13" s="142"/>
      <c r="C13" s="91"/>
      <c r="D13" s="91"/>
      <c r="E13" s="91"/>
      <c r="F13" s="91"/>
      <c r="G13" s="91"/>
      <c r="H13" s="91"/>
      <c r="I13" s="91"/>
      <c r="J13" s="91"/>
    </row>
    <row r="14" spans="1:10" ht="48.75" customHeight="1" x14ac:dyDescent="0.25">
      <c r="A14" s="204" t="s">
        <v>94</v>
      </c>
      <c r="B14" s="228" t="s">
        <v>21</v>
      </c>
      <c r="C14" s="229">
        <v>4</v>
      </c>
      <c r="D14" s="230">
        <v>62</v>
      </c>
      <c r="E14" s="230">
        <v>23</v>
      </c>
      <c r="F14" s="230">
        <v>2</v>
      </c>
      <c r="G14" s="230">
        <v>24</v>
      </c>
      <c r="H14" s="230" t="s">
        <v>17</v>
      </c>
      <c r="I14" s="231">
        <v>5</v>
      </c>
      <c r="J14" s="232">
        <f>SUM(C14:I14)</f>
        <v>120</v>
      </c>
    </row>
    <row r="15" spans="1:10" ht="48.75" customHeight="1" thickBot="1" x14ac:dyDescent="0.3">
      <c r="A15" s="233" t="s">
        <v>83</v>
      </c>
      <c r="B15" s="234" t="s">
        <v>21</v>
      </c>
      <c r="C15" s="211">
        <f t="shared" ref="C15:J15" si="7">C16-C11-C14</f>
        <v>72</v>
      </c>
      <c r="D15" s="212">
        <f t="shared" si="7"/>
        <v>0</v>
      </c>
      <c r="E15" s="212">
        <f t="shared" si="7"/>
        <v>0</v>
      </c>
      <c r="F15" s="212">
        <f t="shared" si="7"/>
        <v>0</v>
      </c>
      <c r="G15" s="212">
        <f t="shared" si="7"/>
        <v>0</v>
      </c>
      <c r="H15" s="212">
        <v>276</v>
      </c>
      <c r="I15" s="213">
        <f t="shared" si="7"/>
        <v>0</v>
      </c>
      <c r="J15" s="214">
        <f t="shared" si="7"/>
        <v>348</v>
      </c>
    </row>
    <row r="16" spans="1:10" ht="48.75" customHeight="1" thickBot="1" x14ac:dyDescent="0.3">
      <c r="A16" s="235" t="s">
        <v>22</v>
      </c>
      <c r="B16" s="146" t="s">
        <v>21</v>
      </c>
      <c r="C16" s="211">
        <v>1293</v>
      </c>
      <c r="D16" s="212">
        <v>2053</v>
      </c>
      <c r="E16" s="212">
        <v>270</v>
      </c>
      <c r="F16" s="212">
        <v>481</v>
      </c>
      <c r="G16" s="212">
        <v>613</v>
      </c>
      <c r="H16" s="212">
        <v>276</v>
      </c>
      <c r="I16" s="213">
        <v>255</v>
      </c>
      <c r="J16" s="214">
        <v>5241</v>
      </c>
    </row>
    <row r="17" spans="1:12" ht="54.75" customHeight="1" thickBot="1" x14ac:dyDescent="0.3">
      <c r="A17" s="141"/>
      <c r="B17" s="129"/>
      <c r="C17" s="216"/>
      <c r="D17" s="216"/>
      <c r="E17" s="216"/>
      <c r="F17" s="216"/>
      <c r="G17" s="216"/>
      <c r="H17" s="216"/>
      <c r="I17" s="216"/>
      <c r="J17" s="217"/>
    </row>
    <row r="18" spans="1:12" ht="36" customHeight="1" x14ac:dyDescent="0.25">
      <c r="A18" s="369" t="s">
        <v>23</v>
      </c>
      <c r="B18" s="370"/>
      <c r="C18" s="370"/>
      <c r="D18" s="93"/>
      <c r="E18" s="93"/>
      <c r="F18" s="93"/>
      <c r="G18" s="93"/>
      <c r="H18" s="93"/>
      <c r="I18" s="93"/>
      <c r="J18" s="94"/>
    </row>
    <row r="19" spans="1:12" ht="36" customHeight="1" x14ac:dyDescent="0.25">
      <c r="A19" s="386" t="s">
        <v>24</v>
      </c>
      <c r="B19" s="387"/>
      <c r="C19" s="236">
        <v>4</v>
      </c>
      <c r="D19" s="237">
        <v>4</v>
      </c>
      <c r="E19" s="237">
        <v>2</v>
      </c>
      <c r="F19" s="237">
        <v>2</v>
      </c>
      <c r="G19" s="237">
        <v>1</v>
      </c>
      <c r="H19" s="238">
        <v>0</v>
      </c>
      <c r="I19" s="237">
        <v>3</v>
      </c>
      <c r="J19" s="239">
        <f>SUM(C19:I19)</f>
        <v>16</v>
      </c>
      <c r="L19" s="240"/>
    </row>
    <row r="20" spans="1:12" ht="36" customHeight="1" thickBot="1" x14ac:dyDescent="0.3">
      <c r="A20" s="388" t="s">
        <v>25</v>
      </c>
      <c r="B20" s="389"/>
      <c r="C20" s="241">
        <v>6</v>
      </c>
      <c r="D20" s="242">
        <v>10</v>
      </c>
      <c r="E20" s="242">
        <v>2</v>
      </c>
      <c r="F20" s="242">
        <v>2</v>
      </c>
      <c r="G20" s="242">
        <v>1</v>
      </c>
      <c r="H20" s="242">
        <v>1</v>
      </c>
      <c r="I20" s="243">
        <v>3</v>
      </c>
      <c r="J20" s="244">
        <f>SUM(C20:I20)</f>
        <v>25</v>
      </c>
    </row>
    <row r="21" spans="1:12" ht="31.5" customHeight="1" x14ac:dyDescent="0.25">
      <c r="A21" s="52" t="s">
        <v>26</v>
      </c>
      <c r="B21" s="53"/>
      <c r="C21" s="54"/>
      <c r="D21" s="54"/>
      <c r="E21" s="54"/>
      <c r="F21" s="54"/>
      <c r="G21" s="54"/>
      <c r="H21" s="54"/>
      <c r="I21" s="54"/>
      <c r="J21" s="54"/>
    </row>
    <row r="23" spans="1:12" s="154" customFormat="1" x14ac:dyDescent="0.25">
      <c r="A23" s="153" t="s">
        <v>95</v>
      </c>
    </row>
    <row r="24" spans="1:12" s="154" customFormat="1" x14ac:dyDescent="0.25">
      <c r="A24" s="154" t="s">
        <v>96</v>
      </c>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7"/>
  <sheetViews>
    <sheetView zoomScale="64" zoomScaleNormal="64" workbookViewId="0">
      <selection activeCell="D8" sqref="D8"/>
    </sheetView>
  </sheetViews>
  <sheetFormatPr baseColWidth="10" defaultRowHeight="15" x14ac:dyDescent="0.25"/>
  <cols>
    <col min="1" max="1" width="54.5703125" customWidth="1"/>
    <col min="2" max="2" width="17.28515625" style="55" customWidth="1"/>
    <col min="3" max="10" width="26.140625" customWidth="1"/>
  </cols>
  <sheetData>
    <row r="1" spans="1:10" ht="57" customHeight="1" x14ac:dyDescent="0.25">
      <c r="A1" s="485" t="s">
        <v>97</v>
      </c>
      <c r="B1" s="485"/>
      <c r="C1" s="485"/>
      <c r="D1" s="485"/>
      <c r="E1" s="485"/>
      <c r="F1" s="485"/>
      <c r="G1" s="485"/>
      <c r="H1" s="485"/>
      <c r="I1" s="485"/>
      <c r="J1" s="485"/>
    </row>
    <row r="2" spans="1:10" ht="42" customHeight="1" thickBot="1" x14ac:dyDescent="0.3">
      <c r="A2" s="486" t="s">
        <v>98</v>
      </c>
      <c r="B2" s="486"/>
      <c r="C2" s="487"/>
      <c r="D2" s="487"/>
      <c r="E2" s="487"/>
      <c r="F2" s="487"/>
      <c r="G2" s="487"/>
      <c r="H2" s="487"/>
      <c r="I2" s="487"/>
      <c r="J2" s="487"/>
    </row>
    <row r="3" spans="1:10" ht="51.75" customHeight="1" thickBot="1" x14ac:dyDescent="0.3">
      <c r="A3" s="488" t="s">
        <v>99</v>
      </c>
      <c r="B3" s="489"/>
      <c r="C3" s="492" t="s">
        <v>3</v>
      </c>
      <c r="D3" s="493"/>
      <c r="E3" s="493"/>
      <c r="F3" s="493"/>
      <c r="G3" s="493"/>
      <c r="H3" s="493"/>
      <c r="I3" s="493"/>
      <c r="J3" s="494"/>
    </row>
    <row r="4" spans="1:10" ht="57.75" customHeight="1" thickBot="1" x14ac:dyDescent="0.3">
      <c r="A4" s="490"/>
      <c r="B4" s="491"/>
      <c r="C4" s="245" t="s">
        <v>4</v>
      </c>
      <c r="D4" s="246" t="s">
        <v>52</v>
      </c>
      <c r="E4" s="246" t="s">
        <v>100</v>
      </c>
      <c r="F4" s="247" t="s">
        <v>7</v>
      </c>
      <c r="G4" s="247" t="s">
        <v>8</v>
      </c>
      <c r="H4" s="248" t="s">
        <v>101</v>
      </c>
      <c r="I4" s="249" t="s">
        <v>10</v>
      </c>
      <c r="J4" s="250" t="s">
        <v>11</v>
      </c>
    </row>
    <row r="5" spans="1:10" ht="31.5" customHeight="1" x14ac:dyDescent="0.25">
      <c r="A5" s="495" t="s">
        <v>102</v>
      </c>
      <c r="B5" s="251" t="s">
        <v>21</v>
      </c>
      <c r="C5" s="252">
        <v>55</v>
      </c>
      <c r="D5" s="253">
        <v>42</v>
      </c>
      <c r="E5" s="253">
        <v>24</v>
      </c>
      <c r="F5" s="253">
        <v>27</v>
      </c>
      <c r="G5" s="253">
        <v>26</v>
      </c>
      <c r="H5" s="253" t="s">
        <v>17</v>
      </c>
      <c r="I5" s="254">
        <v>15</v>
      </c>
      <c r="J5" s="255">
        <f>SUM(C5:I5)</f>
        <v>189</v>
      </c>
    </row>
    <row r="6" spans="1:10" ht="31.5" customHeight="1" x14ac:dyDescent="0.25">
      <c r="A6" s="483"/>
      <c r="B6" s="256" t="s">
        <v>32</v>
      </c>
      <c r="C6" s="257">
        <f t="shared" ref="C6:J6" si="0">C5/C$21</f>
        <v>4.5909849749582635E-2</v>
      </c>
      <c r="D6" s="258">
        <f t="shared" si="0"/>
        <v>3.8181818181818185E-2</v>
      </c>
      <c r="E6" s="258">
        <f t="shared" si="0"/>
        <v>0.10300429184549356</v>
      </c>
      <c r="F6" s="258">
        <f t="shared" si="0"/>
        <v>5.8064516129032261E-2</v>
      </c>
      <c r="G6" s="258">
        <f t="shared" si="0"/>
        <v>5.9225512528473807E-2</v>
      </c>
      <c r="H6" s="258" t="s">
        <v>18</v>
      </c>
      <c r="I6" s="259">
        <f t="shared" si="0"/>
        <v>6.726457399103139E-2</v>
      </c>
      <c r="J6" s="260">
        <f t="shared" si="0"/>
        <v>5.166757791142701E-2</v>
      </c>
    </row>
    <row r="7" spans="1:10" ht="25.5" customHeight="1" x14ac:dyDescent="0.25">
      <c r="A7" s="442" t="s">
        <v>103</v>
      </c>
      <c r="B7" s="261" t="s">
        <v>21</v>
      </c>
      <c r="C7" s="262">
        <v>124</v>
      </c>
      <c r="D7" s="263">
        <v>90</v>
      </c>
      <c r="E7" s="263">
        <v>31</v>
      </c>
      <c r="F7" s="263">
        <v>64</v>
      </c>
      <c r="G7" s="263">
        <v>53</v>
      </c>
      <c r="H7" s="263" t="s">
        <v>17</v>
      </c>
      <c r="I7" s="264">
        <v>17</v>
      </c>
      <c r="J7" s="265">
        <f t="shared" ref="J7" si="1">SUM(C7:I7)</f>
        <v>379</v>
      </c>
    </row>
    <row r="8" spans="1:10" ht="25.5" customHeight="1" x14ac:dyDescent="0.25">
      <c r="A8" s="483"/>
      <c r="B8" s="256" t="s">
        <v>32</v>
      </c>
      <c r="C8" s="257">
        <f t="shared" ref="C8:J8" si="2">C7/C$21</f>
        <v>0.10350584307178631</v>
      </c>
      <c r="D8" s="258">
        <f t="shared" si="2"/>
        <v>8.1818181818181818E-2</v>
      </c>
      <c r="E8" s="258">
        <f t="shared" si="2"/>
        <v>0.13304721030042918</v>
      </c>
      <c r="F8" s="258">
        <f t="shared" si="2"/>
        <v>0.13763440860215054</v>
      </c>
      <c r="G8" s="258">
        <f t="shared" si="2"/>
        <v>0.12072892938496584</v>
      </c>
      <c r="H8" s="258" t="s">
        <v>18</v>
      </c>
      <c r="I8" s="259">
        <f t="shared" si="2"/>
        <v>7.623318385650224E-2</v>
      </c>
      <c r="J8" s="260">
        <f t="shared" si="2"/>
        <v>0.1036085292509568</v>
      </c>
    </row>
    <row r="9" spans="1:10" ht="33.75" customHeight="1" x14ac:dyDescent="0.25">
      <c r="A9" s="442" t="s">
        <v>104</v>
      </c>
      <c r="B9" s="261" t="s">
        <v>21</v>
      </c>
      <c r="C9" s="262">
        <v>273</v>
      </c>
      <c r="D9" s="263">
        <v>173</v>
      </c>
      <c r="E9" s="263">
        <v>50</v>
      </c>
      <c r="F9" s="263">
        <v>151</v>
      </c>
      <c r="G9" s="263">
        <v>123</v>
      </c>
      <c r="H9" s="263" t="s">
        <v>17</v>
      </c>
      <c r="I9" s="264">
        <v>51</v>
      </c>
      <c r="J9" s="265">
        <f t="shared" ref="J9" si="3">SUM(C9:I9)</f>
        <v>821</v>
      </c>
    </row>
    <row r="10" spans="1:10" ht="33.75" customHeight="1" x14ac:dyDescent="0.25">
      <c r="A10" s="483"/>
      <c r="B10" s="256" t="s">
        <v>32</v>
      </c>
      <c r="C10" s="257">
        <f t="shared" ref="C10:J10" si="4">C9/C$21</f>
        <v>0.22787979966611019</v>
      </c>
      <c r="D10" s="258">
        <f t="shared" si="4"/>
        <v>0.15727272727272729</v>
      </c>
      <c r="E10" s="258">
        <f t="shared" si="4"/>
        <v>0.21459227467811159</v>
      </c>
      <c r="F10" s="258">
        <f t="shared" si="4"/>
        <v>0.3247311827956989</v>
      </c>
      <c r="G10" s="258">
        <f t="shared" si="4"/>
        <v>0.28018223234624146</v>
      </c>
      <c r="H10" s="258" t="s">
        <v>18</v>
      </c>
      <c r="I10" s="259">
        <f t="shared" si="4"/>
        <v>0.22869955156950672</v>
      </c>
      <c r="J10" s="260">
        <f t="shared" si="4"/>
        <v>0.22443958447238929</v>
      </c>
    </row>
    <row r="11" spans="1:10" ht="25.5" customHeight="1" x14ac:dyDescent="0.25">
      <c r="A11" s="442" t="s">
        <v>105</v>
      </c>
      <c r="B11" s="261" t="s">
        <v>21</v>
      </c>
      <c r="C11" s="262">
        <v>94</v>
      </c>
      <c r="D11" s="263">
        <v>59</v>
      </c>
      <c r="E11" s="263">
        <v>31</v>
      </c>
      <c r="F11" s="263">
        <v>45</v>
      </c>
      <c r="G11" s="263">
        <v>40</v>
      </c>
      <c r="H11" s="263" t="s">
        <v>17</v>
      </c>
      <c r="I11" s="264">
        <v>18</v>
      </c>
      <c r="J11" s="265">
        <f t="shared" ref="J11" si="5">SUM(C11:I11)</f>
        <v>287</v>
      </c>
    </row>
    <row r="12" spans="1:10" ht="25.5" customHeight="1" x14ac:dyDescent="0.25">
      <c r="A12" s="483"/>
      <c r="B12" s="256" t="s">
        <v>32</v>
      </c>
      <c r="C12" s="257">
        <f t="shared" ref="C12:J12" si="6">C11/C$21</f>
        <v>7.8464106844741241E-2</v>
      </c>
      <c r="D12" s="258">
        <f t="shared" si="6"/>
        <v>5.3636363636363635E-2</v>
      </c>
      <c r="E12" s="258">
        <f t="shared" si="6"/>
        <v>0.13304721030042918</v>
      </c>
      <c r="F12" s="258">
        <f t="shared" si="6"/>
        <v>9.6774193548387094E-2</v>
      </c>
      <c r="G12" s="258">
        <f t="shared" si="6"/>
        <v>9.1116173120728935E-2</v>
      </c>
      <c r="H12" s="258" t="s">
        <v>18</v>
      </c>
      <c r="I12" s="259">
        <f t="shared" si="6"/>
        <v>8.0717488789237665E-2</v>
      </c>
      <c r="J12" s="260">
        <f t="shared" si="6"/>
        <v>7.8458173865500275E-2</v>
      </c>
    </row>
    <row r="13" spans="1:10" ht="25.5" customHeight="1" x14ac:dyDescent="0.25">
      <c r="A13" s="442" t="s">
        <v>106</v>
      </c>
      <c r="B13" s="261" t="s">
        <v>21</v>
      </c>
      <c r="C13" s="262">
        <v>26</v>
      </c>
      <c r="D13" s="263">
        <v>31</v>
      </c>
      <c r="E13" s="263">
        <v>6</v>
      </c>
      <c r="F13" s="263">
        <v>14</v>
      </c>
      <c r="G13" s="263">
        <v>17</v>
      </c>
      <c r="H13" s="263" t="s">
        <v>17</v>
      </c>
      <c r="I13" s="264">
        <v>2</v>
      </c>
      <c r="J13" s="265">
        <f t="shared" ref="J13" si="7">SUM(C13:I13)</f>
        <v>96</v>
      </c>
    </row>
    <row r="14" spans="1:10" ht="25.5" customHeight="1" x14ac:dyDescent="0.25">
      <c r="A14" s="483"/>
      <c r="B14" s="256" t="s">
        <v>32</v>
      </c>
      <c r="C14" s="257">
        <f t="shared" ref="C14:J14" si="8">C13/C$21</f>
        <v>2.1702838063439065E-2</v>
      </c>
      <c r="D14" s="258">
        <f t="shared" si="8"/>
        <v>2.8181818181818183E-2</v>
      </c>
      <c r="E14" s="258">
        <f t="shared" si="8"/>
        <v>2.575107296137339E-2</v>
      </c>
      <c r="F14" s="258">
        <f t="shared" si="8"/>
        <v>3.0107526881720432E-2</v>
      </c>
      <c r="G14" s="258">
        <f t="shared" si="8"/>
        <v>3.8724373576309798E-2</v>
      </c>
      <c r="H14" s="258" t="s">
        <v>18</v>
      </c>
      <c r="I14" s="259">
        <f t="shared" si="8"/>
        <v>8.9686098654708519E-3</v>
      </c>
      <c r="J14" s="260">
        <f t="shared" si="8"/>
        <v>2.6243849097867686E-2</v>
      </c>
    </row>
    <row r="15" spans="1:10" ht="25.5" customHeight="1" x14ac:dyDescent="0.25">
      <c r="A15" s="442" t="s">
        <v>107</v>
      </c>
      <c r="B15" s="261" t="s">
        <v>21</v>
      </c>
      <c r="C15" s="262">
        <v>18</v>
      </c>
      <c r="D15" s="263">
        <v>9</v>
      </c>
      <c r="E15" s="263">
        <v>2</v>
      </c>
      <c r="F15" s="263">
        <v>7</v>
      </c>
      <c r="G15" s="263">
        <v>7</v>
      </c>
      <c r="H15" s="263" t="s">
        <v>17</v>
      </c>
      <c r="I15" s="264">
        <v>3</v>
      </c>
      <c r="J15" s="265">
        <f t="shared" ref="J15" si="9">SUM(C15:I15)</f>
        <v>46</v>
      </c>
    </row>
    <row r="16" spans="1:10" ht="25.5" customHeight="1" x14ac:dyDescent="0.25">
      <c r="A16" s="483"/>
      <c r="B16" s="256" t="s">
        <v>32</v>
      </c>
      <c r="C16" s="257">
        <f t="shared" ref="C16:J16" si="10">C15/C$21</f>
        <v>1.5025041736227046E-2</v>
      </c>
      <c r="D16" s="258">
        <f t="shared" si="10"/>
        <v>8.1818181818181825E-3</v>
      </c>
      <c r="E16" s="258">
        <f t="shared" si="10"/>
        <v>8.5836909871244635E-3</v>
      </c>
      <c r="F16" s="258">
        <f t="shared" si="10"/>
        <v>1.5053763440860216E-2</v>
      </c>
      <c r="G16" s="258">
        <f t="shared" si="10"/>
        <v>1.5945330296127564E-2</v>
      </c>
      <c r="H16" s="258" t="s">
        <v>18</v>
      </c>
      <c r="I16" s="259">
        <f t="shared" si="10"/>
        <v>1.3452914798206279E-2</v>
      </c>
      <c r="J16" s="260">
        <f t="shared" si="10"/>
        <v>1.2575177692728267E-2</v>
      </c>
    </row>
    <row r="17" spans="1:10" ht="25.5" customHeight="1" x14ac:dyDescent="0.25">
      <c r="A17" s="484" t="s">
        <v>108</v>
      </c>
      <c r="B17" s="261" t="s">
        <v>21</v>
      </c>
      <c r="C17" s="262">
        <v>7</v>
      </c>
      <c r="D17" s="263">
        <v>15</v>
      </c>
      <c r="E17" s="263">
        <v>1</v>
      </c>
      <c r="F17" s="263">
        <v>8</v>
      </c>
      <c r="G17" s="263">
        <v>5</v>
      </c>
      <c r="H17" s="263" t="s">
        <v>17</v>
      </c>
      <c r="I17" s="264">
        <v>29</v>
      </c>
      <c r="J17" s="265">
        <f t="shared" ref="J17" si="11">SUM(C17:I17)</f>
        <v>65</v>
      </c>
    </row>
    <row r="18" spans="1:10" ht="25.5" customHeight="1" x14ac:dyDescent="0.25">
      <c r="A18" s="483"/>
      <c r="B18" s="256" t="s">
        <v>32</v>
      </c>
      <c r="C18" s="257">
        <f t="shared" ref="C18:J18" si="12">C17/C$21</f>
        <v>5.8430717863105176E-3</v>
      </c>
      <c r="D18" s="258">
        <f t="shared" si="12"/>
        <v>1.3636363636363636E-2</v>
      </c>
      <c r="E18" s="258">
        <f t="shared" si="12"/>
        <v>4.2918454935622317E-3</v>
      </c>
      <c r="F18" s="258">
        <f t="shared" si="12"/>
        <v>1.7204301075268817E-2</v>
      </c>
      <c r="G18" s="258">
        <f t="shared" si="12"/>
        <v>1.1389521640091117E-2</v>
      </c>
      <c r="H18" s="258" t="s">
        <v>18</v>
      </c>
      <c r="I18" s="259">
        <f t="shared" si="12"/>
        <v>0.13004484304932734</v>
      </c>
      <c r="J18" s="260">
        <f t="shared" si="12"/>
        <v>1.7769272826681247E-2</v>
      </c>
    </row>
    <row r="19" spans="1:10" ht="25.5" customHeight="1" x14ac:dyDescent="0.25">
      <c r="A19" s="484" t="s">
        <v>109</v>
      </c>
      <c r="B19" s="261" t="s">
        <v>21</v>
      </c>
      <c r="C19" s="262">
        <v>601</v>
      </c>
      <c r="D19" s="263">
        <v>681</v>
      </c>
      <c r="E19" s="263">
        <v>88</v>
      </c>
      <c r="F19" s="263">
        <v>149</v>
      </c>
      <c r="G19" s="263">
        <v>168</v>
      </c>
      <c r="H19" s="263" t="s">
        <v>17</v>
      </c>
      <c r="I19" s="264">
        <v>88</v>
      </c>
      <c r="J19" s="265">
        <f t="shared" ref="J19" si="13">SUM(C19:I19)</f>
        <v>1775</v>
      </c>
    </row>
    <row r="20" spans="1:10" ht="25.5" customHeight="1" thickBot="1" x14ac:dyDescent="0.3">
      <c r="A20" s="484"/>
      <c r="B20" s="261" t="s">
        <v>32</v>
      </c>
      <c r="C20" s="266">
        <f t="shared" ref="C20:J20" si="14">C19/C$21</f>
        <v>0.501669449081803</v>
      </c>
      <c r="D20" s="267">
        <f t="shared" si="14"/>
        <v>0.61909090909090914</v>
      </c>
      <c r="E20" s="267">
        <f t="shared" si="14"/>
        <v>0.37768240343347642</v>
      </c>
      <c r="F20" s="267">
        <f t="shared" si="14"/>
        <v>0.32043010752688172</v>
      </c>
      <c r="G20" s="267">
        <f t="shared" si="14"/>
        <v>0.38268792710706151</v>
      </c>
      <c r="H20" s="267" t="s">
        <v>18</v>
      </c>
      <c r="I20" s="268">
        <f t="shared" si="14"/>
        <v>0.39461883408071746</v>
      </c>
      <c r="J20" s="269">
        <f t="shared" si="14"/>
        <v>0.48523783488244943</v>
      </c>
    </row>
    <row r="21" spans="1:10" ht="30.75" customHeight="1" x14ac:dyDescent="0.25">
      <c r="A21" s="475" t="s">
        <v>110</v>
      </c>
      <c r="B21" s="270" t="s">
        <v>21</v>
      </c>
      <c r="C21" s="124">
        <f t="shared" ref="C21:J21" si="15">C5+C7+C9+C11+C13+C15+C17+C19</f>
        <v>1198</v>
      </c>
      <c r="D21" s="125">
        <f t="shared" si="15"/>
        <v>1100</v>
      </c>
      <c r="E21" s="125">
        <f t="shared" si="15"/>
        <v>233</v>
      </c>
      <c r="F21" s="125">
        <f t="shared" si="15"/>
        <v>465</v>
      </c>
      <c r="G21" s="125">
        <f t="shared" si="15"/>
        <v>439</v>
      </c>
      <c r="H21" s="125" t="s">
        <v>17</v>
      </c>
      <c r="I21" s="126">
        <f t="shared" si="15"/>
        <v>223</v>
      </c>
      <c r="J21" s="203">
        <f t="shared" si="15"/>
        <v>3658</v>
      </c>
    </row>
    <row r="22" spans="1:10" ht="30.75" customHeight="1" thickBot="1" x14ac:dyDescent="0.3">
      <c r="A22" s="476"/>
      <c r="B22" s="271" t="s">
        <v>32</v>
      </c>
      <c r="C22" s="84">
        <f t="shared" ref="C22:I22" si="16">C21/C$21</f>
        <v>1</v>
      </c>
      <c r="D22" s="85">
        <f t="shared" si="16"/>
        <v>1</v>
      </c>
      <c r="E22" s="85">
        <f t="shared" si="16"/>
        <v>1</v>
      </c>
      <c r="F22" s="85">
        <f t="shared" si="16"/>
        <v>1</v>
      </c>
      <c r="G22" s="85">
        <f t="shared" si="16"/>
        <v>1</v>
      </c>
      <c r="H22" s="85" t="s">
        <v>18</v>
      </c>
      <c r="I22" s="87">
        <f t="shared" si="16"/>
        <v>1</v>
      </c>
      <c r="J22" s="128">
        <f>J21/J$21</f>
        <v>1</v>
      </c>
    </row>
    <row r="23" spans="1:10" ht="36" customHeight="1" thickBot="1" x14ac:dyDescent="0.3">
      <c r="A23" s="152"/>
      <c r="B23" s="142"/>
      <c r="C23" s="91"/>
      <c r="D23" s="91"/>
      <c r="E23" s="91"/>
      <c r="F23" s="91"/>
      <c r="G23" s="91"/>
      <c r="H23" s="91"/>
      <c r="I23" s="91"/>
      <c r="J23" s="91"/>
    </row>
    <row r="24" spans="1:10" ht="57" customHeight="1" x14ac:dyDescent="0.25">
      <c r="A24" s="204" t="s">
        <v>111</v>
      </c>
      <c r="B24" s="272" t="s">
        <v>21</v>
      </c>
      <c r="C24" s="273">
        <v>23</v>
      </c>
      <c r="D24" s="274">
        <v>121</v>
      </c>
      <c r="E24" s="274">
        <v>37</v>
      </c>
      <c r="F24" s="274">
        <v>16</v>
      </c>
      <c r="G24" s="274">
        <v>174</v>
      </c>
      <c r="H24" s="274" t="s">
        <v>17</v>
      </c>
      <c r="I24" s="275">
        <v>32</v>
      </c>
      <c r="J24" s="276">
        <f>SUM(C24:I24)</f>
        <v>403</v>
      </c>
    </row>
    <row r="25" spans="1:10" ht="55.5" customHeight="1" thickBot="1" x14ac:dyDescent="0.3">
      <c r="A25" s="233" t="s">
        <v>83</v>
      </c>
      <c r="B25" s="277" t="s">
        <v>21</v>
      </c>
      <c r="C25" s="278">
        <f t="shared" ref="C25:J25" si="17">C26-C21-C24</f>
        <v>72</v>
      </c>
      <c r="D25" s="279">
        <f t="shared" si="17"/>
        <v>832</v>
      </c>
      <c r="E25" s="279">
        <f t="shared" si="17"/>
        <v>0</v>
      </c>
      <c r="F25" s="279">
        <f t="shared" si="17"/>
        <v>0</v>
      </c>
      <c r="G25" s="279">
        <f t="shared" si="17"/>
        <v>0</v>
      </c>
      <c r="H25" s="279">
        <v>276</v>
      </c>
      <c r="I25" s="280">
        <f t="shared" si="17"/>
        <v>0</v>
      </c>
      <c r="J25" s="281">
        <f t="shared" si="17"/>
        <v>1180</v>
      </c>
    </row>
    <row r="26" spans="1:10" ht="54.75" customHeight="1" thickBot="1" x14ac:dyDescent="0.3">
      <c r="A26" s="235" t="s">
        <v>22</v>
      </c>
      <c r="B26" s="282" t="s">
        <v>21</v>
      </c>
      <c r="C26" s="278">
        <v>1293</v>
      </c>
      <c r="D26" s="279">
        <v>2053</v>
      </c>
      <c r="E26" s="279">
        <v>270</v>
      </c>
      <c r="F26" s="279">
        <v>481</v>
      </c>
      <c r="G26" s="279">
        <v>613</v>
      </c>
      <c r="H26" s="279">
        <v>276</v>
      </c>
      <c r="I26" s="280">
        <v>255</v>
      </c>
      <c r="J26" s="281">
        <f>SUM(C26:I26)</f>
        <v>5241</v>
      </c>
    </row>
    <row r="27" spans="1:10" ht="54.75" customHeight="1" thickBot="1" x14ac:dyDescent="0.3">
      <c r="A27" s="141"/>
      <c r="B27" s="129"/>
      <c r="C27" s="216"/>
      <c r="D27" s="216"/>
      <c r="E27" s="216"/>
      <c r="F27" s="216"/>
      <c r="G27" s="216"/>
      <c r="H27" s="216"/>
      <c r="I27" s="216"/>
      <c r="J27" s="217"/>
    </row>
    <row r="28" spans="1:10" ht="36.75" customHeight="1" x14ac:dyDescent="0.25">
      <c r="A28" s="477" t="s">
        <v>23</v>
      </c>
      <c r="B28" s="478"/>
      <c r="C28" s="478"/>
      <c r="D28" s="93"/>
      <c r="E28" s="93"/>
      <c r="F28" s="93"/>
      <c r="G28" s="93"/>
      <c r="H28" s="93"/>
      <c r="I28" s="93"/>
      <c r="J28" s="94"/>
    </row>
    <row r="29" spans="1:10" ht="36.75" customHeight="1" x14ac:dyDescent="0.25">
      <c r="A29" s="479" t="s">
        <v>24</v>
      </c>
      <c r="B29" s="480"/>
      <c r="C29" s="283">
        <v>4</v>
      </c>
      <c r="D29" s="284">
        <v>2</v>
      </c>
      <c r="E29" s="284">
        <v>2</v>
      </c>
      <c r="F29" s="284">
        <v>2</v>
      </c>
      <c r="G29" s="284">
        <v>1</v>
      </c>
      <c r="H29" s="284">
        <v>0</v>
      </c>
      <c r="I29" s="284">
        <v>3</v>
      </c>
      <c r="J29" s="285">
        <f>SUM(C29:I29)</f>
        <v>14</v>
      </c>
    </row>
    <row r="30" spans="1:10" ht="36.75" customHeight="1" thickBot="1" x14ac:dyDescent="0.3">
      <c r="A30" s="481" t="s">
        <v>25</v>
      </c>
      <c r="B30" s="482"/>
      <c r="C30" s="286">
        <v>6</v>
      </c>
      <c r="D30" s="287">
        <v>10</v>
      </c>
      <c r="E30" s="287">
        <v>2</v>
      </c>
      <c r="F30" s="287">
        <v>2</v>
      </c>
      <c r="G30" s="287">
        <v>1</v>
      </c>
      <c r="H30" s="287">
        <v>1</v>
      </c>
      <c r="I30" s="288">
        <v>3</v>
      </c>
      <c r="J30" s="289">
        <f>SUM(C30:I30)</f>
        <v>25</v>
      </c>
    </row>
    <row r="31" spans="1:10" ht="31.5" customHeight="1" x14ac:dyDescent="0.25">
      <c r="A31" s="290" t="s">
        <v>26</v>
      </c>
      <c r="B31" s="291"/>
      <c r="C31" s="54"/>
      <c r="D31" s="54"/>
      <c r="E31" s="54"/>
      <c r="F31" s="54"/>
      <c r="G31" s="54"/>
      <c r="H31" s="54"/>
      <c r="I31" s="54"/>
      <c r="J31" s="54"/>
    </row>
    <row r="32" spans="1:10" ht="30" customHeight="1" x14ac:dyDescent="0.25">
      <c r="A32" s="474" t="s">
        <v>112</v>
      </c>
      <c r="B32" s="474"/>
      <c r="C32" s="474"/>
      <c r="D32" s="474"/>
      <c r="E32" s="474"/>
      <c r="F32" s="474"/>
      <c r="G32" s="474"/>
      <c r="H32" s="474"/>
      <c r="I32" s="474"/>
      <c r="J32" s="474"/>
    </row>
    <row r="33" spans="1:10" ht="26.25" customHeight="1" x14ac:dyDescent="0.25">
      <c r="A33" s="292"/>
      <c r="B33" s="292"/>
      <c r="C33" s="292"/>
      <c r="D33" s="292"/>
      <c r="E33" s="292"/>
      <c r="F33" s="292"/>
      <c r="G33" s="292"/>
      <c r="H33" s="292"/>
      <c r="I33" s="292"/>
      <c r="J33" s="292"/>
    </row>
    <row r="34" spans="1:10" s="154" customFormat="1" ht="26.25" customHeight="1" x14ac:dyDescent="0.25">
      <c r="A34" s="474" t="s">
        <v>113</v>
      </c>
      <c r="B34" s="474"/>
      <c r="C34" s="474"/>
      <c r="D34" s="474"/>
      <c r="E34" s="474"/>
      <c r="F34" s="474"/>
      <c r="G34" s="474"/>
      <c r="H34" s="474"/>
      <c r="I34" s="474"/>
      <c r="J34" s="474"/>
    </row>
    <row r="35" spans="1:10" s="154" customFormat="1" ht="26.25" customHeight="1" x14ac:dyDescent="0.25">
      <c r="A35" s="474" t="s">
        <v>114</v>
      </c>
      <c r="B35" s="474"/>
      <c r="C35" s="474"/>
      <c r="D35" s="474"/>
      <c r="E35" s="474"/>
      <c r="F35" s="474"/>
      <c r="G35" s="474"/>
      <c r="H35" s="474"/>
      <c r="I35" s="474"/>
      <c r="J35" s="474"/>
    </row>
    <row r="36" spans="1:10" s="154" customFormat="1" ht="26.25" customHeight="1" x14ac:dyDescent="0.25">
      <c r="A36" s="293" t="s">
        <v>115</v>
      </c>
    </row>
    <row r="37" spans="1:10" ht="21" customHeight="1" x14ac:dyDescent="0.25">
      <c r="A37" s="290"/>
      <c r="B37" s="52"/>
      <c r="C37" s="52"/>
      <c r="D37" s="52"/>
      <c r="E37" s="52"/>
      <c r="F37" s="52"/>
      <c r="G37" s="52"/>
      <c r="H37" s="52"/>
      <c r="I37" s="52"/>
      <c r="J37" s="52"/>
    </row>
  </sheetData>
  <mergeCells count="19">
    <mergeCell ref="A19:A20"/>
    <mergeCell ref="A1:J1"/>
    <mergeCell ref="A2:J2"/>
    <mergeCell ref="A3:B4"/>
    <mergeCell ref="C3:J3"/>
    <mergeCell ref="A5:A6"/>
    <mergeCell ref="A7:A8"/>
    <mergeCell ref="A9:A10"/>
    <mergeCell ref="A11:A12"/>
    <mergeCell ref="A13:A14"/>
    <mergeCell ref="A15:A16"/>
    <mergeCell ref="A17:A18"/>
    <mergeCell ref="A35:J35"/>
    <mergeCell ref="A21:A22"/>
    <mergeCell ref="A28:C28"/>
    <mergeCell ref="A29:B29"/>
    <mergeCell ref="A30:B30"/>
    <mergeCell ref="A32:J32"/>
    <mergeCell ref="A34:J34"/>
  </mergeCells>
  <pageMargins left="0.70866141732283472" right="0.70866141732283472" top="0.74803149606299213" bottom="0.74803149606299213" header="0.31496062992125984" footer="0.31496062992125984"/>
  <pageSetup paperSize="9" scale="39"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5"/>
  <sheetViews>
    <sheetView tabSelected="1" zoomScale="53" zoomScaleNormal="53" workbookViewId="0">
      <selection sqref="A1:J1"/>
    </sheetView>
  </sheetViews>
  <sheetFormatPr baseColWidth="10" defaultRowHeight="15" x14ac:dyDescent="0.25"/>
  <cols>
    <col min="1" max="1" width="57.85546875" customWidth="1"/>
    <col min="2" max="2" width="10.140625" style="55" customWidth="1"/>
    <col min="3" max="4" width="22.5703125" customWidth="1"/>
    <col min="5" max="5" width="27.5703125" customWidth="1"/>
    <col min="6" max="10" width="22.5703125" customWidth="1"/>
  </cols>
  <sheetData>
    <row r="1" spans="1:10" ht="57" customHeight="1" x14ac:dyDescent="0.25">
      <c r="A1" s="456" t="s">
        <v>116</v>
      </c>
      <c r="B1" s="456"/>
      <c r="C1" s="456"/>
      <c r="D1" s="456"/>
      <c r="E1" s="456"/>
      <c r="F1" s="456"/>
      <c r="G1" s="456"/>
      <c r="H1" s="456"/>
      <c r="I1" s="456"/>
      <c r="J1" s="456"/>
    </row>
    <row r="2" spans="1:10" ht="57" customHeight="1" thickBot="1" x14ac:dyDescent="0.3">
      <c r="A2" s="456" t="s">
        <v>117</v>
      </c>
      <c r="B2" s="456"/>
      <c r="C2" s="458"/>
      <c r="D2" s="458"/>
      <c r="E2" s="458"/>
      <c r="F2" s="458"/>
      <c r="G2" s="458"/>
      <c r="H2" s="458"/>
      <c r="I2" s="458"/>
      <c r="J2" s="458"/>
    </row>
    <row r="3" spans="1:10" ht="51.75" customHeight="1" thickBot="1" x14ac:dyDescent="0.3">
      <c r="A3" s="402" t="s">
        <v>118</v>
      </c>
      <c r="B3" s="409"/>
      <c r="C3" s="412" t="s">
        <v>3</v>
      </c>
      <c r="D3" s="413"/>
      <c r="E3" s="413"/>
      <c r="F3" s="413"/>
      <c r="G3" s="413"/>
      <c r="H3" s="413"/>
      <c r="I3" s="413"/>
      <c r="J3" s="414"/>
    </row>
    <row r="4" spans="1:10" ht="92.25" customHeight="1" thickBot="1" x14ac:dyDescent="0.3">
      <c r="A4" s="410"/>
      <c r="B4" s="411"/>
      <c r="C4" s="103" t="s">
        <v>4</v>
      </c>
      <c r="D4" s="104" t="s">
        <v>5</v>
      </c>
      <c r="E4" s="104" t="s">
        <v>6</v>
      </c>
      <c r="F4" s="200" t="s">
        <v>7</v>
      </c>
      <c r="G4" s="104" t="s">
        <v>8</v>
      </c>
      <c r="H4" s="200" t="s">
        <v>119</v>
      </c>
      <c r="I4" s="106" t="s">
        <v>10</v>
      </c>
      <c r="J4" s="107" t="s">
        <v>11</v>
      </c>
    </row>
    <row r="5" spans="1:10" ht="31.5" customHeight="1" x14ac:dyDescent="0.25">
      <c r="A5" s="472" t="s">
        <v>120</v>
      </c>
      <c r="B5" s="5" t="s">
        <v>13</v>
      </c>
      <c r="C5" s="509">
        <v>298</v>
      </c>
      <c r="D5" s="510">
        <v>284</v>
      </c>
      <c r="E5" s="510">
        <v>65</v>
      </c>
      <c r="F5" s="510">
        <v>62</v>
      </c>
      <c r="G5" s="510">
        <v>96</v>
      </c>
      <c r="H5" s="510" t="s">
        <v>17</v>
      </c>
      <c r="I5" s="511">
        <v>38</v>
      </c>
      <c r="J5" s="512">
        <f>SUM(C5:I5)</f>
        <v>843</v>
      </c>
    </row>
    <row r="6" spans="1:10" ht="31.5" customHeight="1" x14ac:dyDescent="0.25">
      <c r="A6" s="473"/>
      <c r="B6" s="65" t="s">
        <v>32</v>
      </c>
      <c r="C6" s="74">
        <f t="shared" ref="C6:J6" si="0">C5/C$23</f>
        <v>0.25756266205704409</v>
      </c>
      <c r="D6" s="75">
        <f t="shared" si="0"/>
        <v>0.33490566037735847</v>
      </c>
      <c r="E6" s="75">
        <f t="shared" si="0"/>
        <v>0.26748971193415638</v>
      </c>
      <c r="F6" s="75">
        <f t="shared" si="0"/>
        <v>0.14903846153846154</v>
      </c>
      <c r="G6" s="75">
        <f t="shared" si="0"/>
        <v>0.21380846325167038</v>
      </c>
      <c r="H6" s="75" t="s">
        <v>18</v>
      </c>
      <c r="I6" s="77">
        <f t="shared" si="0"/>
        <v>0.22754491017964071</v>
      </c>
      <c r="J6" s="78">
        <f t="shared" si="0"/>
        <v>0.25701219512195123</v>
      </c>
    </row>
    <row r="7" spans="1:10" ht="25.5" customHeight="1" x14ac:dyDescent="0.25">
      <c r="A7" s="469" t="s">
        <v>121</v>
      </c>
      <c r="B7" s="70" t="s">
        <v>21</v>
      </c>
      <c r="C7" s="513">
        <v>329</v>
      </c>
      <c r="D7" s="514">
        <v>166</v>
      </c>
      <c r="E7" s="514">
        <v>80</v>
      </c>
      <c r="F7" s="514">
        <v>93</v>
      </c>
      <c r="G7" s="514">
        <v>0</v>
      </c>
      <c r="H7" s="514" t="s">
        <v>17</v>
      </c>
      <c r="I7" s="515">
        <v>48</v>
      </c>
      <c r="J7" s="516">
        <f t="shared" ref="J7" si="1">SUM(C7:I7)</f>
        <v>716</v>
      </c>
    </row>
    <row r="8" spans="1:10" ht="25.5" customHeight="1" x14ac:dyDescent="0.25">
      <c r="A8" s="473"/>
      <c r="B8" s="65" t="s">
        <v>32</v>
      </c>
      <c r="C8" s="74">
        <f t="shared" ref="C8:J8" si="2">C7/C$23</f>
        <v>0.2843560933448574</v>
      </c>
      <c r="D8" s="75">
        <f t="shared" si="2"/>
        <v>0.19575471698113209</v>
      </c>
      <c r="E8" s="75">
        <f t="shared" si="2"/>
        <v>0.32921810699588477</v>
      </c>
      <c r="F8" s="75">
        <f t="shared" si="2"/>
        <v>0.22355769230769232</v>
      </c>
      <c r="G8" s="75">
        <f t="shared" si="2"/>
        <v>0</v>
      </c>
      <c r="H8" s="75" t="s">
        <v>18</v>
      </c>
      <c r="I8" s="77">
        <f t="shared" si="2"/>
        <v>0.28742514970059879</v>
      </c>
      <c r="J8" s="78">
        <f t="shared" si="2"/>
        <v>0.21829268292682927</v>
      </c>
    </row>
    <row r="9" spans="1:10" ht="25.5" customHeight="1" x14ac:dyDescent="0.25">
      <c r="A9" s="469" t="s">
        <v>122</v>
      </c>
      <c r="B9" s="70" t="s">
        <v>21</v>
      </c>
      <c r="C9" s="513">
        <v>178</v>
      </c>
      <c r="D9" s="514">
        <v>140</v>
      </c>
      <c r="E9" s="514">
        <v>37</v>
      </c>
      <c r="F9" s="514">
        <v>16</v>
      </c>
      <c r="G9" s="514">
        <v>202</v>
      </c>
      <c r="H9" s="514" t="s">
        <v>17</v>
      </c>
      <c r="I9" s="515">
        <v>2</v>
      </c>
      <c r="J9" s="516">
        <f t="shared" ref="J9" si="3">SUM(C9:I9)</f>
        <v>575</v>
      </c>
    </row>
    <row r="10" spans="1:10" ht="25.5" customHeight="1" x14ac:dyDescent="0.25">
      <c r="A10" s="473"/>
      <c r="B10" s="65" t="s">
        <v>32</v>
      </c>
      <c r="C10" s="74">
        <f t="shared" ref="C10:J10" si="4">C9/C$23</f>
        <v>0.15384615384615385</v>
      </c>
      <c r="D10" s="75">
        <f t="shared" si="4"/>
        <v>0.1650943396226415</v>
      </c>
      <c r="E10" s="75">
        <f t="shared" si="4"/>
        <v>0.15226337448559671</v>
      </c>
      <c r="F10" s="75">
        <f t="shared" si="4"/>
        <v>3.8461538461538464E-2</v>
      </c>
      <c r="G10" s="75">
        <f t="shared" si="4"/>
        <v>0.44988864142538976</v>
      </c>
      <c r="H10" s="75" t="s">
        <v>18</v>
      </c>
      <c r="I10" s="77">
        <f t="shared" si="4"/>
        <v>1.1976047904191617E-2</v>
      </c>
      <c r="J10" s="78">
        <f t="shared" si="4"/>
        <v>0.17530487804878048</v>
      </c>
    </row>
    <row r="11" spans="1:10" ht="25.5" customHeight="1" x14ac:dyDescent="0.25">
      <c r="A11" s="469" t="s">
        <v>123</v>
      </c>
      <c r="B11" s="70" t="s">
        <v>21</v>
      </c>
      <c r="C11" s="513">
        <v>125</v>
      </c>
      <c r="D11" s="514">
        <v>87</v>
      </c>
      <c r="E11" s="514">
        <v>16</v>
      </c>
      <c r="F11" s="514">
        <v>13</v>
      </c>
      <c r="G11" s="514">
        <v>34</v>
      </c>
      <c r="H11" s="514" t="s">
        <v>17</v>
      </c>
      <c r="I11" s="515">
        <v>15</v>
      </c>
      <c r="J11" s="516">
        <f t="shared" ref="J11" si="5">SUM(C11:I11)</f>
        <v>290</v>
      </c>
    </row>
    <row r="12" spans="1:10" ht="25.5" customHeight="1" x14ac:dyDescent="0.25">
      <c r="A12" s="473"/>
      <c r="B12" s="65" t="s">
        <v>32</v>
      </c>
      <c r="C12" s="74">
        <f t="shared" ref="C12:J12" si="6">C11/C$23</f>
        <v>0.10803802938634399</v>
      </c>
      <c r="D12" s="75">
        <f t="shared" si="6"/>
        <v>0.10259433962264151</v>
      </c>
      <c r="E12" s="75">
        <f t="shared" si="6"/>
        <v>6.584362139917696E-2</v>
      </c>
      <c r="F12" s="75">
        <f t="shared" si="6"/>
        <v>3.125E-2</v>
      </c>
      <c r="G12" s="75">
        <f t="shared" si="6"/>
        <v>7.5723830734966593E-2</v>
      </c>
      <c r="H12" s="75" t="s">
        <v>18</v>
      </c>
      <c r="I12" s="77">
        <f t="shared" si="6"/>
        <v>8.9820359281437126E-2</v>
      </c>
      <c r="J12" s="78">
        <f t="shared" si="6"/>
        <v>8.8414634146341459E-2</v>
      </c>
    </row>
    <row r="13" spans="1:10" ht="25.5" customHeight="1" x14ac:dyDescent="0.25">
      <c r="A13" s="469" t="s">
        <v>124</v>
      </c>
      <c r="B13" s="70" t="s">
        <v>21</v>
      </c>
      <c r="C13" s="513">
        <v>81</v>
      </c>
      <c r="D13" s="514">
        <v>130</v>
      </c>
      <c r="E13" s="514">
        <v>30</v>
      </c>
      <c r="F13" s="514">
        <v>136</v>
      </c>
      <c r="G13" s="514">
        <v>81</v>
      </c>
      <c r="H13" s="514" t="s">
        <v>17</v>
      </c>
      <c r="I13" s="515">
        <v>48</v>
      </c>
      <c r="J13" s="516">
        <f>SUM(C13:I13)</f>
        <v>506</v>
      </c>
    </row>
    <row r="14" spans="1:10" ht="25.5" customHeight="1" x14ac:dyDescent="0.25">
      <c r="A14" s="473"/>
      <c r="B14" s="65" t="s">
        <v>32</v>
      </c>
      <c r="C14" s="74">
        <f t="shared" ref="C14:J14" si="7">C13/C$23</f>
        <v>7.000864304235091E-2</v>
      </c>
      <c r="D14" s="75">
        <f t="shared" si="7"/>
        <v>0.15330188679245282</v>
      </c>
      <c r="E14" s="75">
        <f t="shared" si="7"/>
        <v>0.12345679012345678</v>
      </c>
      <c r="F14" s="75">
        <f t="shared" si="7"/>
        <v>0.32692307692307693</v>
      </c>
      <c r="G14" s="75">
        <f t="shared" si="7"/>
        <v>0.18040089086859687</v>
      </c>
      <c r="H14" s="75" t="s">
        <v>18</v>
      </c>
      <c r="I14" s="77">
        <f t="shared" si="7"/>
        <v>0.28742514970059879</v>
      </c>
      <c r="J14" s="78">
        <f t="shared" si="7"/>
        <v>0.15426829268292683</v>
      </c>
    </row>
    <row r="15" spans="1:10" ht="25.5" customHeight="1" x14ac:dyDescent="0.25">
      <c r="A15" s="469" t="s">
        <v>125</v>
      </c>
      <c r="B15" s="70" t="s">
        <v>21</v>
      </c>
      <c r="C15" s="513">
        <v>32</v>
      </c>
      <c r="D15" s="514">
        <v>39</v>
      </c>
      <c r="E15" s="514">
        <v>12</v>
      </c>
      <c r="F15" s="514">
        <v>57</v>
      </c>
      <c r="G15" s="514">
        <v>8</v>
      </c>
      <c r="H15" s="514" t="s">
        <v>17</v>
      </c>
      <c r="I15" s="515">
        <v>2</v>
      </c>
      <c r="J15" s="516">
        <f t="shared" ref="J15" si="8">SUM(C15:I15)</f>
        <v>150</v>
      </c>
    </row>
    <row r="16" spans="1:10" ht="25.5" customHeight="1" x14ac:dyDescent="0.25">
      <c r="A16" s="473"/>
      <c r="B16" s="65" t="s">
        <v>32</v>
      </c>
      <c r="C16" s="74">
        <f t="shared" ref="C16:J16" si="9">C15/C$23</f>
        <v>2.7657735522904063E-2</v>
      </c>
      <c r="D16" s="75">
        <f t="shared" si="9"/>
        <v>4.5990566037735846E-2</v>
      </c>
      <c r="E16" s="75">
        <f t="shared" si="9"/>
        <v>4.9382716049382713E-2</v>
      </c>
      <c r="F16" s="75">
        <f t="shared" si="9"/>
        <v>0.13701923076923078</v>
      </c>
      <c r="G16" s="75">
        <f t="shared" si="9"/>
        <v>1.7817371937639197E-2</v>
      </c>
      <c r="H16" s="75" t="s">
        <v>18</v>
      </c>
      <c r="I16" s="77">
        <f t="shared" si="9"/>
        <v>1.1976047904191617E-2</v>
      </c>
      <c r="J16" s="78">
        <f t="shared" si="9"/>
        <v>4.573170731707317E-2</v>
      </c>
    </row>
    <row r="17" spans="1:10" ht="25.5" customHeight="1" x14ac:dyDescent="0.25">
      <c r="A17" s="469" t="s">
        <v>126</v>
      </c>
      <c r="B17" s="70" t="s">
        <v>21</v>
      </c>
      <c r="C17" s="513">
        <v>6</v>
      </c>
      <c r="D17" s="514"/>
      <c r="E17" s="514">
        <v>3</v>
      </c>
      <c r="F17" s="514">
        <v>0</v>
      </c>
      <c r="G17" s="514">
        <v>2</v>
      </c>
      <c r="H17" s="514" t="s">
        <v>17</v>
      </c>
      <c r="I17" s="515">
        <v>3</v>
      </c>
      <c r="J17" s="516">
        <f t="shared" ref="J17" si="10">SUM(C17:I17)</f>
        <v>14</v>
      </c>
    </row>
    <row r="18" spans="1:10" ht="25.5" customHeight="1" x14ac:dyDescent="0.25">
      <c r="A18" s="473"/>
      <c r="B18" s="65" t="s">
        <v>32</v>
      </c>
      <c r="C18" s="74">
        <f t="shared" ref="C18:J18" si="11">C17/C$23</f>
        <v>5.1858254105445114E-3</v>
      </c>
      <c r="D18" s="75">
        <f t="shared" si="11"/>
        <v>0</v>
      </c>
      <c r="E18" s="75">
        <f t="shared" si="11"/>
        <v>1.2345679012345678E-2</v>
      </c>
      <c r="F18" s="75">
        <f t="shared" si="11"/>
        <v>0</v>
      </c>
      <c r="G18" s="75">
        <f t="shared" si="11"/>
        <v>4.4543429844097994E-3</v>
      </c>
      <c r="H18" s="75" t="s">
        <v>18</v>
      </c>
      <c r="I18" s="77">
        <f t="shared" si="11"/>
        <v>1.7964071856287425E-2</v>
      </c>
      <c r="J18" s="78">
        <f t="shared" si="11"/>
        <v>4.2682926829268296E-3</v>
      </c>
    </row>
    <row r="19" spans="1:10" ht="25.5" customHeight="1" x14ac:dyDescent="0.25">
      <c r="A19" s="469" t="s">
        <v>127</v>
      </c>
      <c r="B19" s="70" t="s">
        <v>21</v>
      </c>
      <c r="C19" s="513">
        <v>6</v>
      </c>
      <c r="D19" s="514"/>
      <c r="E19" s="514">
        <v>0</v>
      </c>
      <c r="F19" s="514">
        <v>30</v>
      </c>
      <c r="G19" s="514">
        <v>13</v>
      </c>
      <c r="H19" s="514" t="s">
        <v>17</v>
      </c>
      <c r="I19" s="515">
        <v>4</v>
      </c>
      <c r="J19" s="516">
        <f t="shared" ref="J19" si="12">SUM(C19:I19)</f>
        <v>53</v>
      </c>
    </row>
    <row r="20" spans="1:10" ht="25.5" customHeight="1" x14ac:dyDescent="0.25">
      <c r="A20" s="473"/>
      <c r="B20" s="65" t="s">
        <v>32</v>
      </c>
      <c r="C20" s="74">
        <f t="shared" ref="C20:J20" si="13">C19/C$23</f>
        <v>5.1858254105445114E-3</v>
      </c>
      <c r="D20" s="75">
        <f t="shared" si="13"/>
        <v>0</v>
      </c>
      <c r="E20" s="75">
        <f t="shared" si="13"/>
        <v>0</v>
      </c>
      <c r="F20" s="75">
        <f t="shared" si="13"/>
        <v>7.2115384615384609E-2</v>
      </c>
      <c r="G20" s="75">
        <f t="shared" si="13"/>
        <v>2.8953229398663696E-2</v>
      </c>
      <c r="H20" s="75" t="s">
        <v>18</v>
      </c>
      <c r="I20" s="77">
        <f t="shared" si="13"/>
        <v>2.3952095808383235E-2</v>
      </c>
      <c r="J20" s="78">
        <f t="shared" si="13"/>
        <v>1.6158536585365854E-2</v>
      </c>
    </row>
    <row r="21" spans="1:10" ht="25.5" customHeight="1" x14ac:dyDescent="0.25">
      <c r="A21" s="469" t="s">
        <v>128</v>
      </c>
      <c r="B21" s="70" t="s">
        <v>21</v>
      </c>
      <c r="C21" s="513">
        <v>102</v>
      </c>
      <c r="D21" s="514">
        <v>2</v>
      </c>
      <c r="E21" s="514">
        <v>0</v>
      </c>
      <c r="F21" s="514">
        <v>9</v>
      </c>
      <c r="G21" s="514">
        <v>13</v>
      </c>
      <c r="H21" s="514" t="s">
        <v>17</v>
      </c>
      <c r="I21" s="515">
        <v>7</v>
      </c>
      <c r="J21" s="516">
        <f t="shared" ref="J21" si="14">SUM(C21:I21)</f>
        <v>133</v>
      </c>
    </row>
    <row r="22" spans="1:10" ht="25.5" customHeight="1" thickBot="1" x14ac:dyDescent="0.3">
      <c r="A22" s="472"/>
      <c r="B22" s="70" t="s">
        <v>32</v>
      </c>
      <c r="C22" s="66">
        <f t="shared" ref="C22:J22" si="15">C21/C$23</f>
        <v>8.8159031979256702E-2</v>
      </c>
      <c r="D22" s="201">
        <f t="shared" si="15"/>
        <v>2.3584905660377358E-3</v>
      </c>
      <c r="E22" s="201">
        <f t="shared" si="15"/>
        <v>0</v>
      </c>
      <c r="F22" s="201">
        <f t="shared" si="15"/>
        <v>2.1634615384615384E-2</v>
      </c>
      <c r="G22" s="201">
        <f t="shared" si="15"/>
        <v>2.8953229398663696E-2</v>
      </c>
      <c r="H22" s="201" t="s">
        <v>18</v>
      </c>
      <c r="I22" s="68">
        <f t="shared" si="15"/>
        <v>4.1916167664670656E-2</v>
      </c>
      <c r="J22" s="69">
        <f t="shared" si="15"/>
        <v>4.0548780487804879E-2</v>
      </c>
    </row>
    <row r="23" spans="1:10" ht="27" customHeight="1" x14ac:dyDescent="0.25">
      <c r="A23" s="402" t="s">
        <v>129</v>
      </c>
      <c r="B23" s="5" t="s">
        <v>21</v>
      </c>
      <c r="C23" s="517">
        <f t="shared" ref="C23:J23" si="16">C5+C7+C9+C11+C13+C15+C17+C19+C21</f>
        <v>1157</v>
      </c>
      <c r="D23" s="518">
        <f t="shared" si="16"/>
        <v>848</v>
      </c>
      <c r="E23" s="518">
        <f t="shared" si="16"/>
        <v>243</v>
      </c>
      <c r="F23" s="518">
        <f t="shared" si="16"/>
        <v>416</v>
      </c>
      <c r="G23" s="518">
        <f t="shared" si="16"/>
        <v>449</v>
      </c>
      <c r="H23" s="518" t="s">
        <v>17</v>
      </c>
      <c r="I23" s="519">
        <f t="shared" si="16"/>
        <v>167</v>
      </c>
      <c r="J23" s="520">
        <f t="shared" si="16"/>
        <v>3280</v>
      </c>
    </row>
    <row r="24" spans="1:10" ht="27" customHeight="1" thickBot="1" x14ac:dyDescent="0.3">
      <c r="A24" s="410"/>
      <c r="B24" s="83" t="s">
        <v>32</v>
      </c>
      <c r="C24" s="84">
        <f t="shared" ref="C24:I24" si="17">C23/C$23</f>
        <v>1</v>
      </c>
      <c r="D24" s="85">
        <f t="shared" si="17"/>
        <v>1</v>
      </c>
      <c r="E24" s="85">
        <f t="shared" si="17"/>
        <v>1</v>
      </c>
      <c r="F24" s="85">
        <f t="shared" si="17"/>
        <v>1</v>
      </c>
      <c r="G24" s="85">
        <f t="shared" si="17"/>
        <v>1</v>
      </c>
      <c r="H24" s="85" t="s">
        <v>18</v>
      </c>
      <c r="I24" s="87">
        <f t="shared" si="17"/>
        <v>1</v>
      </c>
      <c r="J24" s="88">
        <f>J23/J$23</f>
        <v>1</v>
      </c>
    </row>
    <row r="25" spans="1:10" ht="36" customHeight="1" thickBot="1" x14ac:dyDescent="0.3">
      <c r="A25" s="152"/>
      <c r="B25" s="142"/>
      <c r="C25" s="91"/>
      <c r="D25" s="91"/>
      <c r="E25" s="91"/>
      <c r="F25" s="91"/>
      <c r="G25" s="91"/>
      <c r="H25" s="91"/>
      <c r="I25" s="91"/>
      <c r="J25" s="91"/>
    </row>
    <row r="26" spans="1:10" ht="45.75" customHeight="1" x14ac:dyDescent="0.25">
      <c r="A26" s="297" t="s">
        <v>130</v>
      </c>
      <c r="B26" s="298" t="s">
        <v>21</v>
      </c>
      <c r="C26" s="30">
        <v>64</v>
      </c>
      <c r="D26" s="31">
        <v>373</v>
      </c>
      <c r="E26" s="31">
        <v>27</v>
      </c>
      <c r="F26" s="31">
        <v>10</v>
      </c>
      <c r="G26" s="31">
        <v>164</v>
      </c>
      <c r="H26" s="299" t="s">
        <v>17</v>
      </c>
      <c r="I26" s="32">
        <v>88</v>
      </c>
      <c r="J26" s="300">
        <f>SUM(C26:I26)</f>
        <v>726</v>
      </c>
    </row>
    <row r="27" spans="1:10" ht="45.75" customHeight="1" thickBot="1" x14ac:dyDescent="0.3">
      <c r="A27" s="301" t="s">
        <v>83</v>
      </c>
      <c r="B27" s="302" t="s">
        <v>21</v>
      </c>
      <c r="C27" s="303">
        <f t="shared" ref="C27:J27" si="18">C28-C23-C26</f>
        <v>72</v>
      </c>
      <c r="D27" s="304">
        <f t="shared" si="18"/>
        <v>832</v>
      </c>
      <c r="E27" s="304">
        <f t="shared" si="18"/>
        <v>0</v>
      </c>
      <c r="F27" s="304">
        <f t="shared" si="18"/>
        <v>55</v>
      </c>
      <c r="G27" s="304">
        <f t="shared" si="18"/>
        <v>0</v>
      </c>
      <c r="H27" s="305">
        <v>276</v>
      </c>
      <c r="I27" s="306">
        <f t="shared" si="18"/>
        <v>0</v>
      </c>
      <c r="J27" s="307">
        <f t="shared" si="18"/>
        <v>1235</v>
      </c>
    </row>
    <row r="28" spans="1:10" ht="45.75" customHeight="1" thickBot="1" x14ac:dyDescent="0.3">
      <c r="A28" s="308" t="s">
        <v>22</v>
      </c>
      <c r="B28" s="302" t="s">
        <v>21</v>
      </c>
      <c r="C28" s="309">
        <v>1293</v>
      </c>
      <c r="D28" s="305">
        <v>2053</v>
      </c>
      <c r="E28" s="305">
        <v>270</v>
      </c>
      <c r="F28" s="305">
        <v>481</v>
      </c>
      <c r="G28" s="305">
        <v>613</v>
      </c>
      <c r="H28" s="305">
        <v>276</v>
      </c>
      <c r="I28" s="310">
        <v>255</v>
      </c>
      <c r="J28" s="311">
        <v>5241</v>
      </c>
    </row>
    <row r="29" spans="1:10" ht="48.75" customHeight="1" thickBot="1" x14ac:dyDescent="0.3">
      <c r="A29" s="141"/>
      <c r="B29" s="129"/>
      <c r="C29" s="216"/>
      <c r="D29" s="216"/>
      <c r="E29" s="216"/>
      <c r="F29" s="216"/>
      <c r="G29" s="216"/>
      <c r="H29" s="216"/>
      <c r="I29" s="216"/>
      <c r="J29" s="217"/>
    </row>
    <row r="30" spans="1:10" ht="39.75" customHeight="1" x14ac:dyDescent="0.25">
      <c r="A30" s="369" t="s">
        <v>23</v>
      </c>
      <c r="B30" s="370"/>
      <c r="C30" s="370"/>
      <c r="D30" s="93"/>
      <c r="E30" s="93"/>
      <c r="F30" s="93"/>
      <c r="G30" s="93"/>
      <c r="H30" s="93"/>
      <c r="I30" s="93"/>
      <c r="J30" s="94"/>
    </row>
    <row r="31" spans="1:10" ht="39.75" customHeight="1" x14ac:dyDescent="0.25">
      <c r="A31" s="386" t="s">
        <v>24</v>
      </c>
      <c r="B31" s="387"/>
      <c r="C31" s="236">
        <v>4</v>
      </c>
      <c r="D31" s="237">
        <v>2</v>
      </c>
      <c r="E31" s="237">
        <v>2</v>
      </c>
      <c r="F31" s="237">
        <v>2</v>
      </c>
      <c r="G31" s="237">
        <v>1</v>
      </c>
      <c r="H31" s="237">
        <v>0</v>
      </c>
      <c r="I31" s="237">
        <v>3</v>
      </c>
      <c r="J31" s="239">
        <f>SUM(C31:I31)</f>
        <v>14</v>
      </c>
    </row>
    <row r="32" spans="1:10" ht="39.75" customHeight="1" thickBot="1" x14ac:dyDescent="0.3">
      <c r="A32" s="388" t="s">
        <v>25</v>
      </c>
      <c r="B32" s="389"/>
      <c r="C32" s="241">
        <v>6</v>
      </c>
      <c r="D32" s="242">
        <v>10</v>
      </c>
      <c r="E32" s="242">
        <v>2</v>
      </c>
      <c r="F32" s="242">
        <v>2</v>
      </c>
      <c r="G32" s="242">
        <v>1</v>
      </c>
      <c r="H32" s="242">
        <v>1</v>
      </c>
      <c r="I32" s="243">
        <v>3</v>
      </c>
      <c r="J32" s="244">
        <f>SUM(C32:I32)</f>
        <v>25</v>
      </c>
    </row>
    <row r="33" spans="1:10" ht="21.75" customHeight="1" x14ac:dyDescent="0.25">
      <c r="A33" s="52" t="s">
        <v>26</v>
      </c>
      <c r="B33" s="53"/>
      <c r="C33" s="54"/>
      <c r="D33" s="54"/>
      <c r="E33" s="54"/>
      <c r="F33" s="54"/>
      <c r="G33" s="54"/>
      <c r="H33" s="54"/>
      <c r="I33" s="54"/>
      <c r="J33" s="54"/>
    </row>
    <row r="34" spans="1:10" s="195" customFormat="1" ht="21.75" customHeight="1" x14ac:dyDescent="0.25">
      <c r="A34" s="195" t="s">
        <v>131</v>
      </c>
      <c r="B34" s="194"/>
    </row>
    <row r="35" spans="1:10" ht="21.75" customHeight="1" x14ac:dyDescent="0.25">
      <c r="A35" s="290" t="s">
        <v>132</v>
      </c>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9" scale="41"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41"/>
  <sheetViews>
    <sheetView zoomScale="62" zoomScaleNormal="62" workbookViewId="0">
      <selection activeCell="D5" sqref="D5"/>
    </sheetView>
  </sheetViews>
  <sheetFormatPr baseColWidth="10" defaultRowHeight="15" x14ac:dyDescent="0.25"/>
  <cols>
    <col min="1" max="1" width="51.85546875" customWidth="1"/>
    <col min="2" max="2" width="13.85546875" style="55" customWidth="1"/>
    <col min="3" max="4" width="24.42578125" customWidth="1"/>
    <col min="5" max="5" width="30.140625" customWidth="1"/>
    <col min="6" max="10" width="24.42578125" customWidth="1"/>
  </cols>
  <sheetData>
    <row r="1" spans="1:10" ht="57" customHeight="1" x14ac:dyDescent="0.25">
      <c r="A1" s="456" t="s">
        <v>133</v>
      </c>
      <c r="B1" s="456"/>
      <c r="C1" s="456"/>
      <c r="D1" s="456"/>
      <c r="E1" s="456"/>
      <c r="F1" s="456"/>
      <c r="G1" s="456"/>
      <c r="H1" s="456"/>
      <c r="I1" s="456"/>
      <c r="J1" s="456"/>
    </row>
    <row r="2" spans="1:10" ht="57" customHeight="1" thickBot="1" x14ac:dyDescent="0.3">
      <c r="A2" s="496" t="s">
        <v>134</v>
      </c>
      <c r="B2" s="496"/>
      <c r="C2" s="497"/>
      <c r="D2" s="497"/>
      <c r="E2" s="497"/>
      <c r="F2" s="497"/>
      <c r="G2" s="497"/>
      <c r="H2" s="497"/>
      <c r="I2" s="497"/>
      <c r="J2" s="497"/>
    </row>
    <row r="3" spans="1:10" ht="51.75" customHeight="1" thickBot="1" x14ac:dyDescent="0.3">
      <c r="A3" s="393" t="s">
        <v>135</v>
      </c>
      <c r="B3" s="394"/>
      <c r="C3" s="412" t="s">
        <v>3</v>
      </c>
      <c r="D3" s="413"/>
      <c r="E3" s="413"/>
      <c r="F3" s="413"/>
      <c r="G3" s="413"/>
      <c r="H3" s="413"/>
      <c r="I3" s="413"/>
      <c r="J3" s="414"/>
    </row>
    <row r="4" spans="1:10" ht="48" customHeight="1" thickBot="1" x14ac:dyDescent="0.3">
      <c r="A4" s="395"/>
      <c r="B4" s="396"/>
      <c r="C4" s="103" t="s">
        <v>4</v>
      </c>
      <c r="D4" s="104" t="s">
        <v>5</v>
      </c>
      <c r="E4" s="104" t="s">
        <v>6</v>
      </c>
      <c r="F4" s="104" t="s">
        <v>7</v>
      </c>
      <c r="G4" s="104" t="s">
        <v>8</v>
      </c>
      <c r="H4" s="200" t="s">
        <v>119</v>
      </c>
      <c r="I4" s="106" t="s">
        <v>10</v>
      </c>
      <c r="J4" s="107" t="s">
        <v>11</v>
      </c>
    </row>
    <row r="5" spans="1:10" ht="31.5" customHeight="1" x14ac:dyDescent="0.25">
      <c r="A5" s="472" t="s">
        <v>136</v>
      </c>
      <c r="B5" s="5" t="s">
        <v>21</v>
      </c>
      <c r="C5" s="108">
        <v>859</v>
      </c>
      <c r="D5" s="109">
        <v>12</v>
      </c>
      <c r="E5" s="109">
        <v>20</v>
      </c>
      <c r="F5" s="109">
        <v>26</v>
      </c>
      <c r="G5" s="109">
        <v>72</v>
      </c>
      <c r="H5" s="109" t="s">
        <v>17</v>
      </c>
      <c r="I5" s="110">
        <v>2</v>
      </c>
      <c r="J5" s="111">
        <f>SUM(C5:I5)</f>
        <v>991</v>
      </c>
    </row>
    <row r="6" spans="1:10" ht="31.5" customHeight="1" x14ac:dyDescent="0.25">
      <c r="A6" s="473"/>
      <c r="B6" s="65" t="s">
        <v>32</v>
      </c>
      <c r="C6" s="74">
        <f t="shared" ref="C6:J6" si="0">C5/C$29</f>
        <v>0.73544520547945202</v>
      </c>
      <c r="D6" s="75">
        <f t="shared" si="0"/>
        <v>1.1049723756906077E-2</v>
      </c>
      <c r="E6" s="75">
        <f t="shared" si="0"/>
        <v>8.4745762711864403E-2</v>
      </c>
      <c r="F6" s="75">
        <f t="shared" si="0"/>
        <v>6.2650602409638559E-2</v>
      </c>
      <c r="G6" s="75">
        <f t="shared" si="0"/>
        <v>0.140625</v>
      </c>
      <c r="H6" s="75" t="s">
        <v>18</v>
      </c>
      <c r="I6" s="77">
        <f t="shared" si="0"/>
        <v>9.3023255813953487E-3</v>
      </c>
      <c r="J6" s="112">
        <f t="shared" si="0"/>
        <v>0.27285242290748901</v>
      </c>
    </row>
    <row r="7" spans="1:10" ht="25.5" customHeight="1" x14ac:dyDescent="0.25">
      <c r="A7" s="469" t="s">
        <v>137</v>
      </c>
      <c r="B7" s="70" t="s">
        <v>21</v>
      </c>
      <c r="C7" s="117">
        <v>18</v>
      </c>
      <c r="D7" s="118">
        <v>2</v>
      </c>
      <c r="E7" s="118">
        <v>138</v>
      </c>
      <c r="F7" s="118">
        <v>27</v>
      </c>
      <c r="G7" s="118">
        <v>5</v>
      </c>
      <c r="H7" s="118" t="s">
        <v>17</v>
      </c>
      <c r="I7" s="119">
        <v>1</v>
      </c>
      <c r="J7" s="120">
        <f t="shared" ref="J7" si="1">SUM(C7:I7)</f>
        <v>191</v>
      </c>
    </row>
    <row r="8" spans="1:10" ht="25.5" customHeight="1" x14ac:dyDescent="0.25">
      <c r="A8" s="473"/>
      <c r="B8" s="65" t="s">
        <v>32</v>
      </c>
      <c r="C8" s="74">
        <f t="shared" ref="C8:J8" si="2">C7/C$29</f>
        <v>1.5410958904109588E-2</v>
      </c>
      <c r="D8" s="75">
        <f t="shared" si="2"/>
        <v>1.841620626151013E-3</v>
      </c>
      <c r="E8" s="75">
        <f t="shared" si="2"/>
        <v>0.5847457627118644</v>
      </c>
      <c r="F8" s="75">
        <f t="shared" si="2"/>
        <v>6.5060240963855417E-2</v>
      </c>
      <c r="G8" s="75">
        <f t="shared" si="2"/>
        <v>9.765625E-3</v>
      </c>
      <c r="H8" s="75" t="s">
        <v>18</v>
      </c>
      <c r="I8" s="77">
        <f t="shared" si="2"/>
        <v>4.6511627906976744E-3</v>
      </c>
      <c r="J8" s="112">
        <f t="shared" si="2"/>
        <v>5.2588105726872246E-2</v>
      </c>
    </row>
    <row r="9" spans="1:10" ht="25.5" customHeight="1" x14ac:dyDescent="0.25">
      <c r="A9" s="469" t="s">
        <v>138</v>
      </c>
      <c r="B9" s="70" t="s">
        <v>21</v>
      </c>
      <c r="C9" s="117">
        <v>18</v>
      </c>
      <c r="D9" s="118">
        <v>737</v>
      </c>
      <c r="E9" s="118">
        <v>7</v>
      </c>
      <c r="F9" s="118">
        <v>14</v>
      </c>
      <c r="G9" s="118">
        <v>41</v>
      </c>
      <c r="H9" s="118" t="s">
        <v>17</v>
      </c>
      <c r="I9" s="119">
        <v>25</v>
      </c>
      <c r="J9" s="120">
        <f t="shared" ref="J9" si="3">SUM(C9:I9)</f>
        <v>842</v>
      </c>
    </row>
    <row r="10" spans="1:10" ht="25.5" customHeight="1" x14ac:dyDescent="0.25">
      <c r="A10" s="473"/>
      <c r="B10" s="65" t="s">
        <v>32</v>
      </c>
      <c r="C10" s="74">
        <f t="shared" ref="C10:J10" si="4">C9/C$29</f>
        <v>1.5410958904109588E-2</v>
      </c>
      <c r="D10" s="75">
        <f t="shared" si="4"/>
        <v>0.67863720073664824</v>
      </c>
      <c r="E10" s="75">
        <f t="shared" si="4"/>
        <v>2.9661016949152543E-2</v>
      </c>
      <c r="F10" s="75">
        <f t="shared" si="4"/>
        <v>3.3734939759036145E-2</v>
      </c>
      <c r="G10" s="75">
        <f t="shared" si="4"/>
        <v>8.0078125E-2</v>
      </c>
      <c r="H10" s="75" t="s">
        <v>18</v>
      </c>
      <c r="I10" s="77">
        <f t="shared" si="4"/>
        <v>0.11627906976744186</v>
      </c>
      <c r="J10" s="112">
        <f t="shared" si="4"/>
        <v>0.23182819383259912</v>
      </c>
    </row>
    <row r="11" spans="1:10" ht="25.5" customHeight="1" x14ac:dyDescent="0.25">
      <c r="A11" s="469" t="s">
        <v>139</v>
      </c>
      <c r="B11" s="70" t="s">
        <v>21</v>
      </c>
      <c r="C11" s="117">
        <v>18</v>
      </c>
      <c r="D11" s="118">
        <v>6</v>
      </c>
      <c r="E11" s="118">
        <v>38</v>
      </c>
      <c r="F11" s="118">
        <v>178</v>
      </c>
      <c r="G11" s="118">
        <v>6</v>
      </c>
      <c r="H11" s="118" t="s">
        <v>17</v>
      </c>
      <c r="I11" s="119">
        <v>2</v>
      </c>
      <c r="J11" s="120">
        <f t="shared" ref="J11" si="5">SUM(C11:I11)</f>
        <v>248</v>
      </c>
    </row>
    <row r="12" spans="1:10" ht="25.5" customHeight="1" x14ac:dyDescent="0.25">
      <c r="A12" s="473"/>
      <c r="B12" s="65" t="s">
        <v>32</v>
      </c>
      <c r="C12" s="74">
        <f t="shared" ref="C12:J12" si="6">C11/C$29</f>
        <v>1.5410958904109588E-2</v>
      </c>
      <c r="D12" s="75">
        <f t="shared" si="6"/>
        <v>5.5248618784530384E-3</v>
      </c>
      <c r="E12" s="75">
        <f t="shared" si="6"/>
        <v>0.16101694915254236</v>
      </c>
      <c r="F12" s="75">
        <f t="shared" si="6"/>
        <v>0.42891566265060244</v>
      </c>
      <c r="G12" s="75">
        <f t="shared" si="6"/>
        <v>1.171875E-2</v>
      </c>
      <c r="H12" s="75" t="s">
        <v>18</v>
      </c>
      <c r="I12" s="77">
        <f t="shared" si="6"/>
        <v>9.3023255813953487E-3</v>
      </c>
      <c r="J12" s="112">
        <f t="shared" si="6"/>
        <v>6.8281938325991193E-2</v>
      </c>
    </row>
    <row r="13" spans="1:10" ht="25.5" customHeight="1" x14ac:dyDescent="0.25">
      <c r="A13" s="469" t="s">
        <v>140</v>
      </c>
      <c r="B13" s="70" t="s">
        <v>21</v>
      </c>
      <c r="C13" s="117">
        <v>53</v>
      </c>
      <c r="D13" s="118">
        <v>19</v>
      </c>
      <c r="E13" s="118">
        <v>6</v>
      </c>
      <c r="F13" s="118">
        <v>16</v>
      </c>
      <c r="G13" s="118">
        <v>261</v>
      </c>
      <c r="H13" s="118" t="s">
        <v>17</v>
      </c>
      <c r="I13" s="119">
        <v>0</v>
      </c>
      <c r="J13" s="120">
        <f t="shared" ref="J13" si="7">SUM(C13:I13)</f>
        <v>355</v>
      </c>
    </row>
    <row r="14" spans="1:10" ht="25.5" customHeight="1" x14ac:dyDescent="0.25">
      <c r="A14" s="473"/>
      <c r="B14" s="65" t="s">
        <v>32</v>
      </c>
      <c r="C14" s="74">
        <f t="shared" ref="C14:J14" si="8">C13/C$29</f>
        <v>4.5376712328767124E-2</v>
      </c>
      <c r="D14" s="75">
        <f t="shared" si="8"/>
        <v>1.7495395948434623E-2</v>
      </c>
      <c r="E14" s="75">
        <f t="shared" si="8"/>
        <v>2.5423728813559324E-2</v>
      </c>
      <c r="F14" s="75">
        <f t="shared" si="8"/>
        <v>3.8554216867469883E-2</v>
      </c>
      <c r="G14" s="75">
        <f t="shared" si="8"/>
        <v>0.509765625</v>
      </c>
      <c r="H14" s="75" t="s">
        <v>18</v>
      </c>
      <c r="I14" s="77">
        <f t="shared" si="8"/>
        <v>0</v>
      </c>
      <c r="J14" s="112">
        <f t="shared" si="8"/>
        <v>9.7742290748898675E-2</v>
      </c>
    </row>
    <row r="15" spans="1:10" ht="25.5" customHeight="1" x14ac:dyDescent="0.25">
      <c r="A15" s="469" t="s">
        <v>141</v>
      </c>
      <c r="B15" s="70" t="s">
        <v>21</v>
      </c>
      <c r="C15" s="117">
        <v>8</v>
      </c>
      <c r="D15" s="118">
        <v>2</v>
      </c>
      <c r="E15" s="118">
        <v>6</v>
      </c>
      <c r="F15" s="118">
        <v>23</v>
      </c>
      <c r="G15" s="118">
        <v>4</v>
      </c>
      <c r="H15" s="118" t="s">
        <v>17</v>
      </c>
      <c r="I15" s="119">
        <v>0</v>
      </c>
      <c r="J15" s="120">
        <f t="shared" ref="J15" si="9">SUM(C15:I15)</f>
        <v>43</v>
      </c>
    </row>
    <row r="16" spans="1:10" ht="25.5" customHeight="1" x14ac:dyDescent="0.25">
      <c r="A16" s="473"/>
      <c r="B16" s="65" t="s">
        <v>32</v>
      </c>
      <c r="C16" s="74">
        <f t="shared" ref="C16:J16" si="10">C15/C$29</f>
        <v>6.8493150684931503E-3</v>
      </c>
      <c r="D16" s="75">
        <f t="shared" si="10"/>
        <v>1.841620626151013E-3</v>
      </c>
      <c r="E16" s="75">
        <f t="shared" si="10"/>
        <v>2.5423728813559324E-2</v>
      </c>
      <c r="F16" s="75">
        <f t="shared" si="10"/>
        <v>5.5421686746987948E-2</v>
      </c>
      <c r="G16" s="75">
        <f t="shared" si="10"/>
        <v>7.8125E-3</v>
      </c>
      <c r="H16" s="75" t="s">
        <v>18</v>
      </c>
      <c r="I16" s="77">
        <f t="shared" si="10"/>
        <v>0</v>
      </c>
      <c r="J16" s="112">
        <f t="shared" si="10"/>
        <v>1.183920704845815E-2</v>
      </c>
    </row>
    <row r="17" spans="1:10" ht="25.5" customHeight="1" x14ac:dyDescent="0.25">
      <c r="A17" s="469" t="s">
        <v>142</v>
      </c>
      <c r="B17" s="70" t="s">
        <v>21</v>
      </c>
      <c r="C17" s="117">
        <v>2</v>
      </c>
      <c r="D17" s="118">
        <v>22</v>
      </c>
      <c r="E17" s="118">
        <v>0</v>
      </c>
      <c r="F17" s="118">
        <v>6</v>
      </c>
      <c r="G17" s="118">
        <v>1</v>
      </c>
      <c r="H17" s="118" t="s">
        <v>17</v>
      </c>
      <c r="I17" s="119">
        <v>171</v>
      </c>
      <c r="J17" s="120">
        <f t="shared" ref="J17" si="11">SUM(C17:I17)</f>
        <v>202</v>
      </c>
    </row>
    <row r="18" spans="1:10" ht="25.5" customHeight="1" x14ac:dyDescent="0.25">
      <c r="A18" s="473"/>
      <c r="B18" s="65" t="s">
        <v>32</v>
      </c>
      <c r="C18" s="74">
        <f t="shared" ref="C18:J18" si="12">C17/C$29</f>
        <v>1.7123287671232876E-3</v>
      </c>
      <c r="D18" s="75">
        <f t="shared" si="12"/>
        <v>2.0257826887661142E-2</v>
      </c>
      <c r="E18" s="75">
        <f t="shared" si="12"/>
        <v>0</v>
      </c>
      <c r="F18" s="75">
        <f t="shared" si="12"/>
        <v>1.4457831325301205E-2</v>
      </c>
      <c r="G18" s="75">
        <f t="shared" si="12"/>
        <v>1.953125E-3</v>
      </c>
      <c r="H18" s="75" t="s">
        <v>18</v>
      </c>
      <c r="I18" s="77">
        <f t="shared" si="12"/>
        <v>0.79534883720930227</v>
      </c>
      <c r="J18" s="112">
        <f t="shared" si="12"/>
        <v>5.5616740088105729E-2</v>
      </c>
    </row>
    <row r="19" spans="1:10" ht="25.5" customHeight="1" x14ac:dyDescent="0.25">
      <c r="A19" s="469" t="s">
        <v>143</v>
      </c>
      <c r="B19" s="70" t="s">
        <v>21</v>
      </c>
      <c r="C19" s="117">
        <v>29</v>
      </c>
      <c r="D19" s="118">
        <v>56</v>
      </c>
      <c r="E19" s="118">
        <v>5</v>
      </c>
      <c r="F19" s="118">
        <v>50</v>
      </c>
      <c r="G19" s="118">
        <v>20</v>
      </c>
      <c r="H19" s="118" t="s">
        <v>17</v>
      </c>
      <c r="I19" s="119">
        <v>4</v>
      </c>
      <c r="J19" s="120">
        <f t="shared" ref="J19" si="13">SUM(C19:I19)</f>
        <v>164</v>
      </c>
    </row>
    <row r="20" spans="1:10" ht="25.5" customHeight="1" x14ac:dyDescent="0.25">
      <c r="A20" s="473"/>
      <c r="B20" s="65" t="s">
        <v>32</v>
      </c>
      <c r="C20" s="74">
        <f t="shared" ref="C20:J20" si="14">C19/C$29</f>
        <v>2.482876712328767E-2</v>
      </c>
      <c r="D20" s="75">
        <f t="shared" si="14"/>
        <v>5.1565377532228361E-2</v>
      </c>
      <c r="E20" s="75">
        <f t="shared" si="14"/>
        <v>2.1186440677966101E-2</v>
      </c>
      <c r="F20" s="75">
        <f t="shared" si="14"/>
        <v>0.12048192771084337</v>
      </c>
      <c r="G20" s="75">
        <f t="shared" si="14"/>
        <v>3.90625E-2</v>
      </c>
      <c r="H20" s="75" t="s">
        <v>18</v>
      </c>
      <c r="I20" s="77">
        <f t="shared" si="14"/>
        <v>1.8604651162790697E-2</v>
      </c>
      <c r="J20" s="112">
        <f t="shared" si="14"/>
        <v>4.5154185022026429E-2</v>
      </c>
    </row>
    <row r="21" spans="1:10" ht="25.5" customHeight="1" x14ac:dyDescent="0.25">
      <c r="A21" s="469" t="s">
        <v>144</v>
      </c>
      <c r="B21" s="70" t="s">
        <v>21</v>
      </c>
      <c r="C21" s="117">
        <v>78</v>
      </c>
      <c r="D21" s="118">
        <v>56</v>
      </c>
      <c r="E21" s="118">
        <v>10</v>
      </c>
      <c r="F21" s="118">
        <v>26</v>
      </c>
      <c r="G21" s="118">
        <v>68</v>
      </c>
      <c r="H21" s="118" t="s">
        <v>17</v>
      </c>
      <c r="I21" s="119">
        <v>3</v>
      </c>
      <c r="J21" s="120">
        <f t="shared" ref="J21" si="15">SUM(C21:I21)</f>
        <v>241</v>
      </c>
    </row>
    <row r="22" spans="1:10" ht="25.5" customHeight="1" x14ac:dyDescent="0.25">
      <c r="A22" s="473"/>
      <c r="B22" s="65" t="s">
        <v>32</v>
      </c>
      <c r="C22" s="74">
        <f t="shared" ref="C22:J22" si="16">C21/C$29</f>
        <v>6.6780821917808222E-2</v>
      </c>
      <c r="D22" s="75">
        <f t="shared" si="16"/>
        <v>5.1565377532228361E-2</v>
      </c>
      <c r="E22" s="75">
        <f t="shared" si="16"/>
        <v>4.2372881355932202E-2</v>
      </c>
      <c r="F22" s="75">
        <f t="shared" si="16"/>
        <v>6.2650602409638559E-2</v>
      </c>
      <c r="G22" s="75">
        <f t="shared" si="16"/>
        <v>0.1328125</v>
      </c>
      <c r="H22" s="75" t="s">
        <v>18</v>
      </c>
      <c r="I22" s="77">
        <f t="shared" si="16"/>
        <v>1.3953488372093023E-2</v>
      </c>
      <c r="J22" s="112">
        <f t="shared" si="16"/>
        <v>6.6354625550660795E-2</v>
      </c>
    </row>
    <row r="23" spans="1:10" ht="25.5" customHeight="1" x14ac:dyDescent="0.25">
      <c r="A23" s="469" t="s">
        <v>145</v>
      </c>
      <c r="B23" s="70" t="s">
        <v>21</v>
      </c>
      <c r="C23" s="117">
        <v>9</v>
      </c>
      <c r="D23" s="118">
        <v>5</v>
      </c>
      <c r="E23" s="118">
        <v>1</v>
      </c>
      <c r="F23" s="118">
        <v>11</v>
      </c>
      <c r="G23" s="118">
        <v>4</v>
      </c>
      <c r="H23" s="118" t="s">
        <v>17</v>
      </c>
      <c r="I23" s="119">
        <v>2</v>
      </c>
      <c r="J23" s="120">
        <f t="shared" ref="J23" si="17">SUM(C23:I23)</f>
        <v>32</v>
      </c>
    </row>
    <row r="24" spans="1:10" ht="25.5" customHeight="1" x14ac:dyDescent="0.25">
      <c r="A24" s="473"/>
      <c r="B24" s="65" t="s">
        <v>32</v>
      </c>
      <c r="C24" s="74">
        <f t="shared" ref="C24:J24" si="18">C23/C$29</f>
        <v>7.7054794520547941E-3</v>
      </c>
      <c r="D24" s="75">
        <f t="shared" si="18"/>
        <v>4.6040515653775326E-3</v>
      </c>
      <c r="E24" s="75">
        <f t="shared" si="18"/>
        <v>4.2372881355932203E-3</v>
      </c>
      <c r="F24" s="75">
        <f t="shared" si="18"/>
        <v>2.6506024096385541E-2</v>
      </c>
      <c r="G24" s="75">
        <f t="shared" si="18"/>
        <v>7.8125E-3</v>
      </c>
      <c r="H24" s="75" t="s">
        <v>18</v>
      </c>
      <c r="I24" s="77">
        <f t="shared" si="18"/>
        <v>9.3023255813953487E-3</v>
      </c>
      <c r="J24" s="112">
        <f t="shared" si="18"/>
        <v>8.8105726872246704E-3</v>
      </c>
    </row>
    <row r="25" spans="1:10" ht="25.5" customHeight="1" x14ac:dyDescent="0.25">
      <c r="A25" s="469" t="s">
        <v>146</v>
      </c>
      <c r="B25" s="70" t="s">
        <v>21</v>
      </c>
      <c r="C25" s="117">
        <v>43</v>
      </c>
      <c r="D25" s="118">
        <v>102</v>
      </c>
      <c r="E25" s="118">
        <v>3</v>
      </c>
      <c r="F25" s="118">
        <v>17</v>
      </c>
      <c r="G25" s="118">
        <v>11</v>
      </c>
      <c r="H25" s="118" t="s">
        <v>17</v>
      </c>
      <c r="I25" s="119">
        <v>0</v>
      </c>
      <c r="J25" s="120">
        <f t="shared" ref="J25" si="19">SUM(C25:I25)</f>
        <v>176</v>
      </c>
    </row>
    <row r="26" spans="1:10" ht="25.5" customHeight="1" x14ac:dyDescent="0.25">
      <c r="A26" s="473"/>
      <c r="B26" s="65" t="s">
        <v>32</v>
      </c>
      <c r="C26" s="74">
        <f t="shared" ref="C26:J26" si="20">C25/C$29</f>
        <v>3.6815068493150686E-2</v>
      </c>
      <c r="D26" s="75">
        <f t="shared" si="20"/>
        <v>9.3922651933701654E-2</v>
      </c>
      <c r="E26" s="75">
        <f t="shared" si="20"/>
        <v>1.2711864406779662E-2</v>
      </c>
      <c r="F26" s="75">
        <f t="shared" si="20"/>
        <v>4.0963855421686748E-2</v>
      </c>
      <c r="G26" s="75">
        <f t="shared" si="20"/>
        <v>2.1484375E-2</v>
      </c>
      <c r="H26" s="75" t="s">
        <v>18</v>
      </c>
      <c r="I26" s="77">
        <f t="shared" si="20"/>
        <v>0</v>
      </c>
      <c r="J26" s="112">
        <f t="shared" si="20"/>
        <v>4.8458149779735685E-2</v>
      </c>
    </row>
    <row r="27" spans="1:10" ht="25.5" customHeight="1" x14ac:dyDescent="0.25">
      <c r="A27" s="469" t="s">
        <v>147</v>
      </c>
      <c r="B27" s="70" t="s">
        <v>21</v>
      </c>
      <c r="C27" s="117">
        <v>33</v>
      </c>
      <c r="D27" s="118">
        <v>67</v>
      </c>
      <c r="E27" s="118">
        <v>2</v>
      </c>
      <c r="F27" s="118">
        <v>21</v>
      </c>
      <c r="G27" s="118">
        <v>19</v>
      </c>
      <c r="H27" s="118" t="s">
        <v>17</v>
      </c>
      <c r="I27" s="119">
        <v>5</v>
      </c>
      <c r="J27" s="120">
        <f t="shared" ref="J27" si="21">SUM(C27:I27)</f>
        <v>147</v>
      </c>
    </row>
    <row r="28" spans="1:10" ht="25.5" customHeight="1" thickBot="1" x14ac:dyDescent="0.3">
      <c r="A28" s="472"/>
      <c r="B28" s="70" t="s">
        <v>32</v>
      </c>
      <c r="C28" s="66">
        <f t="shared" ref="C28:J28" si="22">C27/C$29</f>
        <v>2.8253424657534245E-2</v>
      </c>
      <c r="D28" s="201">
        <f t="shared" si="22"/>
        <v>6.1694290976058934E-2</v>
      </c>
      <c r="E28" s="201">
        <f t="shared" si="22"/>
        <v>8.4745762711864406E-3</v>
      </c>
      <c r="F28" s="201">
        <f t="shared" si="22"/>
        <v>5.0602409638554217E-2</v>
      </c>
      <c r="G28" s="201">
        <f t="shared" si="22"/>
        <v>3.7109375E-2</v>
      </c>
      <c r="H28" s="201" t="s">
        <v>18</v>
      </c>
      <c r="I28" s="68">
        <f t="shared" si="22"/>
        <v>2.3255813953488372E-2</v>
      </c>
      <c r="J28" s="202">
        <f t="shared" si="22"/>
        <v>4.0473568281938328E-2</v>
      </c>
    </row>
    <row r="29" spans="1:10" ht="32.25" customHeight="1" x14ac:dyDescent="0.25">
      <c r="A29" s="402" t="s">
        <v>148</v>
      </c>
      <c r="B29" s="312" t="s">
        <v>21</v>
      </c>
      <c r="C29" s="124">
        <f t="shared" ref="C29:J29" si="23">C5+C7+C9+C11+C13+C15+C17+C19+C21+C23+C25+C27</f>
        <v>1168</v>
      </c>
      <c r="D29" s="125">
        <f t="shared" si="23"/>
        <v>1086</v>
      </c>
      <c r="E29" s="125">
        <f t="shared" si="23"/>
        <v>236</v>
      </c>
      <c r="F29" s="125">
        <f t="shared" si="23"/>
        <v>415</v>
      </c>
      <c r="G29" s="125">
        <f t="shared" si="23"/>
        <v>512</v>
      </c>
      <c r="H29" s="125" t="s">
        <v>17</v>
      </c>
      <c r="I29" s="126">
        <f t="shared" si="23"/>
        <v>215</v>
      </c>
      <c r="J29" s="203">
        <f t="shared" si="23"/>
        <v>3632</v>
      </c>
    </row>
    <row r="30" spans="1:10" ht="32.25" customHeight="1" thickBot="1" x14ac:dyDescent="0.3">
      <c r="A30" s="410"/>
      <c r="B30" s="21" t="s">
        <v>32</v>
      </c>
      <c r="C30" s="84">
        <f t="shared" ref="C30:J30" si="24">C29/C$29</f>
        <v>1</v>
      </c>
      <c r="D30" s="85">
        <f t="shared" si="24"/>
        <v>1</v>
      </c>
      <c r="E30" s="85">
        <f t="shared" si="24"/>
        <v>1</v>
      </c>
      <c r="F30" s="85">
        <f t="shared" si="24"/>
        <v>1</v>
      </c>
      <c r="G30" s="85">
        <f t="shared" si="24"/>
        <v>1</v>
      </c>
      <c r="H30" s="85" t="s">
        <v>18</v>
      </c>
      <c r="I30" s="87">
        <f t="shared" si="24"/>
        <v>1</v>
      </c>
      <c r="J30" s="128">
        <f t="shared" si="24"/>
        <v>1</v>
      </c>
    </row>
    <row r="31" spans="1:10" ht="36" customHeight="1" thickBot="1" x14ac:dyDescent="0.3">
      <c r="A31" s="152"/>
      <c r="B31" s="142"/>
      <c r="C31" s="91"/>
      <c r="D31" s="91"/>
      <c r="E31" s="91"/>
      <c r="F31" s="91"/>
      <c r="G31" s="91"/>
      <c r="H31" s="91"/>
      <c r="I31" s="91"/>
      <c r="J31" s="91"/>
    </row>
    <row r="32" spans="1:10" ht="57" customHeight="1" x14ac:dyDescent="0.25">
      <c r="A32" s="204" t="s">
        <v>149</v>
      </c>
      <c r="B32" s="228" t="s">
        <v>21</v>
      </c>
      <c r="C32" s="206">
        <v>53</v>
      </c>
      <c r="D32" s="207">
        <v>135</v>
      </c>
      <c r="E32" s="207">
        <v>34</v>
      </c>
      <c r="F32" s="207">
        <v>66</v>
      </c>
      <c r="G32" s="207">
        <v>101</v>
      </c>
      <c r="H32" s="230" t="s">
        <v>17</v>
      </c>
      <c r="I32" s="208">
        <v>40</v>
      </c>
      <c r="J32" s="209">
        <f>SUM(C32:I32)</f>
        <v>429</v>
      </c>
    </row>
    <row r="33" spans="1:10" ht="55.5" customHeight="1" thickBot="1" x14ac:dyDescent="0.3">
      <c r="A33" s="233" t="s">
        <v>83</v>
      </c>
      <c r="B33" s="313" t="s">
        <v>21</v>
      </c>
      <c r="C33" s="314">
        <f t="shared" ref="C33:J33" si="25">C34-C29-C32</f>
        <v>72</v>
      </c>
      <c r="D33" s="315">
        <f t="shared" si="25"/>
        <v>832</v>
      </c>
      <c r="E33" s="315">
        <f t="shared" si="25"/>
        <v>0</v>
      </c>
      <c r="F33" s="315">
        <f t="shared" si="25"/>
        <v>0</v>
      </c>
      <c r="G33" s="315">
        <f t="shared" si="25"/>
        <v>0</v>
      </c>
      <c r="H33" s="212">
        <v>276</v>
      </c>
      <c r="I33" s="316">
        <f t="shared" si="25"/>
        <v>0</v>
      </c>
      <c r="J33" s="317">
        <f t="shared" si="25"/>
        <v>1180</v>
      </c>
    </row>
    <row r="34" spans="1:10" ht="54.75" customHeight="1" thickBot="1" x14ac:dyDescent="0.3">
      <c r="A34" s="235" t="s">
        <v>22</v>
      </c>
      <c r="B34" s="313" t="s">
        <v>21</v>
      </c>
      <c r="C34" s="211">
        <v>1293</v>
      </c>
      <c r="D34" s="212">
        <v>2053</v>
      </c>
      <c r="E34" s="212">
        <v>270</v>
      </c>
      <c r="F34" s="212">
        <v>481</v>
      </c>
      <c r="G34" s="212">
        <v>613</v>
      </c>
      <c r="H34" s="212">
        <v>276</v>
      </c>
      <c r="I34" s="213">
        <v>255</v>
      </c>
      <c r="J34" s="214">
        <f>SUM(C34:I34)</f>
        <v>5241</v>
      </c>
    </row>
    <row r="35" spans="1:10" ht="54.75" customHeight="1" thickBot="1" x14ac:dyDescent="0.3">
      <c r="A35" s="141"/>
      <c r="B35" s="129"/>
      <c r="C35" s="216"/>
      <c r="D35" s="216"/>
      <c r="E35" s="216"/>
      <c r="F35" s="216"/>
      <c r="G35" s="216"/>
      <c r="H35" s="216"/>
      <c r="I35" s="143"/>
      <c r="J35" s="145"/>
    </row>
    <row r="36" spans="1:10" ht="41.25" customHeight="1" x14ac:dyDescent="0.25">
      <c r="A36" s="369" t="s">
        <v>23</v>
      </c>
      <c r="B36" s="370"/>
      <c r="C36" s="318"/>
      <c r="D36" s="93"/>
      <c r="E36" s="93"/>
      <c r="F36" s="93"/>
      <c r="G36" s="93"/>
      <c r="H36" s="93"/>
      <c r="I36" s="93"/>
      <c r="J36" s="94"/>
    </row>
    <row r="37" spans="1:10" ht="41.25" customHeight="1" x14ac:dyDescent="0.25">
      <c r="A37" s="386" t="s">
        <v>24</v>
      </c>
      <c r="B37" s="387"/>
      <c r="C37" s="236">
        <v>4</v>
      </c>
      <c r="D37" s="237">
        <v>2</v>
      </c>
      <c r="E37" s="237">
        <v>2</v>
      </c>
      <c r="F37" s="237">
        <v>2</v>
      </c>
      <c r="G37" s="237">
        <v>1</v>
      </c>
      <c r="H37" s="237">
        <v>0</v>
      </c>
      <c r="I37" s="237">
        <v>3</v>
      </c>
      <c r="J37" s="239">
        <f>SUM(C37:I37)</f>
        <v>14</v>
      </c>
    </row>
    <row r="38" spans="1:10" ht="41.25" customHeight="1" thickBot="1" x14ac:dyDescent="0.3">
      <c r="A38" s="388" t="s">
        <v>25</v>
      </c>
      <c r="B38" s="389"/>
      <c r="C38" s="241">
        <v>6</v>
      </c>
      <c r="D38" s="242">
        <v>10</v>
      </c>
      <c r="E38" s="242">
        <v>2</v>
      </c>
      <c r="F38" s="242">
        <v>2</v>
      </c>
      <c r="G38" s="242">
        <v>1</v>
      </c>
      <c r="H38" s="242">
        <v>1</v>
      </c>
      <c r="I38" s="243">
        <v>3</v>
      </c>
      <c r="J38" s="244">
        <f>SUM(C38:I38)</f>
        <v>25</v>
      </c>
    </row>
    <row r="39" spans="1:10" ht="31.5" customHeight="1" x14ac:dyDescent="0.25">
      <c r="A39" s="52" t="s">
        <v>26</v>
      </c>
      <c r="B39" s="53"/>
      <c r="C39" s="54"/>
      <c r="D39" s="54"/>
      <c r="E39" s="54"/>
      <c r="F39" s="54"/>
      <c r="G39" s="54"/>
      <c r="H39" s="54"/>
      <c r="I39" s="54"/>
      <c r="J39" s="54"/>
    </row>
    <row r="41" spans="1:10" ht="15.75" x14ac:dyDescent="0.25">
      <c r="A41" s="290" t="s">
        <v>132</v>
      </c>
    </row>
  </sheetData>
  <mergeCells count="20">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21:A22"/>
    <mergeCell ref="A23:A24"/>
    <mergeCell ref="A25:A26"/>
    <mergeCell ref="A27:A28"/>
    <mergeCell ref="A29:A30"/>
    <mergeCell ref="A36:B36"/>
  </mergeCells>
  <pageMargins left="0.70866141732283472" right="0.70866141732283472" top="0.74803149606299213" bottom="0.74803149606299213" header="0.31496062992125984" footer="0.31496062992125984"/>
  <pageSetup paperSize="9" scale="36"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TAB-1.1.1_2017_Web</vt:lpstr>
      <vt:lpstr>TAB-1.1.2_2017_Web</vt:lpstr>
      <vt:lpstr>TAB-1.1.3_2017_Web</vt:lpstr>
      <vt:lpstr>TAB-1.1.4_2017_Web</vt:lpstr>
      <vt:lpstr>TAB-1.1.5_2017_Web</vt:lpstr>
      <vt:lpstr>TAB-1.1.6_2017_Web</vt:lpstr>
      <vt:lpstr>TAB-1.1.7_2017_Web</vt:lpstr>
      <vt:lpstr>TAB-1.1.8_2017_Web</vt:lpstr>
      <vt:lpstr>TAB-1.1.9_2017_Web</vt:lpstr>
      <vt:lpstr>TAB-1.1.10_2017_Web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dcterms:created xsi:type="dcterms:W3CDTF">2019-04-19T13:31:14Z</dcterms:created>
  <dcterms:modified xsi:type="dcterms:W3CDTF">2019-05-21T15:37:28Z</dcterms:modified>
</cp:coreProperties>
</file>