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2000-Relais_sociaux\4_Publication_Annuaires\Stat_RSU_2018\dhe-Profil_2018\TAB_611_à_6110_AJL_An2018_OCO\"/>
    </mc:Choice>
  </mc:AlternateContent>
  <bookViews>
    <workbookView xWindow="0" yWindow="0" windowWidth="24000" windowHeight="9735" tabRatio="961"/>
  </bookViews>
  <sheets>
    <sheet name="TAB-6.1.1_2018_Web" sheetId="11" r:id="rId1"/>
    <sheet name="TAB-6.1.2_2018_Web" sheetId="12" r:id="rId2"/>
    <sheet name="TAB-6.1.3_2018_Web" sheetId="13" r:id="rId3"/>
    <sheet name="TAB-6.1.4_2018_Web" sheetId="14" r:id="rId4"/>
    <sheet name="TAB-6.1.5_2018_Web" sheetId="16" r:id="rId5"/>
    <sheet name="TAB-6.1.6_2018_Web" sheetId="17" r:id="rId6"/>
    <sheet name="TAB-6.1.7_2018_Web" sheetId="18" r:id="rId7"/>
    <sheet name="TAB-6.1.8_2018_Web" sheetId="19" r:id="rId8"/>
    <sheet name="TAB-6.1.9_2018_Web" sheetId="20" r:id="rId9"/>
    <sheet name="TAB-6.1.10_2018_Web" sheetId="21"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Profil_2017_qly" localSheetId="0">#REF!</definedName>
    <definedName name="Profil_2017_qly" localSheetId="9">#REF!</definedName>
    <definedName name="Profil_2017_qly" localSheetId="1">#REF!</definedName>
    <definedName name="Profil_2017_qly" localSheetId="2">#REF!</definedName>
    <definedName name="Profil_2017_qly" localSheetId="3">#REF!</definedName>
    <definedName name="Profil_2017_qly" localSheetId="4">#REF!</definedName>
    <definedName name="Profil_2017_qly" localSheetId="5">#REF!</definedName>
    <definedName name="Profil_2017_qly" localSheetId="6">#REF!</definedName>
    <definedName name="Profil_2017_qly" localSheetId="7">#REF!</definedName>
    <definedName name="Profil_2017_qly" localSheetId="8">#REF!</definedName>
    <definedName name="Profil_2017_qly">#REF!</definedName>
    <definedName name="Profil_2017_qty" localSheetId="0">#REF!</definedName>
    <definedName name="Profil_2017_qty" localSheetId="9">#REF!</definedName>
    <definedName name="Profil_2017_qty" localSheetId="1">#REF!</definedName>
    <definedName name="Profil_2017_qty" localSheetId="2">#REF!</definedName>
    <definedName name="Profil_2017_qty" localSheetId="3">#REF!</definedName>
    <definedName name="Profil_2017_qty" localSheetId="4">#REF!</definedName>
    <definedName name="Profil_2017_qty" localSheetId="5">#REF!</definedName>
    <definedName name="Profil_2017_qty" localSheetId="6">#REF!</definedName>
    <definedName name="Profil_2017_qty" localSheetId="7">#REF!</definedName>
    <definedName name="Profil_2017_qty" localSheetId="8">#REF!</definedName>
    <definedName name="Profil_2017_qty">#REF!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 i="21" l="1"/>
  <c r="J48" i="21"/>
  <c r="J45" i="21"/>
  <c r="J44" i="21"/>
  <c r="I44" i="21"/>
  <c r="G44" i="21"/>
  <c r="F44" i="21"/>
  <c r="E44" i="21"/>
  <c r="D44" i="21"/>
  <c r="J42" i="21"/>
  <c r="I40" i="21"/>
  <c r="G40" i="21"/>
  <c r="F40" i="21"/>
  <c r="E40" i="21"/>
  <c r="D40" i="21"/>
  <c r="J39" i="21"/>
  <c r="J40" i="21" s="1"/>
  <c r="I38" i="21"/>
  <c r="G38" i="21"/>
  <c r="F38" i="21"/>
  <c r="E38" i="21"/>
  <c r="D38" i="21"/>
  <c r="J37" i="21"/>
  <c r="J38" i="21" s="1"/>
  <c r="I36" i="21"/>
  <c r="G36" i="21"/>
  <c r="F36" i="21"/>
  <c r="E36" i="21"/>
  <c r="D36" i="21"/>
  <c r="J35" i="21"/>
  <c r="J36" i="21" s="1"/>
  <c r="J34" i="21"/>
  <c r="I34" i="21"/>
  <c r="G34" i="21"/>
  <c r="F34" i="21"/>
  <c r="E34" i="21"/>
  <c r="D34" i="21"/>
  <c r="J33" i="21"/>
  <c r="I32" i="21"/>
  <c r="G32" i="21"/>
  <c r="F32" i="21"/>
  <c r="E32" i="21"/>
  <c r="D32" i="21"/>
  <c r="J31" i="21"/>
  <c r="J32" i="21" s="1"/>
  <c r="I30" i="21"/>
  <c r="G30" i="21"/>
  <c r="F30" i="21"/>
  <c r="E30" i="21"/>
  <c r="D30" i="21"/>
  <c r="J29" i="21"/>
  <c r="J30" i="21" s="1"/>
  <c r="I28" i="21"/>
  <c r="G28" i="21"/>
  <c r="F28" i="21"/>
  <c r="E28" i="21"/>
  <c r="D28" i="21"/>
  <c r="J27" i="21"/>
  <c r="J28" i="21" s="1"/>
  <c r="J26" i="21"/>
  <c r="I26" i="21"/>
  <c r="G26" i="21"/>
  <c r="F26" i="21"/>
  <c r="E26" i="21"/>
  <c r="D26" i="21"/>
  <c r="J25" i="21"/>
  <c r="I24" i="21"/>
  <c r="G24" i="21"/>
  <c r="F24" i="21"/>
  <c r="E24" i="21"/>
  <c r="D24" i="21"/>
  <c r="J23" i="21"/>
  <c r="J24" i="21" s="1"/>
  <c r="I22" i="21"/>
  <c r="G22" i="21"/>
  <c r="F22" i="21"/>
  <c r="E22" i="21"/>
  <c r="D22" i="21"/>
  <c r="J21" i="21"/>
  <c r="J22" i="21" s="1"/>
  <c r="I20" i="21"/>
  <c r="G20" i="21"/>
  <c r="F20" i="21"/>
  <c r="E20" i="21"/>
  <c r="D20" i="21"/>
  <c r="J19" i="21"/>
  <c r="J20" i="21" s="1"/>
  <c r="J18" i="21"/>
  <c r="I18" i="21"/>
  <c r="G18" i="21"/>
  <c r="F18" i="21"/>
  <c r="E18" i="21"/>
  <c r="D18" i="21"/>
  <c r="J17" i="21"/>
  <c r="I16" i="21"/>
  <c r="G16" i="21"/>
  <c r="F16" i="21"/>
  <c r="E16" i="21"/>
  <c r="D16" i="21"/>
  <c r="J15" i="21"/>
  <c r="J16" i="21" s="1"/>
  <c r="I14" i="21"/>
  <c r="G14" i="21"/>
  <c r="F14" i="21"/>
  <c r="E14" i="21"/>
  <c r="D14" i="21"/>
  <c r="J13" i="21"/>
  <c r="J14" i="21" s="1"/>
  <c r="I12" i="21"/>
  <c r="G12" i="21"/>
  <c r="F12" i="21"/>
  <c r="E12" i="21"/>
  <c r="D12" i="21"/>
  <c r="J11" i="21"/>
  <c r="J12" i="21" s="1"/>
  <c r="J10" i="21"/>
  <c r="I10" i="21"/>
  <c r="G10" i="21"/>
  <c r="F10" i="21"/>
  <c r="E10" i="21"/>
  <c r="D10" i="21"/>
  <c r="J9" i="21"/>
  <c r="I8" i="21"/>
  <c r="G8" i="21"/>
  <c r="F8" i="21"/>
  <c r="E8" i="21"/>
  <c r="D8" i="21"/>
  <c r="J7" i="21"/>
  <c r="J8" i="21" s="1"/>
  <c r="I6" i="21"/>
  <c r="G6" i="21"/>
  <c r="F6" i="21"/>
  <c r="E6" i="21"/>
  <c r="D6" i="21"/>
  <c r="J5" i="21"/>
  <c r="J6" i="21" s="1"/>
  <c r="J38" i="20"/>
  <c r="J37" i="20"/>
  <c r="J34" i="20"/>
  <c r="E33" i="20"/>
  <c r="J32" i="20"/>
  <c r="I30" i="20"/>
  <c r="E30" i="20"/>
  <c r="D30" i="20"/>
  <c r="I29" i="20"/>
  <c r="I33" i="20" s="1"/>
  <c r="G29" i="20"/>
  <c r="G30" i="20" s="1"/>
  <c r="F29" i="20"/>
  <c r="F26" i="20" s="1"/>
  <c r="E29" i="20"/>
  <c r="D29" i="20"/>
  <c r="D33" i="20" s="1"/>
  <c r="I28" i="20"/>
  <c r="E28" i="20"/>
  <c r="D28" i="20"/>
  <c r="J27" i="20"/>
  <c r="I26" i="20"/>
  <c r="G26" i="20"/>
  <c r="E26" i="20"/>
  <c r="D26" i="20"/>
  <c r="J25" i="20"/>
  <c r="I24" i="20"/>
  <c r="G24" i="20"/>
  <c r="F24" i="20"/>
  <c r="E24" i="20"/>
  <c r="D24" i="20"/>
  <c r="J23" i="20"/>
  <c r="E22" i="20"/>
  <c r="J21" i="20"/>
  <c r="I20" i="20"/>
  <c r="E20" i="20"/>
  <c r="D20" i="20"/>
  <c r="J19" i="20"/>
  <c r="I18" i="20"/>
  <c r="G18" i="20"/>
  <c r="E18" i="20"/>
  <c r="D18" i="20"/>
  <c r="J17" i="20"/>
  <c r="I16" i="20"/>
  <c r="G16" i="20"/>
  <c r="F16" i="20"/>
  <c r="E16" i="20"/>
  <c r="D16" i="20"/>
  <c r="J15" i="20"/>
  <c r="E14" i="20"/>
  <c r="J13" i="20"/>
  <c r="I12" i="20"/>
  <c r="E12" i="20"/>
  <c r="D12" i="20"/>
  <c r="J11" i="20"/>
  <c r="I10" i="20"/>
  <c r="G10" i="20"/>
  <c r="E10" i="20"/>
  <c r="D10" i="20"/>
  <c r="J9" i="20"/>
  <c r="I8" i="20"/>
  <c r="G8" i="20"/>
  <c r="F8" i="20"/>
  <c r="E8" i="20"/>
  <c r="D8" i="20"/>
  <c r="J7" i="20"/>
  <c r="E6" i="20"/>
  <c r="J5" i="20"/>
  <c r="J29" i="20" s="1"/>
  <c r="J32" i="19"/>
  <c r="J31" i="19"/>
  <c r="J28" i="19"/>
  <c r="E27" i="19"/>
  <c r="J26" i="19"/>
  <c r="I24" i="19"/>
  <c r="D24" i="19"/>
  <c r="I23" i="19"/>
  <c r="I27" i="19" s="1"/>
  <c r="G23" i="19"/>
  <c r="G24" i="19" s="1"/>
  <c r="F23" i="19"/>
  <c r="F20" i="19" s="1"/>
  <c r="E23" i="19"/>
  <c r="E24" i="19" s="1"/>
  <c r="D23" i="19"/>
  <c r="D27" i="19" s="1"/>
  <c r="I22" i="19"/>
  <c r="E22" i="19"/>
  <c r="D22" i="19"/>
  <c r="J21" i="19"/>
  <c r="J22" i="19" s="1"/>
  <c r="I20" i="19"/>
  <c r="G20" i="19"/>
  <c r="E20" i="19"/>
  <c r="D20" i="19"/>
  <c r="J19" i="19"/>
  <c r="I18" i="19"/>
  <c r="G18" i="19"/>
  <c r="F18" i="19"/>
  <c r="E18" i="19"/>
  <c r="D18" i="19"/>
  <c r="J17" i="19"/>
  <c r="J18" i="19" s="1"/>
  <c r="I16" i="19"/>
  <c r="G16" i="19"/>
  <c r="E16" i="19"/>
  <c r="D16" i="19"/>
  <c r="J15" i="19"/>
  <c r="I14" i="19"/>
  <c r="G14" i="19"/>
  <c r="E14" i="19"/>
  <c r="D14" i="19"/>
  <c r="J13" i="19"/>
  <c r="I12" i="19"/>
  <c r="G12" i="19"/>
  <c r="E12" i="19"/>
  <c r="D12" i="19"/>
  <c r="J11" i="19"/>
  <c r="I10" i="19"/>
  <c r="G10" i="19"/>
  <c r="F10" i="19"/>
  <c r="E10" i="19"/>
  <c r="D10" i="19"/>
  <c r="J9" i="19"/>
  <c r="J10" i="19" s="1"/>
  <c r="I8" i="19"/>
  <c r="G8" i="19"/>
  <c r="E8" i="19"/>
  <c r="D8" i="19"/>
  <c r="J7" i="19"/>
  <c r="I6" i="19"/>
  <c r="G6" i="19"/>
  <c r="E6" i="19"/>
  <c r="D6" i="19"/>
  <c r="J5" i="19"/>
  <c r="J23" i="19" s="1"/>
  <c r="J30" i="18"/>
  <c r="J29" i="18"/>
  <c r="J26" i="18"/>
  <c r="E25" i="18"/>
  <c r="J24" i="18"/>
  <c r="I22" i="18"/>
  <c r="D22" i="18"/>
  <c r="I21" i="18"/>
  <c r="I25" i="18" s="1"/>
  <c r="G21" i="18"/>
  <c r="G22" i="18" s="1"/>
  <c r="F21" i="18"/>
  <c r="F18" i="18" s="1"/>
  <c r="E21" i="18"/>
  <c r="E22" i="18" s="1"/>
  <c r="D21" i="18"/>
  <c r="D25" i="18" s="1"/>
  <c r="I20" i="18"/>
  <c r="G20" i="18"/>
  <c r="E20" i="18"/>
  <c r="D20" i="18"/>
  <c r="J19" i="18"/>
  <c r="I18" i="18"/>
  <c r="G18" i="18"/>
  <c r="E18" i="18"/>
  <c r="D18" i="18"/>
  <c r="J17" i="18"/>
  <c r="I16" i="18"/>
  <c r="G16" i="18"/>
  <c r="F16" i="18"/>
  <c r="E16" i="18"/>
  <c r="D16" i="18"/>
  <c r="J15" i="18"/>
  <c r="J16" i="18" s="1"/>
  <c r="I14" i="18"/>
  <c r="G14" i="18"/>
  <c r="E14" i="18"/>
  <c r="D14" i="18"/>
  <c r="J13" i="18"/>
  <c r="I12" i="18"/>
  <c r="G12" i="18"/>
  <c r="E12" i="18"/>
  <c r="D12" i="18"/>
  <c r="J11" i="18"/>
  <c r="I10" i="18"/>
  <c r="G10" i="18"/>
  <c r="E10" i="18"/>
  <c r="D10" i="18"/>
  <c r="J9" i="18"/>
  <c r="J10" i="18" s="1"/>
  <c r="I8" i="18"/>
  <c r="G8" i="18"/>
  <c r="F8" i="18"/>
  <c r="E8" i="18"/>
  <c r="D8" i="18"/>
  <c r="J7" i="18"/>
  <c r="I6" i="18"/>
  <c r="G6" i="18"/>
  <c r="E6" i="18"/>
  <c r="D6" i="18"/>
  <c r="J5" i="18"/>
  <c r="J21" i="18" s="1"/>
  <c r="J20" i="17"/>
  <c r="J19" i="17"/>
  <c r="J16" i="17"/>
  <c r="E15" i="17"/>
  <c r="J14" i="17"/>
  <c r="I12" i="17"/>
  <c r="E12" i="17"/>
  <c r="D12" i="17"/>
  <c r="I11" i="17"/>
  <c r="I15" i="17" s="1"/>
  <c r="G11" i="17"/>
  <c r="G12" i="17" s="1"/>
  <c r="F11" i="17"/>
  <c r="F8" i="17" s="1"/>
  <c r="E11" i="17"/>
  <c r="D11" i="17"/>
  <c r="D15" i="17" s="1"/>
  <c r="I10" i="17"/>
  <c r="E10" i="17"/>
  <c r="D10" i="17"/>
  <c r="J9" i="17"/>
  <c r="I8" i="17"/>
  <c r="G8" i="17"/>
  <c r="E8" i="17"/>
  <c r="D8" i="17"/>
  <c r="J7" i="17"/>
  <c r="I6" i="17"/>
  <c r="G6" i="17"/>
  <c r="F6" i="17"/>
  <c r="E6" i="17"/>
  <c r="D6" i="17"/>
  <c r="J5" i="17"/>
  <c r="J24" i="16"/>
  <c r="J23" i="16"/>
  <c r="J20" i="16"/>
  <c r="E19" i="16"/>
  <c r="J18" i="16"/>
  <c r="I16" i="16"/>
  <c r="D16" i="16"/>
  <c r="I15" i="16"/>
  <c r="I19" i="16" s="1"/>
  <c r="G15" i="16"/>
  <c r="G16" i="16" s="1"/>
  <c r="F15" i="16"/>
  <c r="F12" i="16" s="1"/>
  <c r="E15" i="16"/>
  <c r="E16" i="16" s="1"/>
  <c r="D15" i="16"/>
  <c r="D19" i="16" s="1"/>
  <c r="I14" i="16"/>
  <c r="G14" i="16"/>
  <c r="D14" i="16"/>
  <c r="J13" i="16"/>
  <c r="J14" i="16" s="1"/>
  <c r="I12" i="16"/>
  <c r="G12" i="16"/>
  <c r="E12" i="16"/>
  <c r="D12" i="16"/>
  <c r="J11" i="16"/>
  <c r="I10" i="16"/>
  <c r="G10" i="16"/>
  <c r="F10" i="16"/>
  <c r="E10" i="16"/>
  <c r="D10" i="16"/>
  <c r="J9" i="16"/>
  <c r="I8" i="16"/>
  <c r="G8" i="16"/>
  <c r="E8" i="16"/>
  <c r="D8" i="16"/>
  <c r="J7" i="16"/>
  <c r="I6" i="16"/>
  <c r="G6" i="16"/>
  <c r="E6" i="16"/>
  <c r="D6" i="16"/>
  <c r="J5" i="16"/>
  <c r="J15" i="16" s="1"/>
  <c r="Z37" i="14"/>
  <c r="Y37" i="14"/>
  <c r="X37" i="14"/>
  <c r="Z36" i="14"/>
  <c r="Y36" i="14"/>
  <c r="X36" i="14"/>
  <c r="X33" i="14"/>
  <c r="Y31" i="14"/>
  <c r="Z31" i="14" s="1"/>
  <c r="X31" i="14"/>
  <c r="P29" i="14"/>
  <c r="M29" i="14"/>
  <c r="L29" i="14"/>
  <c r="I29" i="14"/>
  <c r="V28" i="14"/>
  <c r="V29" i="14" s="1"/>
  <c r="U28" i="14"/>
  <c r="U21" i="14" s="1"/>
  <c r="P28" i="14"/>
  <c r="Q28" i="14" s="1"/>
  <c r="O28" i="14"/>
  <c r="O29" i="14" s="1"/>
  <c r="N28" i="14"/>
  <c r="N21" i="14" s="1"/>
  <c r="M28" i="14"/>
  <c r="L28" i="14"/>
  <c r="J28" i="14"/>
  <c r="J21" i="14" s="1"/>
  <c r="I28" i="14"/>
  <c r="G28" i="14"/>
  <c r="G29" i="14" s="1"/>
  <c r="F28" i="14"/>
  <c r="X28" i="14" s="1"/>
  <c r="P27" i="14"/>
  <c r="M27" i="14"/>
  <c r="L27" i="14"/>
  <c r="I27" i="14"/>
  <c r="Y26" i="14"/>
  <c r="X26" i="14"/>
  <c r="P25" i="14"/>
  <c r="M25" i="14"/>
  <c r="L25" i="14"/>
  <c r="I25" i="14"/>
  <c r="Z24" i="14"/>
  <c r="Y24" i="14"/>
  <c r="X24" i="14"/>
  <c r="V23" i="14"/>
  <c r="U23" i="14"/>
  <c r="P23" i="14"/>
  <c r="O23" i="14"/>
  <c r="N23" i="14"/>
  <c r="M23" i="14"/>
  <c r="L23" i="14"/>
  <c r="J23" i="14"/>
  <c r="I23" i="14"/>
  <c r="G23" i="14"/>
  <c r="F23" i="14"/>
  <c r="Y22" i="14"/>
  <c r="X22" i="14"/>
  <c r="V21" i="14"/>
  <c r="P21" i="14"/>
  <c r="O21" i="14"/>
  <c r="M21" i="14"/>
  <c r="L21" i="14"/>
  <c r="I21" i="14"/>
  <c r="G21" i="14"/>
  <c r="Y20" i="14"/>
  <c r="X20" i="14"/>
  <c r="P19" i="14"/>
  <c r="M19" i="14"/>
  <c r="L19" i="14"/>
  <c r="I19" i="14"/>
  <c r="Y18" i="14"/>
  <c r="X18" i="14"/>
  <c r="P17" i="14"/>
  <c r="M17" i="14"/>
  <c r="L17" i="14"/>
  <c r="I17" i="14"/>
  <c r="Z16" i="14"/>
  <c r="Y16" i="14"/>
  <c r="X16" i="14"/>
  <c r="V15" i="14"/>
  <c r="U15" i="14"/>
  <c r="P15" i="14"/>
  <c r="O15" i="14"/>
  <c r="N15" i="14"/>
  <c r="M15" i="14"/>
  <c r="L15" i="14"/>
  <c r="J15" i="14"/>
  <c r="I15" i="14"/>
  <c r="G15" i="14"/>
  <c r="F15" i="14"/>
  <c r="Y14" i="14"/>
  <c r="X14" i="14"/>
  <c r="V13" i="14"/>
  <c r="P13" i="14"/>
  <c r="O13" i="14"/>
  <c r="M13" i="14"/>
  <c r="L13" i="14"/>
  <c r="I13" i="14"/>
  <c r="G13" i="14"/>
  <c r="Y12" i="14"/>
  <c r="X12" i="14"/>
  <c r="P11" i="14"/>
  <c r="M11" i="14"/>
  <c r="L11" i="14"/>
  <c r="I11" i="14"/>
  <c r="Y10" i="14"/>
  <c r="X10" i="14"/>
  <c r="P9" i="14"/>
  <c r="M9" i="14"/>
  <c r="L9" i="14"/>
  <c r="I9" i="14"/>
  <c r="Z8" i="14"/>
  <c r="Y8" i="14"/>
  <c r="X8" i="14"/>
  <c r="V7" i="14"/>
  <c r="U7" i="14"/>
  <c r="P7" i="14"/>
  <c r="O7" i="14"/>
  <c r="N7" i="14"/>
  <c r="M7" i="14"/>
  <c r="L7" i="14"/>
  <c r="J7" i="14"/>
  <c r="I7" i="14"/>
  <c r="G7" i="14"/>
  <c r="F7" i="14"/>
  <c r="Y6" i="14"/>
  <c r="X6" i="14"/>
  <c r="X7" i="14" s="1"/>
  <c r="J23" i="13"/>
  <c r="J22" i="13"/>
  <c r="J19" i="13"/>
  <c r="E17" i="13"/>
  <c r="I15" i="13"/>
  <c r="I17" i="13" s="1"/>
  <c r="G15" i="13"/>
  <c r="G17" i="13" s="1"/>
  <c r="F15" i="13"/>
  <c r="F17" i="13" s="1"/>
  <c r="E15" i="13"/>
  <c r="D15" i="13"/>
  <c r="D17" i="13" s="1"/>
  <c r="J14" i="13"/>
  <c r="F12" i="13"/>
  <c r="I11" i="13"/>
  <c r="I12" i="13" s="1"/>
  <c r="G11" i="13"/>
  <c r="G12" i="13" s="1"/>
  <c r="F11" i="13"/>
  <c r="E11" i="13"/>
  <c r="E12" i="13" s="1"/>
  <c r="D11" i="13"/>
  <c r="D12" i="13" s="1"/>
  <c r="G10" i="13"/>
  <c r="F10" i="13"/>
  <c r="E10" i="13"/>
  <c r="I8" i="13"/>
  <c r="G8" i="13"/>
  <c r="F8" i="13"/>
  <c r="E8" i="13"/>
  <c r="D8" i="13"/>
  <c r="J7" i="13"/>
  <c r="G6" i="13"/>
  <c r="F6" i="13"/>
  <c r="E6" i="13"/>
  <c r="J5" i="13"/>
  <c r="J14" i="12"/>
  <c r="J13" i="12"/>
  <c r="G10" i="12"/>
  <c r="I9" i="12"/>
  <c r="G9" i="12"/>
  <c r="F9" i="12"/>
  <c r="E9" i="12"/>
  <c r="D9" i="12"/>
  <c r="J9" i="12" s="1"/>
  <c r="G8" i="12"/>
  <c r="J7" i="12"/>
  <c r="G6" i="12"/>
  <c r="J5" i="12"/>
  <c r="J6" i="12" s="1"/>
  <c r="J19" i="11"/>
  <c r="J18" i="11"/>
  <c r="I15" i="11"/>
  <c r="G15" i="11"/>
  <c r="F15" i="11"/>
  <c r="E15" i="11"/>
  <c r="D15" i="11"/>
  <c r="J15" i="11" s="1"/>
  <c r="J14" i="11"/>
  <c r="G12" i="11"/>
  <c r="I11" i="11"/>
  <c r="I12" i="11" s="1"/>
  <c r="G11" i="11"/>
  <c r="F11" i="11"/>
  <c r="F12" i="11" s="1"/>
  <c r="E11" i="11"/>
  <c r="E8" i="11" s="1"/>
  <c r="D11" i="11"/>
  <c r="D12" i="11" s="1"/>
  <c r="G10" i="11"/>
  <c r="F10" i="11"/>
  <c r="J9" i="11"/>
  <c r="I8" i="11"/>
  <c r="G8" i="11"/>
  <c r="F8" i="11"/>
  <c r="D8" i="11"/>
  <c r="J7" i="11"/>
  <c r="I6" i="11"/>
  <c r="G6" i="11"/>
  <c r="F6" i="11"/>
  <c r="E6" i="11"/>
  <c r="D6" i="11"/>
  <c r="J5" i="11"/>
  <c r="J28" i="20" l="1"/>
  <c r="J30" i="20"/>
  <c r="J20" i="20"/>
  <c r="J12" i="20"/>
  <c r="J33" i="20"/>
  <c r="J22" i="20"/>
  <c r="J14" i="20"/>
  <c r="J6" i="20"/>
  <c r="J10" i="20"/>
  <c r="J24" i="20"/>
  <c r="J18" i="20"/>
  <c r="J8" i="20"/>
  <c r="J26" i="20"/>
  <c r="J16" i="20"/>
  <c r="F6" i="20"/>
  <c r="F14" i="20"/>
  <c r="F22" i="20"/>
  <c r="G6" i="20"/>
  <c r="F12" i="20"/>
  <c r="G14" i="20"/>
  <c r="F20" i="20"/>
  <c r="G22" i="20"/>
  <c r="F28" i="20"/>
  <c r="F30" i="20"/>
  <c r="G33" i="20"/>
  <c r="F33" i="20"/>
  <c r="D6" i="20"/>
  <c r="I6" i="20"/>
  <c r="F10" i="20"/>
  <c r="G12" i="20"/>
  <c r="D14" i="20"/>
  <c r="I14" i="20"/>
  <c r="F18" i="20"/>
  <c r="G20" i="20"/>
  <c r="D22" i="20"/>
  <c r="I22" i="20"/>
  <c r="G28" i="20"/>
  <c r="J16" i="19"/>
  <c r="J8" i="19"/>
  <c r="J24" i="19"/>
  <c r="J12" i="19"/>
  <c r="J14" i="19"/>
  <c r="J20" i="19"/>
  <c r="J6" i="19"/>
  <c r="F8" i="19"/>
  <c r="F16" i="19"/>
  <c r="F27" i="19"/>
  <c r="J27" i="19" s="1"/>
  <c r="F6" i="19"/>
  <c r="F14" i="19"/>
  <c r="F22" i="19"/>
  <c r="F24" i="19"/>
  <c r="G27" i="19"/>
  <c r="F12" i="19"/>
  <c r="G22" i="19"/>
  <c r="J14" i="18"/>
  <c r="J6" i="18"/>
  <c r="J22" i="18"/>
  <c r="J25" i="18"/>
  <c r="J12" i="18"/>
  <c r="J18" i="18"/>
  <c r="J8" i="18"/>
  <c r="J20" i="18"/>
  <c r="F6" i="18"/>
  <c r="F14" i="18"/>
  <c r="F25" i="18"/>
  <c r="F12" i="18"/>
  <c r="F20" i="18"/>
  <c r="F22" i="18"/>
  <c r="G25" i="18"/>
  <c r="F10" i="18"/>
  <c r="F10" i="17"/>
  <c r="F12" i="17"/>
  <c r="G15" i="17"/>
  <c r="F15" i="17"/>
  <c r="G10" i="17"/>
  <c r="J11" i="17"/>
  <c r="J10" i="16"/>
  <c r="J16" i="16"/>
  <c r="J8" i="16"/>
  <c r="J12" i="16"/>
  <c r="J6" i="16"/>
  <c r="F8" i="16"/>
  <c r="E14" i="16"/>
  <c r="F19" i="16"/>
  <c r="J19" i="16" s="1"/>
  <c r="F6" i="16"/>
  <c r="F14" i="16"/>
  <c r="F16" i="16"/>
  <c r="G19" i="16"/>
  <c r="Q23" i="14"/>
  <c r="Q15" i="14"/>
  <c r="Q7" i="14"/>
  <c r="O32" i="14"/>
  <c r="Q21" i="14"/>
  <c r="Q13" i="14"/>
  <c r="Q19" i="14"/>
  <c r="Q17" i="14"/>
  <c r="Q9" i="14"/>
  <c r="Q29" i="14"/>
  <c r="Q27" i="14"/>
  <c r="Q11" i="14"/>
  <c r="Q25" i="14"/>
  <c r="Y11" i="14"/>
  <c r="X13" i="14"/>
  <c r="Y21" i="14"/>
  <c r="X23" i="14"/>
  <c r="X25" i="14"/>
  <c r="X17" i="14"/>
  <c r="X9" i="14"/>
  <c r="X11" i="14"/>
  <c r="X29" i="14"/>
  <c r="X27" i="14"/>
  <c r="X19" i="14"/>
  <c r="X21" i="14"/>
  <c r="X15" i="14"/>
  <c r="Y27" i="14"/>
  <c r="F9" i="14"/>
  <c r="U9" i="14"/>
  <c r="F17" i="14"/>
  <c r="U17" i="14"/>
  <c r="F25" i="14"/>
  <c r="J25" i="14"/>
  <c r="U25" i="14"/>
  <c r="K28" i="14"/>
  <c r="L32" i="14"/>
  <c r="Y28" i="14"/>
  <c r="N9" i="14"/>
  <c r="Z10" i="14"/>
  <c r="N17" i="14"/>
  <c r="Z18" i="14"/>
  <c r="Z26" i="14"/>
  <c r="G9" i="14"/>
  <c r="O9" i="14"/>
  <c r="V9" i="14"/>
  <c r="F11" i="14"/>
  <c r="J11" i="14"/>
  <c r="N11" i="14"/>
  <c r="U11" i="14"/>
  <c r="Z12" i="14"/>
  <c r="G17" i="14"/>
  <c r="O17" i="14"/>
  <c r="V17" i="14"/>
  <c r="F19" i="14"/>
  <c r="J19" i="14"/>
  <c r="N19" i="14"/>
  <c r="U19" i="14"/>
  <c r="Z20" i="14"/>
  <c r="G25" i="14"/>
  <c r="O25" i="14"/>
  <c r="V25" i="14"/>
  <c r="F27" i="14"/>
  <c r="J27" i="14"/>
  <c r="N27" i="14"/>
  <c r="U27" i="14"/>
  <c r="H28" i="14"/>
  <c r="W28" i="14"/>
  <c r="F29" i="14"/>
  <c r="J29" i="14"/>
  <c r="N29" i="14"/>
  <c r="U29" i="14"/>
  <c r="J9" i="14"/>
  <c r="J17" i="14"/>
  <c r="N25" i="14"/>
  <c r="Z6" i="14"/>
  <c r="G11" i="14"/>
  <c r="O11" i="14"/>
  <c r="V11" i="14"/>
  <c r="F13" i="14"/>
  <c r="J13" i="14"/>
  <c r="N13" i="14"/>
  <c r="U13" i="14"/>
  <c r="Z14" i="14"/>
  <c r="G19" i="14"/>
  <c r="O19" i="14"/>
  <c r="V19" i="14"/>
  <c r="F21" i="14"/>
  <c r="Z22" i="14"/>
  <c r="G27" i="14"/>
  <c r="O27" i="14"/>
  <c r="V27" i="14"/>
  <c r="J8" i="13"/>
  <c r="D6" i="13"/>
  <c r="I6" i="13"/>
  <c r="J11" i="13"/>
  <c r="D10" i="13"/>
  <c r="I10" i="13"/>
  <c r="J15" i="13"/>
  <c r="J17" i="13" s="1"/>
  <c r="J10" i="12"/>
  <c r="J8" i="12"/>
  <c r="D10" i="11"/>
  <c r="I10" i="11"/>
  <c r="J11" i="11"/>
  <c r="E10" i="11"/>
  <c r="E12" i="11"/>
  <c r="J12" i="17" l="1"/>
  <c r="J10" i="17"/>
  <c r="J15" i="17"/>
  <c r="J8" i="17"/>
  <c r="J6" i="17"/>
  <c r="F32" i="14"/>
  <c r="H25" i="14"/>
  <c r="H17" i="14"/>
  <c r="H9" i="14"/>
  <c r="H21" i="14"/>
  <c r="H29" i="14"/>
  <c r="H23" i="14"/>
  <c r="H15" i="14"/>
  <c r="H7" i="14"/>
  <c r="H13" i="14"/>
  <c r="H27" i="14"/>
  <c r="H19" i="14"/>
  <c r="H11" i="14"/>
  <c r="Z28" i="14"/>
  <c r="Z11" i="14" s="1"/>
  <c r="Y17" i="14"/>
  <c r="Y9" i="14"/>
  <c r="Y23" i="14"/>
  <c r="Y15" i="14"/>
  <c r="Y29" i="14"/>
  <c r="Y7" i="14"/>
  <c r="Y25" i="14"/>
  <c r="Y13" i="14"/>
  <c r="U32" i="14"/>
  <c r="W25" i="14"/>
  <c r="W17" i="14"/>
  <c r="W9" i="14"/>
  <c r="W21" i="14"/>
  <c r="W27" i="14"/>
  <c r="W19" i="14"/>
  <c r="W23" i="14"/>
  <c r="W15" i="14"/>
  <c r="W7" i="14"/>
  <c r="W13" i="14"/>
  <c r="W29" i="14"/>
  <c r="W11" i="14"/>
  <c r="K29" i="14"/>
  <c r="K27" i="14"/>
  <c r="K19" i="14"/>
  <c r="K11" i="14"/>
  <c r="I32" i="14"/>
  <c r="K21" i="14"/>
  <c r="K25" i="14"/>
  <c r="K17" i="14"/>
  <c r="K9" i="14"/>
  <c r="K15" i="14"/>
  <c r="K7" i="14"/>
  <c r="K23" i="14"/>
  <c r="K13" i="14"/>
  <c r="Z23" i="14"/>
  <c r="Y19" i="14"/>
  <c r="J12" i="13"/>
  <c r="J10" i="13"/>
  <c r="J6" i="13"/>
  <c r="J12" i="11"/>
  <c r="J6" i="11"/>
  <c r="J8" i="11"/>
  <c r="J10" i="11"/>
  <c r="Z15" i="14" l="1"/>
  <c r="Z21" i="14"/>
  <c r="Z19" i="14"/>
  <c r="Z29" i="14"/>
  <c r="X32" i="14"/>
  <c r="Z9" i="14"/>
  <c r="Z25" i="14"/>
  <c r="Z17" i="14"/>
  <c r="Z27" i="14"/>
  <c r="Z13" i="14"/>
  <c r="Z7" i="14"/>
</calcChain>
</file>

<file path=xl/sharedStrings.xml><?xml version="1.0" encoding="utf-8"?>
<sst xmlns="http://schemas.openxmlformats.org/spreadsheetml/2006/main" count="990" uniqueCount="154">
  <si>
    <t>Tableau 6.1.9 : Utilisateurs de l'accueil de jour "aide au logement" (AJ-L) organisé par les services partenaires des Relais sociaux urbains (RSU)</t>
  </si>
  <si>
    <t>Lieu de résidence</t>
  </si>
  <si>
    <t>Relais social urbain (RSU)</t>
  </si>
  <si>
    <t>Charleroi (RSC)</t>
  </si>
  <si>
    <t>Liège (RSPL)</t>
  </si>
  <si>
    <t>Namur (RSUN)</t>
  </si>
  <si>
    <t>Tournai (RSUT)</t>
  </si>
  <si>
    <t>Verviers (RSUV)</t>
  </si>
  <si>
    <t>Total des RSU wallons</t>
  </si>
  <si>
    <t>Arrondissement de Charleroi</t>
  </si>
  <si>
    <t xml:space="preserve"> CA</t>
  </si>
  <si>
    <t>nd</t>
  </si>
  <si>
    <t xml:space="preserve"> %</t>
  </si>
  <si>
    <t>-</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</si>
  <si>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</si>
  <si>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</si>
  <si>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</si>
  <si>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</si>
  <si>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</si>
  <si>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</si>
  <si>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</si>
  <si>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</si>
  <si>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</si>
  <si>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</si>
  <si>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</si>
  <si>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</si>
  <si>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</si>
  <si>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Non- réponses
ou réponses non-exploitables</t>
  </si>
  <si>
    <t>Total global</t>
  </si>
  <si>
    <t>Services partenaires sources</t>
  </si>
  <si>
    <t>Nombre de services ayant répondu à cette variable</t>
  </si>
  <si>
    <t>Nombre de services ayant participé à la collecte relative à l'AJ-L</t>
  </si>
  <si>
    <t>Sources : IWEPS, Relais sociaux urbains &amp; services partenaires des Relais sociaux urbains de Wallonie; Calculs : IWEPS</t>
  </si>
  <si>
    <t>Type de logement / hébergement</t>
  </si>
  <si>
    <t xml:space="preserve">En rue ou en abris de fortune  (squat, voiture, tente, caravane…) </t>
  </si>
  <si>
    <t>CA</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</si>
  <si>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</si>
  <si>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</si>
  <si>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</si>
  <si>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</si>
  <si>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</si>
  <si>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</si>
  <si>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</si>
  <si>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</si>
  <si>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</si>
  <si>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</si>
  <si>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Tableau 6.1.7 : Utilisateurs de l'accueil de jour "aide au logement" (AJ-L) organisé par les services partenaires des Relais sociaux urbains (RSU)</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</si>
  <si>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</si>
  <si>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</si>
  <si>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</si>
  <si>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</si>
  <si>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</si>
  <si>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</si>
  <si>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</si>
  <si>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</si>
  <si>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</si>
  <si>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</si>
  <si>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</si>
  <si>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</si>
  <si>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Tableau 6.1.6 : Utilisateurs de l'accueil de jour "aide au logement" (AJ-L) organisé par les services partenaires des Relais sociaux urbains (RSU)</t>
  </si>
  <si>
    <t>Nationalité</t>
  </si>
  <si>
    <t xml:space="preserve">Belge </t>
  </si>
  <si>
    <t>Etrangère UE</t>
  </si>
  <si>
    <t>Etrangère hors UE</t>
  </si>
  <si>
    <t xml:space="preserve">Total
(Nationalité connue) </t>
  </si>
  <si>
    <t>Nationalité inconnue</t>
  </si>
  <si>
    <t>Tableau 6.1.5 : Utilisateurs de l'accueil de jour "aide au logement" (AJ-L) organisé par les services partenaires des Relais sociaux urbains (RSU)</t>
  </si>
  <si>
    <t xml:space="preserve">Type de ménage
(Situation de ménage / familiale) </t>
  </si>
  <si>
    <t>La Louvière (RSULL)</t>
  </si>
  <si>
    <t>Mons (RSUMB)</t>
  </si>
  <si>
    <t>Isolés vivant sans enfant</t>
  </si>
  <si>
    <t>Isolés vivant avec enfant(s)</t>
  </si>
  <si>
    <t>En couple vivant sans enfant</t>
  </si>
  <si>
    <t>En couple vivant avec enfant(s)</t>
  </si>
  <si>
    <t>En situation familiale autre</t>
  </si>
  <si>
    <t xml:space="preserve">Total
(Type de ménage connu) </t>
  </si>
  <si>
    <t>Type de ménage inconnu</t>
  </si>
  <si>
    <t>Catégorie d'âges</t>
  </si>
  <si>
    <t>H</t>
  </si>
  <si>
    <t>F</t>
  </si>
  <si>
    <t>Total</t>
  </si>
  <si>
    <t>0-17 ans</t>
  </si>
  <si>
    <t>%</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</si>
  <si>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</si>
  <si>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</si>
  <si>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</si>
  <si>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</si>
  <si>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</si>
  <si>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</si>
  <si>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</si>
  <si>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</si>
  <si>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</si>
  <si>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</si>
  <si>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</si>
  <si>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</si>
  <si>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</si>
  <si>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Tableau 6.1.3 : Primo-utilisateurs de l'accueil de jour "aide au logement" (AJ-L) organisé par les services partenaires des Relais sociaux urbains (RSU)</t>
  </si>
  <si>
    <t>Primo-utilisateurs
par Sexe</t>
  </si>
  <si>
    <t>Transsexuel</t>
  </si>
  <si>
    <t>Total
Sexe connu</t>
  </si>
  <si>
    <t>Sexe inconnu</t>
  </si>
  <si>
    <t xml:space="preserve">nd </t>
  </si>
  <si>
    <t>Total global des primo-utilisateurs</t>
  </si>
  <si>
    <t>% des primos dans le total des utilisateurs</t>
  </si>
  <si>
    <t>Total global de tous les utilisateurs</t>
  </si>
  <si>
    <t>Remarque :
Un "primo-utilisateur" est un bénéficiaire qui utilise le service pour la première fois de sa vie.</t>
  </si>
  <si>
    <t>Tableau 6.1.2 : Mineurs pris en charge par l'accueil de jour "aide au logement" (AJ-L) organisé par les services partenaires des Relais sociaux urbains (RSU)</t>
  </si>
  <si>
    <t>Type de prise en charge du mineur</t>
  </si>
  <si>
    <t>Prise en charge seul
(Utilisateur) (1)</t>
  </si>
  <si>
    <t>Prise en charge "en famille" (2)</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</si>
  <si>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</si>
  <si>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</si>
  <si>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Tableau 6.1.1 : Utilisateurs de l'accueil de jour "aide au logement" (AJ-L) organisé par les services partenaires des Relais sociaux urbains (RSU)</t>
  </si>
  <si>
    <t>Sexe</t>
  </si>
  <si>
    <t>Total 
Sexe connu</t>
  </si>
  <si>
    <t>Type de difficulté</t>
  </si>
  <si>
    <t>Liège (RSPL)
(3)</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</si>
  <si>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</si>
  <si>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</si>
  <si>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</si>
  <si>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</si>
  <si>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</si>
  <si>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</si>
  <si>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</si>
  <si>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</si>
  <si>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</si>
  <si>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</si>
  <si>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</si>
  <si>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de logement - autres problèmes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</si>
  <si>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</si>
  <si>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</si>
  <si>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</si>
  <si>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</si>
  <si>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</si>
  <si>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</si>
  <si>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</si>
  <si>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r>
      <t>Nombre total d'</t>
    </r>
    <r>
      <rPr>
        <b/>
        <i/>
        <sz val="14"/>
        <rFont val="Calibri"/>
        <family val="2"/>
        <scheme val="minor"/>
      </rPr>
      <t>utilisateurs différents</t>
    </r>
    <r>
      <rPr>
        <b/>
        <sz val="14"/>
        <rFont val="Calibri"/>
        <family val="2"/>
        <scheme val="minor"/>
      </rPr>
      <t xml:space="preserve"> pour lesquels l'information "difficulté" a été récoltée</t>
    </r>
  </si>
  <si>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</si>
  <si>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Répartition par sexe et par RSU - Année 2018  -</t>
  </si>
  <si>
    <t>Répartition par type de prise en charge du mineur et par RSU - Année 2018  -</t>
  </si>
  <si>
    <t>Tableau 6.1.4 : Utilisateurs de l'accueil de jour "aide au logement" (AJ-L) organisé par les services partenaires des Relais sociaux urbains (RSU).</t>
  </si>
  <si>
    <t>Répartition par âge, sexe et RSU - Année 2018</t>
  </si>
  <si>
    <t>Répartition par type de ménage et par RSU - Année 2018</t>
  </si>
  <si>
    <t xml:space="preserve">Répartition par nationalité et par RSU - Année 2018 </t>
  </si>
  <si>
    <t xml:space="preserve">Mons (RSUMB) </t>
  </si>
  <si>
    <t>Répartition par type de revenu principal et par RSU - Année 2018 -</t>
  </si>
  <si>
    <t>Tableau 6.1.8 : Utilisateurs de l'accueil de jour "aide au logement" (AJ-L) organisé par les services partenaires des Relais sociaux urbains (RSU).</t>
  </si>
  <si>
    <t>Répartition par type de logement/hébergement (occupé la semaine précédant son accueil)
Par RSU  - Année 2018  -</t>
  </si>
  <si>
    <t>Répartition par « lieu de résidence » (Situation de l'utilisateur, la semaine précédant son accueil)
Par RSU - Année 2018  -</t>
  </si>
  <si>
    <t>Tableau 6.1.10 : Difficultés déclarées par les utilisateurs de l'accueil de jour "aide au logement" (AJ-L) organisé par les services partenaires des Relais sociaux urbains (RSU).</t>
  </si>
  <si>
    <t>Répartition par type de difficulté rencontrée connue (1),(2)et par RSU - Année 2018 -</t>
  </si>
  <si>
    <t>Verviers (RSUV)
(4)</t>
  </si>
  <si>
    <t>(3) Le RSPL   précise  : 
Dans les "Difficulté logement - autres problèmes": 12 des 13 difficultés sont liées à l'accès au logement</t>
  </si>
  <si>
    <t xml:space="preserve">(4) Le  RSUV  précise :
Dans les "difficultés - autres" : obstacle de la langue, difficultés parentales 
Dans les "difficultés de logement - autres problèmes" : conflits de voisinage ou avec proprio, mauvais entretien du logement, problèmes inhérents au batîment, sans logement, problèmes administratifs liés au logement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</si>
</sst>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sz val="11"/>
      <color theme="1"/>
      <name val="Calibri"/>
      <family val="2"/>
      <scheme val="minor"/>
    </font>
    <font>
      <b/>
      <sz val="16"/>
      <name val="Calibri"/>
      <family val="2"/>
      <scheme val="minor"/>
    </font>
    <font>
      <b/>
      <sz val="14"/>
      <name val="Calibri"/>
      <family val="2"/>
      <scheme val="minor"/>
    </font>
    <font>
      <b/>
      <sz val="12"/>
      <name val="Calibri"/>
      <family val="2"/>
      <scheme val="minor"/>
    </font>
    <font>
      <sz val="12"/>
      <name val="Calibri"/>
      <family val="2"/>
      <scheme val="minor"/>
    </font>
    <font>
      <sz val="10"/>
      <name val="Calibri"/>
      <family val="2"/>
      <scheme val="minor"/>
    </font>
    <font>
      <b/>
      <sz val="10"/>
      <name val="Calibri"/>
      <family val="2"/>
      <scheme val="minor"/>
    </font>
    <font>
      <sz val="14"/>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8"/>
      <name val="Calibri"/>
      <family val="2"/>
      <scheme val="minor"/>
    </font>
    <font>
      <b/>
      <sz val="16"/>
      <color theme="1"/>
      <name val="Calibri"/>
      <family val="2"/>
      <scheme val="minor"/>
    </font>
    <font>
      <sz val="14"/>
      <color theme="1"/>
      <name val="Calibri"/>
      <family val="2"/>
      <scheme val="minor"/>
    </font>
    <font>
      <b/>
      <sz val="24"/>
      <name val="Calibri"/>
      <family val="2"/>
      <scheme val="minor"/>
    </font>
    <font>
      <sz val="18"/>
      <name val="Calibri"/>
      <family val="2"/>
      <scheme val="minor"/>
    </font>
    <font>
      <sz val="12"/>
      <color rgb="FFFF0000"/>
      <name val="Calibri"/>
      <family val="2"/>
      <scheme val="minor"/>
    </font>
    <font>
      <sz val="10"/>
      <color theme="1"/>
      <name val="Calibri"/>
      <family val="2"/>
      <scheme val="minor"/>
    </font>
    <font>
      <b/>
      <i/>
      <sz val="14"/>
      <name val="Calibri"/>
      <family val="2"/>
      <scheme val="minor"/>
    </font>
  </fonts>
  <fills count="3">
    <fill>
      <patternFill patternType="none"/>
    </fill>
    <fill>
      <patternFill patternType="gray125"/>
    </fill>
    <fill>
      <patternFill patternType="solid">
        <fgColor theme="0"/>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71">
    <xf numFmtId="0" fontId="0" fillId="0" borderId="0" xfId="0"/>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3" fontId="5" fillId="2" borderId="14" xfId="0" applyNumberFormat="1" applyFont="1" applyFill="1" applyBorder="1" applyAlignment="1">
      <alignment horizontal="center" vertical="center"/>
    </xf>
    <xf numFmtId="3" fontId="5" fillId="2" borderId="15" xfId="0" applyNumberFormat="1" applyFont="1" applyFill="1" applyBorder="1" applyAlignment="1">
      <alignment horizontal="center" vertical="center"/>
    </xf>
    <xf numFmtId="0" fontId="6" fillId="2" borderId="17" xfId="0" applyFont="1" applyFill="1" applyBorder="1" applyAlignment="1">
      <alignment horizontal="center" vertical="center" wrapText="1"/>
    </xf>
    <xf numFmtId="164" fontId="5" fillId="2" borderId="18" xfId="1" applyNumberFormat="1" applyFont="1" applyFill="1" applyBorder="1" applyAlignment="1">
      <alignment horizontal="right" vertical="center"/>
    </xf>
    <xf numFmtId="164" fontId="5" fillId="2" borderId="19" xfId="1" applyNumberFormat="1" applyFont="1" applyFill="1" applyBorder="1" applyAlignment="1">
      <alignment horizontal="right" vertical="center"/>
    </xf>
    <xf numFmtId="0" fontId="6" fillId="2" borderId="21" xfId="0" applyFont="1" applyFill="1" applyBorder="1" applyAlignment="1">
      <alignment horizontal="center" vertical="center" wrapText="1"/>
    </xf>
    <xf numFmtId="3" fontId="5" fillId="2" borderId="22" xfId="0" applyNumberFormat="1" applyFont="1" applyFill="1" applyBorder="1" applyAlignment="1">
      <alignment horizontal="center" vertical="center"/>
    </xf>
    <xf numFmtId="3" fontId="5" fillId="2" borderId="23" xfId="0" applyNumberFormat="1" applyFont="1" applyFill="1" applyBorder="1" applyAlignment="1">
      <alignment horizontal="center" vertical="center"/>
    </xf>
    <xf numFmtId="164" fontId="5" fillId="2" borderId="22" xfId="1" applyNumberFormat="1" applyFont="1" applyFill="1" applyBorder="1" applyAlignment="1">
      <alignment horizontal="right" vertical="center"/>
    </xf>
    <xf numFmtId="164" fontId="5" fillId="2" borderId="23" xfId="1" applyNumberFormat="1" applyFont="1" applyFill="1" applyBorder="1" applyAlignment="1">
      <alignment horizontal="right" vertical="center"/>
    </xf>
    <xf numFmtId="0" fontId="7" fillId="2" borderId="13" xfId="0" applyFont="1" applyFill="1" applyBorder="1" applyAlignment="1">
      <alignment horizontal="center" vertical="center" wrapText="1"/>
    </xf>
    <xf numFmtId="3" fontId="4" fillId="2" borderId="14" xfId="0" applyNumberFormat="1" applyFont="1" applyFill="1" applyBorder="1" applyAlignment="1">
      <alignment horizontal="center" vertical="center"/>
    </xf>
    <xf numFmtId="3" fontId="4" fillId="2" borderId="15" xfId="0" applyNumberFormat="1" applyFont="1" applyFill="1" applyBorder="1" applyAlignment="1">
      <alignment horizontal="center" vertical="center"/>
    </xf>
    <xf numFmtId="0" fontId="7" fillId="2" borderId="24" xfId="0" applyFont="1" applyFill="1" applyBorder="1" applyAlignment="1">
      <alignment horizontal="center" vertical="center" wrapText="1"/>
    </xf>
    <xf numFmtId="164" fontId="4" fillId="2" borderId="25" xfId="1" applyNumberFormat="1" applyFont="1" applyFill="1" applyBorder="1" applyAlignment="1">
      <alignment horizontal="right" vertical="center"/>
    </xf>
    <xf numFmtId="164" fontId="4" fillId="2" borderId="26" xfId="1"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164" fontId="5" fillId="2" borderId="0" xfId="1" applyNumberFormat="1" applyFont="1" applyFill="1" applyBorder="1" applyAlignment="1">
      <alignment horizontal="right" vertical="center"/>
    </xf>
    <xf numFmtId="0" fontId="8" fillId="2" borderId="27" xfId="0" applyFont="1" applyFill="1" applyBorder="1" applyAlignment="1">
      <alignment horizontal="center" vertical="center" wrapText="1"/>
    </xf>
    <xf numFmtId="0" fontId="5" fillId="2" borderId="11" xfId="0" applyFont="1" applyFill="1" applyBorder="1" applyAlignment="1">
      <alignment horizontal="center" vertical="center" wrapText="1"/>
    </xf>
    <xf numFmtId="3" fontId="5" fillId="2" borderId="9"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0" fontId="8" fillId="2" borderId="7" xfId="0" applyFont="1" applyFill="1" applyBorder="1" applyAlignment="1">
      <alignment horizontal="center" vertical="center" wrapText="1"/>
    </xf>
    <xf numFmtId="0" fontId="5" fillId="2" borderId="24" xfId="0" applyFont="1" applyFill="1" applyBorder="1" applyAlignment="1">
      <alignment horizontal="center" vertical="center" wrapText="1"/>
    </xf>
    <xf numFmtId="3" fontId="5" fillId="2" borderId="29" xfId="0" applyNumberFormat="1" applyFont="1" applyFill="1" applyBorder="1" applyAlignment="1">
      <alignment horizontal="center" vertical="center"/>
    </xf>
    <xf numFmtId="3" fontId="4" fillId="2" borderId="26" xfId="0" applyNumberFormat="1" applyFont="1" applyFill="1" applyBorder="1" applyAlignment="1">
      <alignment horizontal="center" vertical="center"/>
    </xf>
    <xf numFmtId="3" fontId="5" fillId="2" borderId="25" xfId="0" applyNumberFormat="1" applyFont="1" applyFill="1" applyBorder="1" applyAlignment="1">
      <alignment horizontal="center" vertical="center"/>
    </xf>
    <xf numFmtId="3" fontId="5" fillId="2" borderId="24"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3" fontId="4" fillId="2" borderId="0" xfId="0" applyNumberFormat="1" applyFont="1" applyFill="1" applyBorder="1" applyAlignment="1">
      <alignment horizontal="center" vertical="center"/>
    </xf>
    <xf numFmtId="0" fontId="9" fillId="0" borderId="31" xfId="0" applyFont="1" applyFill="1" applyBorder="1" applyAlignment="1">
      <alignment vertical="center" wrapText="1"/>
    </xf>
    <xf numFmtId="3" fontId="5" fillId="0" borderId="32" xfId="0" applyNumberFormat="1" applyFont="1" applyBorder="1" applyAlignment="1">
      <alignment horizontal="center" vertical="center"/>
    </xf>
    <xf numFmtId="3" fontId="10" fillId="0" borderId="3" xfId="0" applyNumberFormat="1" applyFont="1" applyBorder="1" applyAlignment="1">
      <alignment horizontal="center" vertical="center"/>
    </xf>
    <xf numFmtId="0" fontId="5"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39" xfId="0" applyFont="1" applyFill="1" applyBorder="1" applyAlignment="1">
      <alignment horizontal="center" vertical="center"/>
    </xf>
    <xf numFmtId="0" fontId="12" fillId="2" borderId="0" xfId="0" applyFont="1" applyFill="1"/>
    <xf numFmtId="0" fontId="0" fillId="0" borderId="0" xfId="0" applyFont="1" applyBorder="1" applyAlignment="1">
      <alignment horizontal="center" vertical="center" wrapText="1"/>
    </xf>
    <xf numFmtId="164" fontId="11" fillId="0" borderId="0" xfId="1" applyNumberFormat="1" applyFont="1" applyBorder="1" applyAlignment="1">
      <alignment horizontal="center" vertical="top"/>
    </xf>
    <xf numFmtId="0" fontId="0" fillId="0" borderId="0" xfId="0" applyFont="1"/>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wrapText="1"/>
    </xf>
    <xf numFmtId="0" fontId="6" fillId="0" borderId="13" xfId="0" applyFont="1" applyFill="1" applyBorder="1" applyAlignment="1">
      <alignment horizontal="center" vertical="center" wrapText="1"/>
    </xf>
    <xf numFmtId="3" fontId="5" fillId="0" borderId="14" xfId="0" applyNumberFormat="1" applyFont="1" applyFill="1" applyBorder="1" applyAlignment="1">
      <alignment horizontal="center" vertical="center"/>
    </xf>
    <xf numFmtId="3" fontId="5" fillId="0" borderId="13" xfId="0"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0" fontId="6" fillId="0" borderId="17" xfId="0" applyFont="1" applyFill="1" applyBorder="1" applyAlignment="1">
      <alignment horizontal="center" vertical="center" wrapText="1"/>
    </xf>
    <xf numFmtId="164" fontId="5" fillId="0" borderId="18" xfId="1" applyNumberFormat="1" applyFont="1" applyFill="1" applyBorder="1" applyAlignment="1">
      <alignment horizontal="right" vertical="center"/>
    </xf>
    <xf numFmtId="164" fontId="5" fillId="0" borderId="17" xfId="1" applyNumberFormat="1" applyFont="1" applyFill="1" applyBorder="1" applyAlignment="1">
      <alignment horizontal="right" vertical="center"/>
    </xf>
    <xf numFmtId="164" fontId="5" fillId="0" borderId="43" xfId="1" applyNumberFormat="1" applyFont="1" applyFill="1" applyBorder="1" applyAlignment="1">
      <alignment horizontal="right" vertical="center"/>
    </xf>
    <xf numFmtId="0" fontId="6" fillId="0" borderId="21" xfId="0" applyFont="1" applyFill="1" applyBorder="1" applyAlignment="1">
      <alignment horizontal="center" vertical="center" wrapText="1"/>
    </xf>
    <xf numFmtId="3" fontId="5" fillId="0" borderId="22" xfId="0" applyNumberFormat="1" applyFont="1" applyFill="1" applyBorder="1" applyAlignment="1">
      <alignment horizontal="center" vertical="center"/>
    </xf>
    <xf numFmtId="3" fontId="5" fillId="0" borderId="21" xfId="0" applyNumberFormat="1" applyFont="1" applyFill="1" applyBorder="1" applyAlignment="1">
      <alignment horizontal="center" vertical="center"/>
    </xf>
    <xf numFmtId="3" fontId="5" fillId="0" borderId="44" xfId="0" applyNumberFormat="1" applyFont="1" applyFill="1" applyBorder="1" applyAlignment="1">
      <alignment horizontal="center" vertical="center"/>
    </xf>
    <xf numFmtId="164" fontId="5" fillId="0" borderId="22" xfId="1" applyNumberFormat="1" applyFont="1" applyFill="1" applyBorder="1" applyAlignment="1">
      <alignment horizontal="right" vertical="center"/>
    </xf>
    <xf numFmtId="164" fontId="5" fillId="0" borderId="21" xfId="1" applyNumberFormat="1" applyFont="1" applyFill="1" applyBorder="1" applyAlignment="1">
      <alignment horizontal="right" vertical="center"/>
    </xf>
    <xf numFmtId="164" fontId="5" fillId="0" borderId="44" xfId="1" applyNumberFormat="1" applyFont="1" applyFill="1" applyBorder="1" applyAlignment="1">
      <alignment horizontal="right" vertical="center"/>
    </xf>
    <xf numFmtId="3" fontId="4" fillId="0" borderId="14"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0" fontId="6" fillId="0" borderId="24" xfId="0" applyFont="1" applyFill="1" applyBorder="1" applyAlignment="1">
      <alignment horizontal="center" vertical="center" wrapText="1"/>
    </xf>
    <xf numFmtId="164" fontId="4" fillId="0" borderId="25" xfId="1" applyNumberFormat="1" applyFont="1" applyFill="1" applyBorder="1" applyAlignment="1">
      <alignment horizontal="right" vertical="center"/>
    </xf>
    <xf numFmtId="164" fontId="4" fillId="0" borderId="24" xfId="1" applyNumberFormat="1" applyFont="1" applyFill="1" applyBorder="1" applyAlignment="1">
      <alignment horizontal="right" vertical="center"/>
    </xf>
    <xf numFmtId="164" fontId="4" fillId="0" borderId="8" xfId="1" applyNumberFormat="1" applyFont="1" applyFill="1" applyBorder="1" applyAlignment="1">
      <alignment horizontal="righ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64" fontId="5" fillId="0" borderId="0" xfId="1" applyNumberFormat="1" applyFont="1" applyFill="1" applyBorder="1" applyAlignment="1">
      <alignment horizontal="right" vertical="center"/>
    </xf>
    <xf numFmtId="0" fontId="8" fillId="0" borderId="27" xfId="0" applyFont="1" applyFill="1" applyBorder="1" applyAlignment="1">
      <alignment horizontal="center" vertical="center" wrapText="1"/>
    </xf>
    <xf numFmtId="0" fontId="6" fillId="0" borderId="11" xfId="0" applyFont="1" applyFill="1" applyBorder="1" applyAlignment="1">
      <alignment horizontal="center" vertical="center" wrapText="1"/>
    </xf>
    <xf numFmtId="3" fontId="5" fillId="0" borderId="9" xfId="0" applyNumberFormat="1" applyFont="1" applyFill="1" applyBorder="1" applyAlignment="1">
      <alignment horizontal="center" vertical="center"/>
    </xf>
    <xf numFmtId="3" fontId="5" fillId="0" borderId="10" xfId="0" applyNumberFormat="1" applyFont="1" applyFill="1" applyBorder="1" applyAlignment="1">
      <alignment horizontal="center" vertical="center"/>
    </xf>
    <xf numFmtId="3" fontId="5" fillId="0" borderId="11" xfId="0" applyNumberFormat="1" applyFont="1" applyFill="1" applyBorder="1" applyAlignment="1">
      <alignment horizontal="center" vertical="center"/>
    </xf>
    <xf numFmtId="3" fontId="4" fillId="0" borderId="28"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3" fontId="5" fillId="0" borderId="29" xfId="0" applyNumberFormat="1" applyFont="1" applyFill="1" applyBorder="1" applyAlignment="1">
      <alignment horizontal="center" vertical="center"/>
    </xf>
    <xf numFmtId="3" fontId="5" fillId="0" borderId="25" xfId="0" applyNumberFormat="1" applyFont="1" applyFill="1" applyBorder="1" applyAlignment="1">
      <alignment horizontal="center" vertical="center"/>
    </xf>
    <xf numFmtId="3" fontId="5" fillId="0" borderId="24" xfId="0" applyNumberFormat="1" applyFont="1" applyFill="1" applyBorder="1" applyAlignment="1">
      <alignment horizontal="center" vertical="center"/>
    </xf>
    <xf numFmtId="3" fontId="4" fillId="0" borderId="26" xfId="0" applyNumberFormat="1" applyFont="1" applyFill="1" applyBorder="1" applyAlignment="1">
      <alignment horizontal="center" vertical="center"/>
    </xf>
    <xf numFmtId="0" fontId="12" fillId="2" borderId="0" xfId="0" applyFont="1" applyFill="1" applyAlignment="1">
      <alignment vertical="top"/>
    </xf>
    <xf numFmtId="0" fontId="0" fillId="0" borderId="0" xfId="0" applyFont="1" applyBorder="1" applyAlignment="1">
      <alignment horizontal="center" vertical="top"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2" borderId="11" xfId="0" applyFont="1" applyFill="1" applyBorder="1" applyAlignment="1">
      <alignment horizontal="center" vertical="center"/>
    </xf>
    <xf numFmtId="0" fontId="8" fillId="2" borderId="3" xfId="0" applyFont="1" applyFill="1" applyBorder="1" applyAlignment="1">
      <alignment horizontal="center" vertical="center" wrapText="1"/>
    </xf>
    <xf numFmtId="3" fontId="8" fillId="2" borderId="14" xfId="0" applyNumberFormat="1" applyFont="1" applyFill="1" applyBorder="1" applyAlignment="1">
      <alignment horizontal="center" vertical="center"/>
    </xf>
    <xf numFmtId="3" fontId="8" fillId="2" borderId="13" xfId="0" applyNumberFormat="1" applyFont="1" applyFill="1" applyBorder="1" applyAlignment="1">
      <alignment horizontal="center" vertical="center"/>
    </xf>
    <xf numFmtId="3" fontId="8" fillId="2" borderId="15" xfId="0" applyNumberFormat="1" applyFont="1" applyFill="1" applyBorder="1" applyAlignment="1">
      <alignment horizontal="center" vertical="center"/>
    </xf>
    <xf numFmtId="0" fontId="8" fillId="2" borderId="43" xfId="0" applyFont="1" applyFill="1" applyBorder="1" applyAlignment="1">
      <alignment horizontal="center" vertical="center" wrapText="1"/>
    </xf>
    <xf numFmtId="164" fontId="8" fillId="2" borderId="18" xfId="1" applyNumberFormat="1" applyFont="1" applyFill="1" applyBorder="1" applyAlignment="1">
      <alignment horizontal="right" vertical="center"/>
    </xf>
    <xf numFmtId="164" fontId="8" fillId="2" borderId="17" xfId="1" applyNumberFormat="1" applyFont="1" applyFill="1" applyBorder="1" applyAlignment="1">
      <alignment horizontal="right" vertical="center"/>
    </xf>
    <xf numFmtId="164" fontId="8" fillId="2" borderId="19" xfId="1" applyNumberFormat="1" applyFont="1" applyFill="1" applyBorder="1" applyAlignment="1">
      <alignment horizontal="right" vertical="center"/>
    </xf>
    <xf numFmtId="0" fontId="8" fillId="2" borderId="44" xfId="0" applyFont="1" applyFill="1" applyBorder="1" applyAlignment="1">
      <alignment horizontal="center" vertical="center" wrapText="1"/>
    </xf>
    <xf numFmtId="3" fontId="8" fillId="2" borderId="22" xfId="0" applyNumberFormat="1" applyFont="1" applyFill="1" applyBorder="1" applyAlignment="1">
      <alignment horizontal="center" vertical="center"/>
    </xf>
    <xf numFmtId="3" fontId="8" fillId="2" borderId="21" xfId="0" applyNumberFormat="1" applyFont="1" applyFill="1" applyBorder="1" applyAlignment="1">
      <alignment horizontal="center" vertical="center"/>
    </xf>
    <xf numFmtId="3" fontId="8" fillId="2" borderId="23" xfId="0" applyNumberFormat="1" applyFont="1" applyFill="1" applyBorder="1" applyAlignment="1">
      <alignment horizontal="center" vertical="center"/>
    </xf>
    <xf numFmtId="164" fontId="8" fillId="2" borderId="22" xfId="1" applyNumberFormat="1" applyFont="1" applyFill="1" applyBorder="1" applyAlignment="1">
      <alignment horizontal="right" vertical="center"/>
    </xf>
    <xf numFmtId="164" fontId="8" fillId="2" borderId="21" xfId="1" applyNumberFormat="1" applyFont="1" applyFill="1" applyBorder="1" applyAlignment="1">
      <alignment horizontal="right" vertical="center"/>
    </xf>
    <xf numFmtId="164" fontId="8" fillId="2" borderId="23"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3" fontId="4" fillId="2" borderId="13" xfId="0" applyNumberFormat="1" applyFont="1" applyFill="1" applyBorder="1" applyAlignment="1">
      <alignment horizontal="center" vertical="center"/>
    </xf>
    <xf numFmtId="0" fontId="7" fillId="2" borderId="8" xfId="0" applyFont="1" applyFill="1" applyBorder="1" applyAlignment="1">
      <alignment horizontal="center" vertical="center" wrapText="1"/>
    </xf>
    <xf numFmtId="164" fontId="4" fillId="2" borderId="24" xfId="1" applyNumberFormat="1" applyFont="1" applyFill="1" applyBorder="1" applyAlignment="1">
      <alignment horizontal="right" vertical="center"/>
    </xf>
    <xf numFmtId="0" fontId="8" fillId="2" borderId="11" xfId="0" applyFont="1" applyFill="1" applyBorder="1" applyAlignment="1">
      <alignment horizontal="center" vertical="center" wrapText="1"/>
    </xf>
    <xf numFmtId="3" fontId="8" fillId="2" borderId="9" xfId="0" applyNumberFormat="1" applyFont="1" applyFill="1" applyBorder="1" applyAlignment="1">
      <alignment horizontal="center" vertical="center"/>
    </xf>
    <xf numFmtId="3" fontId="8" fillId="2" borderId="10"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3" fillId="2" borderId="28" xfId="0" applyNumberFormat="1" applyFont="1" applyFill="1" applyBorder="1" applyAlignment="1">
      <alignment horizontal="center" vertical="center"/>
    </xf>
    <xf numFmtId="0" fontId="8" fillId="2" borderId="42" xfId="0" applyFont="1" applyFill="1" applyBorder="1" applyAlignment="1">
      <alignment horizontal="center" vertical="center" wrapText="1"/>
    </xf>
    <xf numFmtId="3" fontId="8" fillId="2" borderId="29" xfId="0" applyNumberFormat="1" applyFont="1" applyFill="1" applyBorder="1" applyAlignment="1">
      <alignment horizontal="center" vertical="center"/>
    </xf>
    <xf numFmtId="3" fontId="8" fillId="2" borderId="25" xfId="0" applyNumberFormat="1" applyFont="1" applyFill="1" applyBorder="1" applyAlignment="1">
      <alignment horizontal="center" vertical="center"/>
    </xf>
    <xf numFmtId="3" fontId="8" fillId="2" borderId="24" xfId="0" applyNumberFormat="1" applyFont="1" applyFill="1" applyBorder="1" applyAlignment="1">
      <alignment horizontal="center" vertical="center"/>
    </xf>
    <xf numFmtId="3" fontId="3" fillId="2" borderId="26" xfId="0" applyNumberFormat="1"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39" xfId="0" applyFont="1" applyFill="1" applyBorder="1" applyAlignment="1">
      <alignment horizontal="center" vertical="center"/>
    </xf>
    <xf numFmtId="0" fontId="5" fillId="2" borderId="0" xfId="0" applyFont="1" applyFill="1"/>
    <xf numFmtId="0" fontId="11" fillId="0" borderId="0" xfId="0" applyFont="1" applyBorder="1" applyAlignment="1">
      <alignment horizontal="center" vertical="center" wrapText="1"/>
    </xf>
    <xf numFmtId="3" fontId="5" fillId="2" borderId="13" xfId="0" applyNumberFormat="1" applyFont="1" applyFill="1" applyBorder="1" applyAlignment="1">
      <alignment horizontal="center" vertical="center"/>
    </xf>
    <xf numFmtId="164" fontId="5" fillId="2" borderId="17" xfId="1" applyNumberFormat="1" applyFont="1" applyFill="1" applyBorder="1" applyAlignment="1">
      <alignment horizontal="right" vertical="center"/>
    </xf>
    <xf numFmtId="3" fontId="5" fillId="2" borderId="21" xfId="0" applyNumberFormat="1" applyFont="1" applyFill="1" applyBorder="1" applyAlignment="1">
      <alignment horizontal="center" vertical="center"/>
    </xf>
    <xf numFmtId="0" fontId="6" fillId="2" borderId="49" xfId="0" applyFont="1" applyFill="1" applyBorder="1" applyAlignment="1">
      <alignment horizontal="center" vertical="center" wrapText="1"/>
    </xf>
    <xf numFmtId="3" fontId="5" fillId="2" borderId="50" xfId="0" applyNumberFormat="1" applyFont="1" applyFill="1" applyBorder="1" applyAlignment="1">
      <alignment horizontal="center" vertical="center"/>
    </xf>
    <xf numFmtId="3" fontId="5" fillId="2" borderId="49" xfId="0" applyNumberFormat="1" applyFont="1" applyFill="1" applyBorder="1" applyAlignment="1">
      <alignment horizontal="center" vertical="center"/>
    </xf>
    <xf numFmtId="3" fontId="5" fillId="2" borderId="51" xfId="0" applyNumberFormat="1" applyFont="1" applyFill="1" applyBorder="1" applyAlignment="1">
      <alignment horizontal="center" vertical="center"/>
    </xf>
    <xf numFmtId="0" fontId="6" fillId="2" borderId="24" xfId="0" applyFont="1" applyFill="1" applyBorder="1" applyAlignment="1">
      <alignment horizontal="center" vertical="center" wrapText="1"/>
    </xf>
    <xf numFmtId="164" fontId="5" fillId="2" borderId="25" xfId="1" applyNumberFormat="1" applyFont="1" applyFill="1" applyBorder="1" applyAlignment="1">
      <alignment horizontal="right" vertical="center"/>
    </xf>
    <xf numFmtId="164" fontId="5" fillId="2" borderId="24" xfId="1" applyNumberFormat="1" applyFont="1" applyFill="1" applyBorder="1" applyAlignment="1">
      <alignment horizontal="right" vertical="center"/>
    </xf>
    <xf numFmtId="164" fontId="5" fillId="2" borderId="26" xfId="1" applyNumberFormat="1" applyFont="1" applyFill="1" applyBorder="1" applyAlignment="1">
      <alignment horizontal="right" vertical="center"/>
    </xf>
    <xf numFmtId="3" fontId="4" fillId="2" borderId="22" xfId="0" applyNumberFormat="1" applyFont="1" applyFill="1" applyBorder="1" applyAlignment="1">
      <alignment horizontal="center" vertical="center"/>
    </xf>
    <xf numFmtId="3" fontId="4" fillId="2" borderId="21" xfId="0" applyNumberFormat="1" applyFont="1" applyFill="1" applyBorder="1" applyAlignment="1">
      <alignment horizontal="center" vertical="center"/>
    </xf>
    <xf numFmtId="3" fontId="4" fillId="2" borderId="23" xfId="0" applyNumberFormat="1" applyFont="1" applyFill="1" applyBorder="1" applyAlignment="1">
      <alignment horizontal="center" vertical="center"/>
    </xf>
    <xf numFmtId="0" fontId="5" fillId="2" borderId="49" xfId="0" applyFont="1" applyFill="1" applyBorder="1" applyAlignment="1">
      <alignment horizontal="center" vertical="center" wrapText="1"/>
    </xf>
    <xf numFmtId="0" fontId="5" fillId="2" borderId="52" xfId="0" applyFont="1" applyFill="1" applyBorder="1" applyAlignment="1">
      <alignment horizontal="center" vertical="center" wrapText="1"/>
    </xf>
    <xf numFmtId="164" fontId="5" fillId="2" borderId="18" xfId="1" quotePrefix="1" applyNumberFormat="1" applyFont="1" applyFill="1" applyBorder="1" applyAlignment="1">
      <alignment horizontal="right" vertical="center"/>
    </xf>
    <xf numFmtId="164" fontId="5" fillId="2" borderId="21" xfId="1" applyNumberFormat="1" applyFont="1" applyFill="1" applyBorder="1" applyAlignment="1">
      <alignment horizontal="right" vertical="center"/>
    </xf>
    <xf numFmtId="0" fontId="6" fillId="2" borderId="11" xfId="0" applyFont="1" applyFill="1" applyBorder="1" applyAlignment="1">
      <alignment horizontal="center" vertical="center" wrapText="1"/>
    </xf>
    <xf numFmtId="0" fontId="8" fillId="2" borderId="38" xfId="0" applyFont="1" applyFill="1" applyBorder="1" applyAlignment="1">
      <alignment horizontal="center" vertical="center" wrapText="1"/>
    </xf>
    <xf numFmtId="3" fontId="4" fillId="2" borderId="53" xfId="0" applyNumberFormat="1" applyFont="1" applyFill="1" applyBorder="1" applyAlignment="1">
      <alignment horizontal="center" vertical="center"/>
    </xf>
    <xf numFmtId="0" fontId="5" fillId="0" borderId="35" xfId="0" applyFont="1" applyFill="1" applyBorder="1" applyAlignment="1">
      <alignment horizontal="center" vertical="center"/>
    </xf>
    <xf numFmtId="0" fontId="0" fillId="0" borderId="0" xfId="0" applyFont="1" applyAlignment="1">
      <alignment horizontal="center"/>
    </xf>
    <xf numFmtId="0" fontId="0" fillId="0" borderId="0" xfId="0" applyBorder="1"/>
    <xf numFmtId="0" fontId="3" fillId="0" borderId="5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5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5" xfId="0" applyFont="1" applyFill="1" applyBorder="1" applyAlignment="1">
      <alignment horizontal="right" vertical="center" wrapText="1"/>
    </xf>
    <xf numFmtId="0" fontId="5" fillId="0" borderId="57" xfId="0" applyFont="1" applyFill="1" applyBorder="1" applyAlignment="1">
      <alignment horizontal="right" vertical="center" wrapText="1"/>
    </xf>
    <xf numFmtId="0" fontId="5" fillId="0" borderId="13" xfId="0" applyFont="1" applyFill="1" applyBorder="1" applyAlignment="1">
      <alignment horizontal="right" vertical="center" wrapText="1"/>
    </xf>
    <xf numFmtId="0" fontId="4" fillId="0" borderId="43" xfId="0" applyFont="1" applyFill="1" applyBorder="1" applyAlignment="1">
      <alignment horizontal="center" vertical="center" wrapText="1"/>
    </xf>
    <xf numFmtId="164" fontId="3" fillId="0" borderId="46" xfId="1" applyNumberFormat="1" applyFont="1" applyFill="1" applyBorder="1" applyAlignment="1">
      <alignment horizontal="center" vertical="center" wrapText="1"/>
    </xf>
    <xf numFmtId="164" fontId="3" fillId="0" borderId="58" xfId="1" applyNumberFormat="1" applyFont="1" applyFill="1" applyBorder="1" applyAlignment="1">
      <alignment horizontal="center" vertical="center" wrapText="1"/>
    </xf>
    <xf numFmtId="164" fontId="3" fillId="0" borderId="17" xfId="1" applyNumberFormat="1"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47" xfId="0" applyFont="1" applyFill="1" applyBorder="1" applyAlignment="1">
      <alignment horizontal="right" vertical="center" wrapText="1"/>
    </xf>
    <xf numFmtId="0" fontId="5" fillId="0" borderId="60" xfId="0" applyFont="1" applyFill="1" applyBorder="1" applyAlignment="1">
      <alignment horizontal="right" vertical="center" wrapText="1"/>
    </xf>
    <xf numFmtId="0" fontId="5" fillId="0" borderId="49" xfId="0" applyFont="1" applyFill="1" applyBorder="1" applyAlignment="1">
      <alignment horizontal="right" vertical="center" wrapText="1"/>
    </xf>
    <xf numFmtId="0" fontId="4" fillId="0" borderId="44" xfId="0" applyFont="1" applyFill="1" applyBorder="1" applyAlignment="1">
      <alignment horizontal="center" vertical="center" wrapText="1"/>
    </xf>
    <xf numFmtId="164" fontId="3" fillId="0" borderId="48" xfId="1" applyNumberFormat="1" applyFont="1" applyFill="1" applyBorder="1" applyAlignment="1">
      <alignment horizontal="center" vertical="center" wrapText="1"/>
    </xf>
    <xf numFmtId="164" fontId="3" fillId="0" borderId="61" xfId="1" applyNumberFormat="1" applyFont="1" applyFill="1" applyBorder="1" applyAlignment="1">
      <alignment horizontal="center" vertical="center" wrapText="1"/>
    </xf>
    <xf numFmtId="164" fontId="3" fillId="0" borderId="21" xfId="1" applyNumberFormat="1" applyFont="1" applyFill="1" applyBorder="1" applyAlignment="1">
      <alignment horizontal="center" vertical="center" wrapText="1"/>
    </xf>
    <xf numFmtId="3" fontId="4" fillId="0" borderId="45" xfId="0" applyNumberFormat="1" applyFont="1" applyFill="1" applyBorder="1" applyAlignment="1">
      <alignment horizontal="right" vertical="center" wrapText="1"/>
    </xf>
    <xf numFmtId="3" fontId="4" fillId="0" borderId="57" xfId="0" applyNumberFormat="1" applyFont="1" applyFill="1" applyBorder="1" applyAlignment="1">
      <alignment horizontal="right" vertical="center" wrapText="1"/>
    </xf>
    <xf numFmtId="3" fontId="4" fillId="0" borderId="13" xfId="0" applyNumberFormat="1" applyFont="1" applyFill="1" applyBorder="1" applyAlignment="1">
      <alignment horizontal="right" vertical="center" wrapText="1"/>
    </xf>
    <xf numFmtId="3" fontId="4" fillId="0" borderId="14" xfId="0" applyNumberFormat="1" applyFont="1" applyFill="1" applyBorder="1" applyAlignment="1">
      <alignment horizontal="right" vertical="center" wrapText="1"/>
    </xf>
    <xf numFmtId="0" fontId="4" fillId="0" borderId="8" xfId="0" applyFont="1" applyFill="1" applyBorder="1" applyAlignment="1">
      <alignment horizontal="center" vertical="center" wrapText="1"/>
    </xf>
    <xf numFmtId="164" fontId="3" fillId="0" borderId="30" xfId="1" applyNumberFormat="1" applyFont="1" applyFill="1" applyBorder="1" applyAlignment="1">
      <alignment horizontal="center" vertical="center" wrapText="1"/>
    </xf>
    <xf numFmtId="164" fontId="3" fillId="0" borderId="29" xfId="1" applyNumberFormat="1" applyFont="1" applyFill="1" applyBorder="1" applyAlignment="1">
      <alignment horizontal="center" vertical="center" wrapText="1"/>
    </xf>
    <xf numFmtId="164" fontId="3" fillId="0" borderId="24" xfId="1" applyNumberFormat="1" applyFont="1" applyFill="1" applyBorder="1" applyAlignment="1">
      <alignment horizontal="center" vertical="center" wrapText="1"/>
    </xf>
    <xf numFmtId="164" fontId="3" fillId="0" borderId="25" xfId="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3" fillId="0" borderId="2" xfId="0" applyFont="1" applyFill="1" applyBorder="1" applyAlignment="1">
      <alignment horizontal="center" vertical="center"/>
    </xf>
    <xf numFmtId="0" fontId="5" fillId="0" borderId="52" xfId="0" applyFont="1" applyFill="1" applyBorder="1" applyAlignment="1">
      <alignment horizontal="center" vertical="center" wrapText="1"/>
    </xf>
    <xf numFmtId="0" fontId="13" fillId="0" borderId="32" xfId="0" applyFont="1" applyFill="1" applyBorder="1" applyAlignment="1">
      <alignment horizontal="center" vertical="center"/>
    </xf>
    <xf numFmtId="0" fontId="5" fillId="0" borderId="32" xfId="0" applyFont="1" applyFill="1" applyBorder="1" applyAlignment="1">
      <alignment horizontal="center" vertical="center" wrapText="1"/>
    </xf>
    <xf numFmtId="3" fontId="17" fillId="0" borderId="32" xfId="0" applyNumberFormat="1" applyFont="1" applyFill="1" applyBorder="1" applyAlignment="1">
      <alignment horizontal="center" vertical="center"/>
    </xf>
    <xf numFmtId="0" fontId="12" fillId="0" borderId="0" xfId="0" applyFont="1" applyFill="1"/>
    <xf numFmtId="0" fontId="0" fillId="0" borderId="0" xfId="0" applyFill="1"/>
    <xf numFmtId="0" fontId="0" fillId="0" borderId="0" xfId="0" applyFont="1" applyFill="1"/>
    <xf numFmtId="0" fontId="5" fillId="2" borderId="67"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5" fillId="2" borderId="68" xfId="0" applyNumberFormat="1" applyFont="1" applyFill="1" applyBorder="1" applyAlignment="1">
      <alignment horizontal="center" vertical="center"/>
    </xf>
    <xf numFmtId="0" fontId="5" fillId="2" borderId="52"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3" fillId="2" borderId="67" xfId="0" applyFont="1" applyFill="1" applyBorder="1" applyAlignment="1">
      <alignment horizontal="center" vertical="center" wrapText="1"/>
    </xf>
    <xf numFmtId="3" fontId="5" fillId="2" borderId="68" xfId="0" applyNumberFormat="1" applyFont="1" applyFill="1" applyBorder="1" applyAlignment="1">
      <alignment horizontal="center" vertical="center"/>
    </xf>
    <xf numFmtId="3" fontId="5" fillId="2" borderId="52" xfId="0" applyNumberFormat="1" applyFont="1" applyFill="1" applyBorder="1" applyAlignment="1">
      <alignment horizontal="center" vertical="center"/>
    </xf>
    <xf numFmtId="3" fontId="4" fillId="2" borderId="63" xfId="0" applyNumberFormat="1" applyFont="1" applyFill="1" applyBorder="1" applyAlignment="1">
      <alignment horizontal="center" vertical="center"/>
    </xf>
    <xf numFmtId="3" fontId="5" fillId="2" borderId="0" xfId="0" quotePrefix="1" applyNumberFormat="1" applyFont="1" applyFill="1" applyBorder="1" applyAlignment="1">
      <alignment horizontal="center" vertical="center"/>
    </xf>
    <xf numFmtId="164" fontId="4" fillId="2" borderId="68" xfId="1" quotePrefix="1" applyNumberFormat="1" applyFont="1" applyFill="1" applyBorder="1" applyAlignment="1">
      <alignment horizontal="center" vertical="center"/>
    </xf>
    <xf numFmtId="164" fontId="4" fillId="2" borderId="68" xfId="1" applyNumberFormat="1" applyFont="1" applyFill="1" applyBorder="1" applyAlignment="1">
      <alignment horizontal="center" vertical="center"/>
    </xf>
    <xf numFmtId="164" fontId="4" fillId="2" borderId="69" xfId="1" applyNumberFormat="1" applyFont="1" applyFill="1" applyBorder="1" applyAlignment="1">
      <alignment horizontal="center" vertical="center"/>
    </xf>
    <xf numFmtId="164" fontId="4" fillId="2" borderId="63" xfId="1" applyNumberFormat="1" applyFont="1" applyFill="1" applyBorder="1" applyAlignment="1">
      <alignment horizontal="center" vertical="center"/>
    </xf>
    <xf numFmtId="0" fontId="11" fillId="0" borderId="35" xfId="0" applyFont="1" applyFill="1" applyBorder="1" applyAlignment="1">
      <alignment horizontal="center" vertical="center"/>
    </xf>
    <xf numFmtId="164" fontId="11" fillId="0" borderId="0" xfId="1" applyNumberFormat="1" applyFont="1" applyBorder="1" applyAlignment="1">
      <alignment horizontal="center"/>
    </xf>
    <xf numFmtId="0" fontId="10" fillId="0" borderId="9" xfId="0" applyFont="1" applyBorder="1" applyAlignment="1">
      <alignment horizontal="center" vertical="center"/>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wrapText="1"/>
    </xf>
    <xf numFmtId="3" fontId="4" fillId="2" borderId="3" xfId="0" applyNumberFormat="1" applyFont="1" applyFill="1" applyBorder="1" applyAlignment="1">
      <alignment horizontal="center" vertical="center"/>
    </xf>
    <xf numFmtId="164" fontId="5" fillId="2" borderId="61" xfId="1" applyNumberFormat="1" applyFont="1" applyFill="1" applyBorder="1" applyAlignment="1">
      <alignment horizontal="right" vertical="center"/>
    </xf>
    <xf numFmtId="164" fontId="5" fillId="2" borderId="61" xfId="1" quotePrefix="1" applyNumberFormat="1" applyFont="1" applyFill="1" applyBorder="1" applyAlignment="1">
      <alignment horizontal="right" vertical="center"/>
    </xf>
    <xf numFmtId="164" fontId="5" fillId="2" borderId="21" xfId="1" quotePrefix="1" applyNumberFormat="1" applyFont="1" applyFill="1" applyBorder="1" applyAlignment="1">
      <alignment horizontal="right" vertical="center"/>
    </xf>
    <xf numFmtId="164" fontId="5" fillId="2" borderId="44" xfId="1" applyNumberFormat="1" applyFont="1" applyFill="1" applyBorder="1" applyAlignment="1">
      <alignment horizontal="right" vertical="center"/>
    </xf>
    <xf numFmtId="3" fontId="5" fillId="2" borderId="60" xfId="0" applyNumberFormat="1" applyFont="1" applyFill="1" applyBorder="1" applyAlignment="1">
      <alignment horizontal="center" vertical="center"/>
    </xf>
    <xf numFmtId="3" fontId="4" fillId="2" borderId="59" xfId="0" applyNumberFormat="1" applyFont="1" applyFill="1" applyBorder="1" applyAlignment="1">
      <alignment horizontal="center" vertical="center"/>
    </xf>
    <xf numFmtId="164" fontId="5" fillId="2" borderId="17" xfId="1" quotePrefix="1" applyNumberFormat="1" applyFont="1" applyFill="1" applyBorder="1" applyAlignment="1">
      <alignment horizontal="right" vertical="center"/>
    </xf>
    <xf numFmtId="164" fontId="5" fillId="2" borderId="43" xfId="1" applyNumberFormat="1" applyFont="1" applyFill="1" applyBorder="1" applyAlignment="1">
      <alignment horizontal="right" vertical="center"/>
    </xf>
    <xf numFmtId="3" fontId="4" fillId="2" borderId="44" xfId="0" applyNumberFormat="1" applyFont="1" applyFill="1" applyBorder="1" applyAlignment="1">
      <alignment horizontal="center" vertical="center"/>
    </xf>
    <xf numFmtId="164" fontId="4" fillId="2" borderId="25" xfId="1" quotePrefix="1" applyNumberFormat="1" applyFont="1" applyFill="1" applyBorder="1" applyAlignment="1">
      <alignment horizontal="right" vertical="center"/>
    </xf>
    <xf numFmtId="164" fontId="4" fillId="2" borderId="24" xfId="1" quotePrefix="1" applyNumberFormat="1" applyFont="1" applyFill="1" applyBorder="1" applyAlignment="1">
      <alignment horizontal="right" vertical="center"/>
    </xf>
    <xf numFmtId="164" fontId="4" fillId="2" borderId="8" xfId="1" applyNumberFormat="1" applyFont="1" applyFill="1" applyBorder="1" applyAlignment="1">
      <alignment horizontal="right" vertical="center"/>
    </xf>
    <xf numFmtId="0" fontId="11" fillId="0" borderId="0" xfId="0" applyFont="1" applyFill="1" applyBorder="1" applyAlignment="1">
      <alignment horizontal="center" vertical="center" wrapText="1"/>
    </xf>
    <xf numFmtId="164" fontId="5" fillId="2" borderId="0" xfId="1" quotePrefix="1" applyNumberFormat="1" applyFont="1" applyFill="1" applyBorder="1" applyAlignment="1">
      <alignment horizontal="right" vertical="center"/>
    </xf>
    <xf numFmtId="0" fontId="0" fillId="0" borderId="0" xfId="0" applyAlignment="1">
      <alignment horizontal="left" vertical="top"/>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3" xfId="0" applyFont="1" applyFill="1" applyBorder="1" applyAlignment="1">
      <alignment horizontal="center" vertical="center" wrapText="1"/>
    </xf>
    <xf numFmtId="3" fontId="5" fillId="0" borderId="50" xfId="0" applyNumberFormat="1" applyFont="1" applyFill="1" applyBorder="1" applyAlignment="1">
      <alignment horizontal="center" vertical="center"/>
    </xf>
    <xf numFmtId="3" fontId="5" fillId="0" borderId="51" xfId="0" applyNumberFormat="1" applyFont="1" applyFill="1" applyBorder="1" applyAlignment="1">
      <alignment horizontal="center" vertical="center"/>
    </xf>
    <xf numFmtId="0" fontId="7" fillId="0" borderId="17" xfId="0" applyFont="1" applyFill="1" applyBorder="1" applyAlignment="1">
      <alignment horizontal="center" vertical="center" wrapText="1"/>
    </xf>
    <xf numFmtId="164" fontId="11" fillId="0" borderId="18" xfId="1" quotePrefix="1" applyNumberFormat="1" applyFont="1" applyFill="1" applyBorder="1" applyAlignment="1">
      <alignment horizontal="right" vertical="center"/>
    </xf>
    <xf numFmtId="164" fontId="11" fillId="0" borderId="18" xfId="1" applyNumberFormat="1" applyFont="1" applyFill="1" applyBorder="1" applyAlignment="1">
      <alignment horizontal="right" vertical="center"/>
    </xf>
    <xf numFmtId="164" fontId="11" fillId="0" borderId="19" xfId="1" applyNumberFormat="1" applyFont="1" applyFill="1" applyBorder="1" applyAlignment="1">
      <alignment horizontal="right" vertical="center"/>
    </xf>
    <xf numFmtId="0" fontId="6" fillId="0" borderId="49" xfId="0" applyFont="1" applyFill="1" applyBorder="1" applyAlignment="1">
      <alignment horizontal="center" vertical="center" wrapText="1"/>
    </xf>
    <xf numFmtId="3" fontId="5" fillId="0" borderId="23" xfId="0" applyNumberFormat="1" applyFont="1" applyFill="1" applyBorder="1" applyAlignment="1">
      <alignment horizontal="center" vertical="center"/>
    </xf>
    <xf numFmtId="3" fontId="4" fillId="0" borderId="22" xfId="0" applyNumberFormat="1" applyFont="1" applyFill="1" applyBorder="1" applyAlignment="1">
      <alignment horizontal="center" vertical="center"/>
    </xf>
    <xf numFmtId="3" fontId="4" fillId="0" borderId="23" xfId="0" applyNumberFormat="1" applyFont="1" applyFill="1" applyBorder="1" applyAlignment="1">
      <alignment horizontal="center" vertical="center"/>
    </xf>
    <xf numFmtId="0" fontId="7" fillId="0" borderId="24" xfId="0" applyFont="1" applyFill="1" applyBorder="1" applyAlignment="1">
      <alignment horizontal="center" vertical="center" wrapText="1"/>
    </xf>
    <xf numFmtId="164" fontId="10" fillId="0" borderId="25" xfId="1" applyNumberFormat="1" applyFont="1" applyFill="1" applyBorder="1" applyAlignment="1">
      <alignment horizontal="right" vertical="center"/>
    </xf>
    <xf numFmtId="164" fontId="10" fillId="0" borderId="26" xfId="1" applyNumberFormat="1" applyFont="1" applyFill="1" applyBorder="1" applyAlignment="1">
      <alignment horizontal="right" vertical="center"/>
    </xf>
    <xf numFmtId="0" fontId="19" fillId="0" borderId="0" xfId="0" applyFont="1" applyFill="1" applyBorder="1" applyAlignment="1">
      <alignment horizontal="center" vertical="center" wrapText="1"/>
    </xf>
    <xf numFmtId="164" fontId="11" fillId="0" borderId="0" xfId="1" applyNumberFormat="1" applyFont="1" applyFill="1" applyBorder="1" applyAlignment="1">
      <alignment horizontal="right" vertical="center"/>
    </xf>
    <xf numFmtId="0" fontId="11" fillId="0" borderId="27"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5" fillId="0" borderId="1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9" fillId="0" borderId="67" xfId="0" applyFont="1" applyFill="1" applyBorder="1" applyAlignment="1">
      <alignment horizontal="center" vertical="center" wrapText="1"/>
    </xf>
    <xf numFmtId="0" fontId="19" fillId="0" borderId="52" xfId="0" applyFont="1" applyFill="1" applyBorder="1" applyAlignment="1">
      <alignment horizontal="center" vertical="center" wrapText="1"/>
    </xf>
    <xf numFmtId="3" fontId="5" fillId="0" borderId="68" xfId="0" applyNumberFormat="1" applyFont="1" applyFill="1" applyBorder="1" applyAlignment="1">
      <alignment horizontal="center" vertical="center"/>
    </xf>
    <xf numFmtId="3" fontId="5" fillId="0" borderId="52" xfId="0" applyNumberFormat="1" applyFont="1" applyFill="1" applyBorder="1" applyAlignment="1">
      <alignment horizontal="center" vertical="center"/>
    </xf>
    <xf numFmtId="3" fontId="10" fillId="0" borderId="63"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xf>
    <xf numFmtId="3" fontId="10" fillId="0" borderId="0"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3" fontId="10" fillId="0" borderId="3" xfId="0" applyNumberFormat="1" applyFont="1" applyFill="1" applyBorder="1" applyAlignment="1">
      <alignment horizontal="center" vertical="center"/>
    </xf>
    <xf numFmtId="0" fontId="11" fillId="0" borderId="36"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39" xfId="0" applyFont="1" applyFill="1" applyBorder="1" applyAlignment="1">
      <alignment horizontal="center" vertical="center"/>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6" fillId="0" borderId="13" xfId="0" applyFont="1" applyFill="1" applyBorder="1" applyAlignment="1">
      <alignment horizontal="right" vertical="center" wrapText="1"/>
    </xf>
    <xf numFmtId="3" fontId="5" fillId="0" borderId="14" xfId="0" applyNumberFormat="1" applyFont="1" applyFill="1" applyBorder="1" applyAlignment="1">
      <alignment horizontal="right" vertical="center"/>
    </xf>
    <xf numFmtId="3" fontId="5" fillId="0" borderId="13" xfId="0" applyNumberFormat="1" applyFont="1" applyFill="1" applyBorder="1" applyAlignment="1">
      <alignment horizontal="right" vertical="center"/>
    </xf>
    <xf numFmtId="3" fontId="5" fillId="0" borderId="15" xfId="0" applyNumberFormat="1" applyFont="1" applyFill="1" applyBorder="1" applyAlignment="1">
      <alignment horizontal="right" vertical="center"/>
    </xf>
    <xf numFmtId="0" fontId="6" fillId="0" borderId="17" xfId="0" applyFont="1" applyFill="1" applyBorder="1" applyAlignment="1">
      <alignment vertical="center" wrapText="1"/>
    </xf>
    <xf numFmtId="164" fontId="4" fillId="0" borderId="18" xfId="1" applyNumberFormat="1" applyFont="1" applyFill="1" applyBorder="1" applyAlignment="1">
      <alignment horizontal="center" vertical="center"/>
    </xf>
    <xf numFmtId="164" fontId="4" fillId="0" borderId="17" xfId="1" applyNumberFormat="1" applyFont="1" applyFill="1" applyBorder="1" applyAlignment="1">
      <alignment horizontal="center" vertical="center"/>
    </xf>
    <xf numFmtId="164" fontId="4" fillId="0" borderId="19" xfId="1" applyNumberFormat="1" applyFont="1" applyFill="1" applyBorder="1" applyAlignment="1">
      <alignment horizontal="center" vertical="center"/>
    </xf>
    <xf numFmtId="0" fontId="6" fillId="0" borderId="49" xfId="0" applyFont="1" applyFill="1" applyBorder="1" applyAlignment="1">
      <alignment horizontal="right" vertical="center" wrapText="1"/>
    </xf>
    <xf numFmtId="0" fontId="5" fillId="0" borderId="50" xfId="0" applyNumberFormat="1" applyFont="1" applyFill="1" applyBorder="1" applyAlignment="1">
      <alignment horizontal="right" vertical="center"/>
    </xf>
    <xf numFmtId="0" fontId="5" fillId="0" borderId="49" xfId="0" applyNumberFormat="1" applyFont="1" applyFill="1" applyBorder="1" applyAlignment="1">
      <alignment horizontal="right" vertical="center"/>
    </xf>
    <xf numFmtId="0" fontId="5" fillId="0" borderId="51" xfId="0" applyNumberFormat="1" applyFont="1" applyFill="1" applyBorder="1" applyAlignment="1">
      <alignment horizontal="right" vertical="center"/>
    </xf>
    <xf numFmtId="3" fontId="5" fillId="0" borderId="50" xfId="0" applyNumberFormat="1" applyFont="1" applyFill="1" applyBorder="1" applyAlignment="1">
      <alignment horizontal="right" vertical="center"/>
    </xf>
    <xf numFmtId="3" fontId="5" fillId="0" borderId="49" xfId="0" applyNumberFormat="1" applyFont="1" applyFill="1" applyBorder="1" applyAlignment="1">
      <alignment horizontal="right" vertical="center"/>
    </xf>
    <xf numFmtId="3" fontId="5" fillId="0" borderId="51" xfId="0" applyNumberFormat="1" applyFont="1" applyFill="1" applyBorder="1" applyAlignment="1">
      <alignment horizontal="right" vertical="center"/>
    </xf>
    <xf numFmtId="0" fontId="6" fillId="0" borderId="24" xfId="0" applyFont="1" applyFill="1" applyBorder="1" applyAlignment="1">
      <alignment vertical="center" wrapText="1"/>
    </xf>
    <xf numFmtId="164" fontId="4" fillId="0" borderId="25" xfId="1" applyNumberFormat="1" applyFont="1" applyFill="1" applyBorder="1" applyAlignment="1">
      <alignment horizontal="center" vertical="center"/>
    </xf>
    <xf numFmtId="164" fontId="5" fillId="0" borderId="25" xfId="1" applyNumberFormat="1" applyFont="1" applyFill="1" applyBorder="1" applyAlignment="1">
      <alignment horizontal="right" vertical="center"/>
    </xf>
    <xf numFmtId="164" fontId="4" fillId="0" borderId="24" xfId="1" applyNumberFormat="1" applyFont="1" applyFill="1" applyBorder="1" applyAlignment="1">
      <alignment horizontal="center" vertical="center"/>
    </xf>
    <xf numFmtId="164" fontId="4" fillId="0" borderId="26" xfId="1" applyNumberFormat="1" applyFont="1" applyFill="1" applyBorder="1" applyAlignment="1">
      <alignment horizontal="center" vertical="center"/>
    </xf>
    <xf numFmtId="0" fontId="12" fillId="0" borderId="0" xfId="0" applyFont="1" applyFill="1" applyBorder="1" applyAlignment="1">
      <alignment horizontal="center" vertical="center" wrapText="1"/>
    </xf>
    <xf numFmtId="3" fontId="5" fillId="0" borderId="0" xfId="1" applyNumberFormat="1" applyFont="1" applyFill="1" applyBorder="1" applyAlignment="1">
      <alignment horizontal="center" vertical="top"/>
    </xf>
    <xf numFmtId="0" fontId="6" fillId="0" borderId="52" xfId="0" applyFont="1" applyFill="1" applyBorder="1" applyAlignment="1">
      <alignment horizontal="center" vertical="center" wrapText="1"/>
    </xf>
    <xf numFmtId="3" fontId="5" fillId="0" borderId="69" xfId="0" applyNumberFormat="1" applyFont="1" applyFill="1" applyBorder="1" applyAlignment="1">
      <alignment horizontal="center" vertical="center"/>
    </xf>
    <xf numFmtId="3" fontId="4" fillId="0" borderId="63" xfId="0" applyNumberFormat="1" applyFont="1" applyFill="1" applyBorder="1" applyAlignment="1">
      <alignment horizontal="center" vertical="center"/>
    </xf>
    <xf numFmtId="0" fontId="3" fillId="2" borderId="0" xfId="0" applyFont="1" applyFill="1" applyBorder="1" applyAlignment="1">
      <alignment horizontal="center" vertical="center"/>
    </xf>
    <xf numFmtId="0" fontId="12" fillId="2" borderId="21" xfId="0" applyFont="1" applyFill="1" applyBorder="1" applyAlignment="1">
      <alignment horizontal="center" vertical="center" wrapText="1"/>
    </xf>
    <xf numFmtId="164" fontId="5" fillId="2" borderId="0" xfId="1" applyNumberFormat="1" applyFont="1" applyFill="1" applyBorder="1" applyAlignment="1">
      <alignment horizontal="center"/>
    </xf>
    <xf numFmtId="0" fontId="8" fillId="2" borderId="2" xfId="0" applyFont="1" applyFill="1" applyBorder="1" applyAlignment="1">
      <alignment horizontal="center" vertical="center" wrapText="1"/>
    </xf>
    <xf numFmtId="3" fontId="5" fillId="2" borderId="57" xfId="0" applyNumberFormat="1" applyFont="1" applyFill="1" applyBorder="1" applyAlignment="1">
      <alignment horizontal="center" vertical="center"/>
    </xf>
    <xf numFmtId="3" fontId="4" fillId="2" borderId="70" xfId="0" applyNumberFormat="1" applyFont="1" applyFill="1" applyBorder="1" applyAlignment="1">
      <alignment horizontal="center" vertical="center"/>
    </xf>
    <xf numFmtId="3" fontId="4" fillId="2" borderId="68" xfId="0" applyNumberFormat="1" applyFont="1" applyFill="1" applyBorder="1" applyAlignment="1">
      <alignment horizontal="center" vertical="center"/>
    </xf>
    <xf numFmtId="3" fontId="4" fillId="2" borderId="69" xfId="0" applyNumberFormat="1" applyFont="1" applyFill="1" applyBorder="1" applyAlignment="1">
      <alignment horizontal="center" vertical="center"/>
    </xf>
    <xf numFmtId="0" fontId="4" fillId="2" borderId="0" xfId="0" applyFont="1" applyFill="1" applyBorder="1" applyAlignment="1">
      <alignment horizontal="center" vertical="center" wrapText="1"/>
    </xf>
    <xf numFmtId="0" fontId="5" fillId="2" borderId="55" xfId="0" applyFont="1" applyFill="1" applyBorder="1" applyAlignment="1">
      <alignment horizontal="center" vertical="center"/>
    </xf>
    <xf numFmtId="0" fontId="5" fillId="2" borderId="36" xfId="0" applyFont="1" applyFill="1" applyBorder="1" applyAlignment="1">
      <alignment horizontal="center" vertical="center"/>
    </xf>
    <xf numFmtId="0" fontId="11" fillId="2" borderId="62"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18" fillId="2" borderId="0" xfId="0" applyFont="1" applyFill="1" applyAlignment="1">
      <alignment horizontal="left" vertical="top"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20"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7" xfId="0" applyFont="1" applyFill="1" applyBorder="1" applyAlignment="1">
      <alignment horizontal="center" vertical="center"/>
    </xf>
    <xf numFmtId="0" fontId="9" fillId="0" borderId="2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11" fillId="0" borderId="33"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5" fillId="2" borderId="33" xfId="0" applyFont="1" applyFill="1" applyBorder="1" applyAlignment="1">
      <alignment horizontal="center" vertical="center" wrapText="1"/>
    </xf>
    <xf numFmtId="2" fontId="9" fillId="0" borderId="0"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5" fillId="2" borderId="27"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0" fillId="0" borderId="0" xfId="0" applyAlignment="1">
      <alignment horizontal="left" vertical="top"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7" xfId="0" applyFont="1" applyFill="1" applyBorder="1" applyAlignment="1">
      <alignment horizontal="center" vertical="center"/>
    </xf>
    <xf numFmtId="0" fontId="3" fillId="2" borderId="7"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4" xfId="0" applyFont="1" applyFill="1" applyBorder="1" applyAlignment="1">
      <alignment horizontal="center" vertical="center"/>
    </xf>
    <xf numFmtId="0" fontId="8" fillId="0" borderId="55"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5" xfId="0" quotePrefix="1" applyFont="1" applyFill="1" applyBorder="1" applyAlignment="1">
      <alignment horizontal="center" vertical="center" wrapText="1"/>
    </xf>
    <xf numFmtId="0" fontId="8" fillId="0" borderId="47" xfId="0" applyFont="1" applyFill="1" applyBorder="1" applyAlignment="1">
      <alignment horizontal="center" vertical="center" wrapText="1"/>
    </xf>
    <xf numFmtId="0" fontId="3" fillId="0" borderId="62" xfId="0" applyFont="1" applyFill="1" applyBorder="1" applyAlignment="1">
      <alignment horizontal="center" vertical="center" wrapText="1"/>
    </xf>
    <xf numFmtId="3" fontId="5" fillId="0" borderId="53" xfId="0" applyNumberFormat="1" applyFont="1" applyFill="1" applyBorder="1" applyAlignment="1">
      <alignment horizontal="right" vertical="center"/>
    </xf>
    <xf numFmtId="3" fontId="5" fillId="0" borderId="4"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3" fontId="5" fillId="0" borderId="6" xfId="0" applyNumberFormat="1" applyFont="1" applyFill="1" applyBorder="1" applyAlignment="1">
      <alignment horizontal="right" vertical="center"/>
    </xf>
    <xf numFmtId="3" fontId="5" fillId="0" borderId="63"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3" fontId="4" fillId="0" borderId="5"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0" fontId="3" fillId="0" borderId="27"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12" fillId="0" borderId="31" xfId="0" applyFont="1" applyFill="1" applyBorder="1" applyAlignment="1">
      <alignment horizontal="center"/>
    </xf>
    <xf numFmtId="0" fontId="12" fillId="0" borderId="64" xfId="0" applyFont="1" applyFill="1" applyBorder="1" applyAlignment="1">
      <alignment horizontal="center"/>
    </xf>
    <xf numFmtId="0" fontId="5" fillId="0" borderId="62"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42" xfId="0" applyFont="1" applyFill="1" applyBorder="1" applyAlignment="1">
      <alignment horizontal="right" vertical="center"/>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3" xfId="0" applyFont="1" applyFill="1" applyBorder="1" applyAlignment="1">
      <alignment horizontal="right" vertical="center"/>
    </xf>
    <xf numFmtId="0" fontId="5" fillId="0" borderId="65" xfId="0" applyFont="1" applyFill="1" applyBorder="1" applyAlignment="1">
      <alignment horizontal="right" vertical="center"/>
    </xf>
    <xf numFmtId="0" fontId="5" fillId="0" borderId="34" xfId="0" applyFont="1" applyFill="1" applyBorder="1" applyAlignment="1">
      <alignment horizontal="right" vertical="center"/>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40" xfId="0" applyFont="1" applyFill="1" applyBorder="1" applyAlignment="1">
      <alignment horizontal="right" vertical="center"/>
    </xf>
    <xf numFmtId="0" fontId="5" fillId="0" borderId="66" xfId="0" applyFont="1" applyFill="1" applyBorder="1" applyAlignment="1">
      <alignment horizontal="right" vertical="center"/>
    </xf>
    <xf numFmtId="0" fontId="5" fillId="2" borderId="47"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14" fillId="0" borderId="27"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5" fillId="0" borderId="0" xfId="0" applyFont="1" applyFill="1" applyAlignment="1">
      <alignment horizontal="left" vertical="top" wrapText="1"/>
    </xf>
    <xf numFmtId="0" fontId="5" fillId="0" borderId="20"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3" fillId="2" borderId="0" xfId="0" applyFont="1" applyFill="1" applyBorder="1" applyAlignment="1">
      <alignment horizontal="center" wrapText="1"/>
    </xf>
    <xf numFmtId="0" fontId="3" fillId="2" borderId="1" xfId="0" applyFont="1" applyFill="1" applyBorder="1" applyAlignment="1">
      <alignment horizontal="center" wrapText="1"/>
    </xf>
    <xf numFmtId="0" fontId="3" fillId="2" borderId="31"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2" fillId="2" borderId="0" xfId="0" applyFont="1" applyFill="1" applyAlignment="1">
      <alignment horizontal="left" vertical="top" wrapText="1"/>
    </xf>
    <xf numFmtId="0" fontId="11" fillId="2" borderId="65" xfId="0" applyFont="1" applyFill="1" applyBorder="1" applyAlignment="1">
      <alignment horizontal="center" vertical="center" wrapText="1"/>
    </xf>
    <xf numFmtId="0" fontId="12" fillId="0" borderId="0" xfId="0" quotePrefix="1" applyFont="1" applyFill="1" applyAlignment="1">
      <alignment horizontal="left" vertical="top" wrapText="1"/>
    </xf>
    <xf numFmtId="0" fontId="12" fillId="0" borderId="0" xfId="0" applyFont="1" applyFill="1" applyAlignment="1">
      <alignment horizontal="left" vertical="top"/>
    </xf>
    <xf numFmtId="0" fontId="12" fillId="0" borderId="0" xfId="0" applyFont="1" applyFill="1" applyAlignment="1">
      <alignment horizontal="left" vertical="top"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6.1.1_2018_oco_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ab6.1.10_2018_oco_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6.1.2_2018_oco_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b6.1.3_2018_oco_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b6.1.4_2018_oco_0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b6.1.5_2018_oco_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ab6.1.6_2018_oco_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ab6.1.7_2018_oco_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b6.1.8_2018_oco_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ab6.1.9_2018_oco_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1_2018_Web"/>
      <sheetName val="TAB-6.1.1_2018"/>
      <sheetName val="Rques_Tab2.1.1_SEXE_2018"/>
      <sheetName val="Prépa_Tab6.1.1_2018"/>
      <sheetName val="Copie_Tab6.1.1_2018"/>
      <sheetName val="Copie_Tab6.1.1_Serv_2018"/>
      <sheetName val="Copie_Tab 6.1.1_Sexe_AJL_2017"/>
      <sheetName val="Copie-Tab6.1.1_Sexe_Serv_AJ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10_2018_Web"/>
      <sheetName val="TAB-6.1.10_2018"/>
      <sheetName val="Prépa_Tab6.1.10_Difficult"/>
      <sheetName val="Copie_Tab6.1.10_Difficult"/>
      <sheetName val="Tab6.1.10_Diffic_Serv"/>
      <sheetName val="Copie_Rques_Tab6.1.10_Difficul"/>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2_2018_Web"/>
      <sheetName val="TAB-6.1.2_2018"/>
      <sheetName val="Prépa_Tab6.1.2_2018"/>
      <sheetName val="Copie_Tab6.1.2_2018"/>
      <sheetName val="Copie_Tab6.1.2_Serv_2018"/>
      <sheetName val="Rques_TabX.1.2_Mineur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3_2018_Web"/>
      <sheetName val="TAB-6.1.3_2018"/>
      <sheetName val="Prépa_Tab6.1.3_2018"/>
      <sheetName val="Copie_Tab6.1.3_2018"/>
      <sheetName val="Copie_Tab6.1.3_Serv_2018"/>
      <sheetName val="Rques_TabX.1.3_Primo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4_2018_Web"/>
      <sheetName val="TAB-6.1.4_2018"/>
      <sheetName val="Prépa tab614_2018"/>
      <sheetName val="PréPrépa_Tab6.1.4_2018"/>
      <sheetName val="Copie_Tab6.1.4_2018"/>
      <sheetName val="Copie_Tab6.1.4_Serv_2018"/>
      <sheetName val="Copie_Rques_TabX.1.4_2018"/>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5_2018_Web"/>
      <sheetName val="TAB-6.1.5_2018"/>
      <sheetName val="Prépa_Tab6.1.5_2018"/>
      <sheetName val="Copie_Tab6.1.5_2018"/>
      <sheetName val="Copie_Tab6.1.5_Type_Ménage_Serv"/>
      <sheetName val="Copie_Rques_TabX.1.5_Ménage"/>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6_2018_Web"/>
      <sheetName val="TAB-6.1.6_2018"/>
      <sheetName val="Prépa_Tab6.1.6_Nationalité"/>
      <sheetName val="Copie_Tab6.1.6_Nationalité"/>
      <sheetName val="Copie_Tab6.1.6_Nationalité_Serv"/>
      <sheetName val="Copie_Rques_TabX.1.6_National"/>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7_2018_Web"/>
      <sheetName val="TAB-6.1.7_2018"/>
      <sheetName val="Prépa_Tab6.1.7_Revenu"/>
      <sheetName val="Copie_Tab6.1.7_Revenu"/>
      <sheetName val="Copie_Tab6.1.7_Revenu_Serv"/>
      <sheetName val="Rques_TabX.1.7_Type_Revenu"/>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8_2018_Web"/>
      <sheetName val="TAB-6.1.8_2018"/>
      <sheetName val="Prépa_Tab6.1.8_Logt_Hébergt"/>
      <sheetName val="Copie_Tab6.1.8_Logt_Hébergt"/>
      <sheetName val="Tab6.1.8_Logt-Hbgt_Serv"/>
      <sheetName val="Rques_TabX.1.8_Logt_Héberg"/>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9_2018_Web"/>
      <sheetName val="TAB-6.1.9_2018"/>
      <sheetName val="Prépa_Tab6.1.9_LieuRésid"/>
      <sheetName val="Copie_Tab6.1.9_LieuRésid"/>
      <sheetName val="Copie_Tab6.1.9_LieuRésid_Serv"/>
      <sheetName val="Copie_Rques_TabX.1.9_LieuRésid"/>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2"/>
  <sheetViews>
    <sheetView tabSelected="1" zoomScale="62" zoomScaleNormal="62" workbookViewId="0">
      <selection sqref="A1:J1"/>
    </sheetView>
  </sheetViews>
  <sheetFormatPr baseColWidth="10" defaultRowHeight="15" x14ac:dyDescent="0.25"/>
  <cols>
    <col min="1" max="1" width="24" customWidth="1"/>
    <col min="2" max="2" width="11.85546875" style="54" customWidth="1"/>
    <col min="3" max="3" width="33" customWidth="1"/>
    <col min="4" max="4" width="22.5703125" customWidth="1"/>
    <col min="5" max="5" width="28.5703125" customWidth="1"/>
    <col min="6" max="9" width="22.5703125" customWidth="1"/>
    <col min="10" max="10" width="23.7109375" customWidth="1"/>
  </cols>
  <sheetData>
    <row r="1" spans="1:10" ht="34.5" customHeight="1" x14ac:dyDescent="0.25">
      <c r="A1" s="332" t="s">
        <v>112</v>
      </c>
      <c r="B1" s="332"/>
      <c r="C1" s="332"/>
      <c r="D1" s="332"/>
      <c r="E1" s="332"/>
      <c r="F1" s="332"/>
      <c r="G1" s="332"/>
      <c r="H1" s="332"/>
      <c r="I1" s="332"/>
      <c r="J1" s="332"/>
    </row>
    <row r="2" spans="1:10" ht="34.5" customHeight="1" thickBot="1" x14ac:dyDescent="0.3">
      <c r="A2" s="332" t="s">
        <v>138</v>
      </c>
      <c r="B2" s="332"/>
      <c r="C2" s="333"/>
      <c r="D2" s="333"/>
      <c r="E2" s="333"/>
      <c r="F2" s="333"/>
      <c r="G2" s="333"/>
      <c r="H2" s="333"/>
      <c r="I2" s="333"/>
      <c r="J2" s="333"/>
    </row>
    <row r="3" spans="1:10" ht="51.75" customHeight="1" thickBot="1" x14ac:dyDescent="0.3">
      <c r="A3" s="334" t="s">
        <v>113</v>
      </c>
      <c r="B3" s="335"/>
      <c r="C3" s="338" t="s">
        <v>2</v>
      </c>
      <c r="D3" s="338"/>
      <c r="E3" s="338"/>
      <c r="F3" s="338"/>
      <c r="G3" s="338"/>
      <c r="H3" s="338"/>
      <c r="I3" s="338"/>
      <c r="J3" s="339"/>
    </row>
    <row r="4" spans="1:10" ht="48" customHeight="1" thickBot="1" x14ac:dyDescent="0.3">
      <c r="A4" s="336"/>
      <c r="B4" s="337"/>
      <c r="C4" s="244" t="s">
        <v>3</v>
      </c>
      <c r="D4" s="245" t="s">
        <v>4</v>
      </c>
      <c r="E4" s="246" t="s">
        <v>68</v>
      </c>
      <c r="F4" s="245" t="s">
        <v>69</v>
      </c>
      <c r="G4" s="245" t="s">
        <v>5</v>
      </c>
      <c r="H4" s="245" t="s">
        <v>6</v>
      </c>
      <c r="I4" s="247" t="s">
        <v>7</v>
      </c>
      <c r="J4" s="248" t="s">
        <v>8</v>
      </c>
    </row>
    <row r="5" spans="1:10" ht="33" customHeight="1" x14ac:dyDescent="0.25">
      <c r="A5" s="340" t="s">
        <v>78</v>
      </c>
      <c r="B5" s="59" t="s">
        <v>35</v>
      </c>
      <c r="C5" s="249" t="s">
        <v>11</v>
      </c>
      <c r="D5" s="249">
        <v>15</v>
      </c>
      <c r="E5" s="249">
        <v>68</v>
      </c>
      <c r="F5" s="249">
        <v>125</v>
      </c>
      <c r="G5" s="249">
        <v>565</v>
      </c>
      <c r="H5" s="249" t="s">
        <v>11</v>
      </c>
      <c r="I5" s="249">
        <v>58</v>
      </c>
      <c r="J5" s="250">
        <f>SUM(C5:I5)</f>
        <v>831</v>
      </c>
    </row>
    <row r="6" spans="1:10" ht="33" customHeight="1" x14ac:dyDescent="0.25">
      <c r="A6" s="341"/>
      <c r="B6" s="251" t="s">
        <v>82</v>
      </c>
      <c r="C6" s="252" t="s">
        <v>13</v>
      </c>
      <c r="D6" s="253">
        <f t="shared" ref="D6:J6" si="0">D5/D$11</f>
        <v>0.68181818181818177</v>
      </c>
      <c r="E6" s="253">
        <f t="shared" si="0"/>
        <v>0.42767295597484278</v>
      </c>
      <c r="F6" s="253">
        <f t="shared" si="0"/>
        <v>0.89928057553956831</v>
      </c>
      <c r="G6" s="252">
        <f t="shared" si="0"/>
        <v>0.52509293680297398</v>
      </c>
      <c r="H6" s="252" t="s">
        <v>13</v>
      </c>
      <c r="I6" s="253">
        <f t="shared" si="0"/>
        <v>0.38666666666666666</v>
      </c>
      <c r="J6" s="254">
        <f t="shared" si="0"/>
        <v>0.53751617076325997</v>
      </c>
    </row>
    <row r="7" spans="1:10" ht="33" customHeight="1" x14ac:dyDescent="0.25">
      <c r="A7" s="342" t="s">
        <v>79</v>
      </c>
      <c r="B7" s="255" t="s">
        <v>35</v>
      </c>
      <c r="C7" s="68" t="s">
        <v>11</v>
      </c>
      <c r="D7" s="68">
        <v>7</v>
      </c>
      <c r="E7" s="68">
        <v>91</v>
      </c>
      <c r="F7" s="68">
        <v>14</v>
      </c>
      <c r="G7" s="249">
        <v>511</v>
      </c>
      <c r="H7" s="68" t="s">
        <v>11</v>
      </c>
      <c r="I7" s="68">
        <v>92</v>
      </c>
      <c r="J7" s="256">
        <f>SUM(C7:I7)</f>
        <v>715</v>
      </c>
    </row>
    <row r="8" spans="1:10" ht="33" customHeight="1" x14ac:dyDescent="0.25">
      <c r="A8" s="341"/>
      <c r="B8" s="251" t="s">
        <v>82</v>
      </c>
      <c r="C8" s="252" t="s">
        <v>13</v>
      </c>
      <c r="D8" s="253">
        <f t="shared" ref="D8:J8" si="1">D7/D$11</f>
        <v>0.31818181818181818</v>
      </c>
      <c r="E8" s="253">
        <f t="shared" si="1"/>
        <v>0.57232704402515722</v>
      </c>
      <c r="F8" s="253">
        <f t="shared" si="1"/>
        <v>0.10071942446043165</v>
      </c>
      <c r="G8" s="252">
        <f t="shared" si="1"/>
        <v>0.47490706319702602</v>
      </c>
      <c r="H8" s="252" t="s">
        <v>13</v>
      </c>
      <c r="I8" s="253">
        <f t="shared" si="1"/>
        <v>0.61333333333333329</v>
      </c>
      <c r="J8" s="254">
        <f t="shared" si="1"/>
        <v>0.46248382923673997</v>
      </c>
    </row>
    <row r="9" spans="1:10" ht="33" customHeight="1" x14ac:dyDescent="0.25">
      <c r="A9" s="342" t="s">
        <v>98</v>
      </c>
      <c r="B9" s="255" t="s">
        <v>35</v>
      </c>
      <c r="C9" s="249" t="s">
        <v>11</v>
      </c>
      <c r="D9" s="249">
        <v>0</v>
      </c>
      <c r="E9" s="249">
        <v>0</v>
      </c>
      <c r="F9" s="249">
        <v>0</v>
      </c>
      <c r="G9" s="249">
        <v>0</v>
      </c>
      <c r="H9" s="249" t="s">
        <v>11</v>
      </c>
      <c r="I9" s="249">
        <v>0</v>
      </c>
      <c r="J9" s="250">
        <f>SUM(C9:I9)</f>
        <v>0</v>
      </c>
    </row>
    <row r="10" spans="1:10" ht="33" customHeight="1" x14ac:dyDescent="0.25">
      <c r="A10" s="341"/>
      <c r="B10" s="251" t="s">
        <v>82</v>
      </c>
      <c r="C10" s="252" t="s">
        <v>13</v>
      </c>
      <c r="D10" s="253">
        <f t="shared" ref="D10:J10" si="2">D9/D$11</f>
        <v>0</v>
      </c>
      <c r="E10" s="253">
        <f t="shared" si="2"/>
        <v>0</v>
      </c>
      <c r="F10" s="253">
        <f t="shared" si="2"/>
        <v>0</v>
      </c>
      <c r="G10" s="252">
        <f t="shared" si="2"/>
        <v>0</v>
      </c>
      <c r="H10" s="252" t="s">
        <v>13</v>
      </c>
      <c r="I10" s="253">
        <f t="shared" si="2"/>
        <v>0</v>
      </c>
      <c r="J10" s="254">
        <f t="shared" si="2"/>
        <v>0</v>
      </c>
    </row>
    <row r="11" spans="1:10" ht="33" customHeight="1" x14ac:dyDescent="0.25">
      <c r="A11" s="343" t="s">
        <v>114</v>
      </c>
      <c r="B11" s="255" t="s">
        <v>35</v>
      </c>
      <c r="C11" s="257" t="s">
        <v>11</v>
      </c>
      <c r="D11" s="257">
        <f t="shared" ref="D11:J11" si="3">D5+D7+D9</f>
        <v>22</v>
      </c>
      <c r="E11" s="257">
        <f t="shared" si="3"/>
        <v>159</v>
      </c>
      <c r="F11" s="257">
        <f t="shared" si="3"/>
        <v>139</v>
      </c>
      <c r="G11" s="257">
        <f t="shared" si="3"/>
        <v>1076</v>
      </c>
      <c r="H11" s="257" t="s">
        <v>11</v>
      </c>
      <c r="I11" s="257">
        <f t="shared" si="3"/>
        <v>150</v>
      </c>
      <c r="J11" s="258">
        <f t="shared" si="3"/>
        <v>1546</v>
      </c>
    </row>
    <row r="12" spans="1:10" ht="33" customHeight="1" thickBot="1" x14ac:dyDescent="0.3">
      <c r="A12" s="344"/>
      <c r="B12" s="259" t="s">
        <v>82</v>
      </c>
      <c r="C12" s="260" t="s">
        <v>13</v>
      </c>
      <c r="D12" s="260">
        <f t="shared" ref="D12:J12" si="4">D11/D$11</f>
        <v>1</v>
      </c>
      <c r="E12" s="260">
        <f t="shared" si="4"/>
        <v>1</v>
      </c>
      <c r="F12" s="260">
        <f t="shared" si="4"/>
        <v>1</v>
      </c>
      <c r="G12" s="260">
        <f t="shared" si="4"/>
        <v>1</v>
      </c>
      <c r="H12" s="260" t="s">
        <v>13</v>
      </c>
      <c r="I12" s="260">
        <f t="shared" si="4"/>
        <v>1</v>
      </c>
      <c r="J12" s="261">
        <f t="shared" si="4"/>
        <v>1</v>
      </c>
    </row>
    <row r="13" spans="1:10" ht="36" customHeight="1" thickBot="1" x14ac:dyDescent="0.3">
      <c r="A13" s="241"/>
      <c r="B13" s="262"/>
      <c r="C13" s="263"/>
      <c r="D13" s="263"/>
      <c r="E13" s="263"/>
      <c r="F13" s="263"/>
      <c r="G13" s="263"/>
      <c r="H13" s="263"/>
      <c r="I13" s="263"/>
      <c r="J13" s="263"/>
    </row>
    <row r="14" spans="1:10" ht="42" customHeight="1" thickBot="1" x14ac:dyDescent="0.3">
      <c r="A14" s="264" t="s">
        <v>100</v>
      </c>
      <c r="B14" s="265" t="s">
        <v>10</v>
      </c>
      <c r="C14" s="266" t="s">
        <v>11</v>
      </c>
      <c r="D14" s="266">
        <v>0</v>
      </c>
      <c r="E14" s="266">
        <v>0</v>
      </c>
      <c r="F14" s="266">
        <v>0</v>
      </c>
      <c r="G14" s="266">
        <v>3</v>
      </c>
      <c r="H14" s="266" t="s">
        <v>11</v>
      </c>
      <c r="I14" s="267">
        <v>0</v>
      </c>
      <c r="J14" s="268">
        <f>SUM(C14:I14)</f>
        <v>3</v>
      </c>
    </row>
    <row r="15" spans="1:10" ht="42" customHeight="1" thickBot="1" x14ac:dyDescent="0.3">
      <c r="A15" s="269" t="s">
        <v>28</v>
      </c>
      <c r="B15" s="270" t="s">
        <v>10</v>
      </c>
      <c r="C15" s="271" t="s">
        <v>11</v>
      </c>
      <c r="D15" s="271">
        <f t="shared" ref="D15:I15" si="5">D5+D7+D9+D14</f>
        <v>22</v>
      </c>
      <c r="E15" s="271">
        <f t="shared" si="5"/>
        <v>159</v>
      </c>
      <c r="F15" s="271">
        <f t="shared" si="5"/>
        <v>139</v>
      </c>
      <c r="G15" s="271">
        <f t="shared" si="5"/>
        <v>1079</v>
      </c>
      <c r="H15" s="271" t="s">
        <v>11</v>
      </c>
      <c r="I15" s="272">
        <f t="shared" si="5"/>
        <v>150</v>
      </c>
      <c r="J15" s="273">
        <f>SUM(C15:I15)</f>
        <v>1549</v>
      </c>
    </row>
    <row r="16" spans="1:10" ht="54" customHeight="1" thickBot="1" x14ac:dyDescent="0.3">
      <c r="A16" s="274"/>
      <c r="B16" s="262"/>
      <c r="C16" s="275"/>
      <c r="D16" s="275"/>
      <c r="E16" s="275"/>
      <c r="F16" s="275"/>
      <c r="G16" s="275"/>
      <c r="H16" s="275"/>
      <c r="I16" s="275"/>
      <c r="J16" s="276"/>
    </row>
    <row r="17" spans="1:10" ht="43.5" customHeight="1" x14ac:dyDescent="0.25">
      <c r="A17" s="345" t="s">
        <v>29</v>
      </c>
      <c r="B17" s="346"/>
      <c r="C17" s="346"/>
      <c r="D17" s="277"/>
      <c r="E17" s="277"/>
      <c r="F17" s="277"/>
      <c r="G17" s="277"/>
      <c r="H17" s="277"/>
      <c r="I17" s="277"/>
      <c r="J17" s="278"/>
    </row>
    <row r="18" spans="1:10" ht="48.75" customHeight="1" x14ac:dyDescent="0.25">
      <c r="A18" s="347" t="s">
        <v>30</v>
      </c>
      <c r="B18" s="348"/>
      <c r="C18" s="221">
        <v>0</v>
      </c>
      <c r="D18" s="279">
        <v>1</v>
      </c>
      <c r="E18" s="279">
        <v>2</v>
      </c>
      <c r="F18" s="279">
        <v>2</v>
      </c>
      <c r="G18" s="279">
        <v>3</v>
      </c>
      <c r="H18" s="279">
        <v>0</v>
      </c>
      <c r="I18" s="279">
        <v>1</v>
      </c>
      <c r="J18" s="280">
        <f>SUM(C18:I18)</f>
        <v>9</v>
      </c>
    </row>
    <row r="19" spans="1:10" ht="48.75" customHeight="1" thickBot="1" x14ac:dyDescent="0.3">
      <c r="A19" s="349" t="s">
        <v>31</v>
      </c>
      <c r="B19" s="350"/>
      <c r="C19" s="281">
        <v>0</v>
      </c>
      <c r="D19" s="282">
        <v>6</v>
      </c>
      <c r="E19" s="282">
        <v>2</v>
      </c>
      <c r="F19" s="282">
        <v>2</v>
      </c>
      <c r="G19" s="282">
        <v>3</v>
      </c>
      <c r="H19" s="282">
        <v>0</v>
      </c>
      <c r="I19" s="283">
        <v>1</v>
      </c>
      <c r="J19" s="284">
        <f>SUM(C19:I19)</f>
        <v>14</v>
      </c>
    </row>
    <row r="20" spans="1:10" ht="31.5" customHeight="1" x14ac:dyDescent="0.25">
      <c r="A20" s="51" t="s">
        <v>32</v>
      </c>
      <c r="B20" s="52"/>
      <c r="C20" s="53"/>
      <c r="D20" s="53"/>
      <c r="E20" s="53"/>
      <c r="F20" s="53"/>
      <c r="G20" s="53"/>
      <c r="H20" s="53"/>
      <c r="I20" s="53"/>
      <c r="J20" s="53"/>
    </row>
    <row r="22" spans="1:10" ht="34.5" customHeight="1" x14ac:dyDescent="0.25">
      <c r="A22" s="331"/>
      <c r="B22" s="331"/>
      <c r="C22" s="331"/>
      <c r="D22" s="331"/>
      <c r="E22" s="331"/>
      <c r="F22" s="331"/>
      <c r="G22" s="331"/>
      <c r="H22" s="331"/>
      <c r="I22" s="331"/>
      <c r="J22" s="331"/>
    </row>
  </sheetData>
  <mergeCells count="12">
    <mergeCell ref="A9:A10"/>
    <mergeCell ref="A11:A12"/>
    <mergeCell ref="A17:C17"/>
    <mergeCell ref="A18:B18"/>
    <mergeCell ref="A19:B19"/>
    <mergeCell ref="A22:J22"/>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5"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54"/>
  <sheetViews>
    <sheetView zoomScale="71" zoomScaleNormal="71" workbookViewId="0">
      <selection sqref="A1:J1"/>
    </sheetView>
  </sheetViews>
  <sheetFormatPr baseColWidth="10" defaultRowHeight="15" x14ac:dyDescent="0.25"/>
  <cols>
    <col min="1" max="1" width="56.5703125" customWidth="1"/>
    <col min="2" max="2" width="24.28515625" style="54" customWidth="1"/>
    <col min="3" max="3" width="21.85546875" customWidth="1"/>
    <col min="4" max="4" width="20.140625" customWidth="1"/>
    <col min="5" max="5" width="22.42578125" customWidth="1"/>
    <col min="6" max="6" width="18.28515625" customWidth="1"/>
    <col min="7" max="7" width="18.7109375" customWidth="1"/>
    <col min="8" max="8" width="23.42578125" customWidth="1"/>
    <col min="9" max="9" width="21.85546875" customWidth="1"/>
    <col min="10" max="10" width="19.140625" customWidth="1"/>
  </cols>
  <sheetData>
    <row r="1" spans="1:10" ht="38.25" customHeight="1" x14ac:dyDescent="0.25">
      <c r="A1" s="368" t="s">
        <v>149</v>
      </c>
      <c r="B1" s="368"/>
      <c r="C1" s="368"/>
      <c r="D1" s="368"/>
      <c r="E1" s="368"/>
      <c r="F1" s="368"/>
      <c r="G1" s="368"/>
      <c r="H1" s="368"/>
      <c r="I1" s="368"/>
      <c r="J1" s="368"/>
    </row>
    <row r="2" spans="1:10" ht="42" customHeight="1" thickBot="1" x14ac:dyDescent="0.35">
      <c r="A2" s="461" t="s">
        <v>150</v>
      </c>
      <c r="B2" s="461"/>
      <c r="C2" s="462"/>
      <c r="D2" s="462"/>
      <c r="E2" s="462"/>
      <c r="F2" s="462"/>
      <c r="G2" s="462"/>
      <c r="H2" s="462"/>
      <c r="I2" s="462"/>
      <c r="J2" s="462"/>
    </row>
    <row r="3" spans="1:10" ht="51.75" customHeight="1" x14ac:dyDescent="0.25">
      <c r="A3" s="370" t="s">
        <v>115</v>
      </c>
      <c r="B3" s="371"/>
      <c r="C3" s="463" t="s">
        <v>2</v>
      </c>
      <c r="D3" s="463"/>
      <c r="E3" s="463"/>
      <c r="F3" s="463"/>
      <c r="G3" s="463"/>
      <c r="H3" s="463"/>
      <c r="I3" s="463"/>
      <c r="J3" s="464"/>
    </row>
    <row r="4" spans="1:10" ht="48" customHeight="1" thickBot="1" x14ac:dyDescent="0.3">
      <c r="A4" s="372"/>
      <c r="B4" s="373"/>
      <c r="C4" s="285" t="s">
        <v>3</v>
      </c>
      <c r="D4" s="286" t="s">
        <v>116</v>
      </c>
      <c r="E4" s="286" t="s">
        <v>68</v>
      </c>
      <c r="F4" s="286" t="s">
        <v>69</v>
      </c>
      <c r="G4" s="286" t="s">
        <v>5</v>
      </c>
      <c r="H4" s="286" t="s">
        <v>6</v>
      </c>
      <c r="I4" s="286" t="s">
        <v>151</v>
      </c>
      <c r="J4" s="287" t="s">
        <v>8</v>
      </c>
    </row>
    <row r="5" spans="1:10" ht="31.5" customHeight="1" x14ac:dyDescent="0.25">
      <c r="A5" s="459" t="s">
        <v>117</v>
      </c>
      <c r="B5" s="288" t="s">
        <v>10</v>
      </c>
      <c r="C5" s="289" t="s">
        <v>11</v>
      </c>
      <c r="D5" s="289">
        <v>15</v>
      </c>
      <c r="E5" s="289">
        <v>25</v>
      </c>
      <c r="F5" s="289">
        <v>37</v>
      </c>
      <c r="G5" s="289">
        <v>38</v>
      </c>
      <c r="H5" s="60" t="s">
        <v>11</v>
      </c>
      <c r="I5" s="290">
        <v>4</v>
      </c>
      <c r="J5" s="291">
        <f>SUM(C5:I5)</f>
        <v>119</v>
      </c>
    </row>
    <row r="6" spans="1:10" ht="31.5" customHeight="1" x14ac:dyDescent="0.25">
      <c r="A6" s="418"/>
      <c r="B6" s="292" t="s">
        <v>118</v>
      </c>
      <c r="C6" s="293" t="s">
        <v>13</v>
      </c>
      <c r="D6" s="293">
        <f t="shared" ref="D6:J6" si="0">D5/D$42</f>
        <v>0.68181818181818177</v>
      </c>
      <c r="E6" s="293">
        <f t="shared" si="0"/>
        <v>0.15723270440251572</v>
      </c>
      <c r="F6" s="293">
        <f t="shared" si="0"/>
        <v>0.26618705035971224</v>
      </c>
      <c r="G6" s="293">
        <f t="shared" si="0"/>
        <v>3.5217794253938832E-2</v>
      </c>
      <c r="H6" s="64" t="s">
        <v>13</v>
      </c>
      <c r="I6" s="294">
        <f t="shared" si="0"/>
        <v>2.6666666666666668E-2</v>
      </c>
      <c r="J6" s="295">
        <f t="shared" si="0"/>
        <v>7.6823757262750161E-2</v>
      </c>
    </row>
    <row r="7" spans="1:10" ht="31.5" customHeight="1" x14ac:dyDescent="0.25">
      <c r="A7" s="459" t="s">
        <v>119</v>
      </c>
      <c r="B7" s="296" t="s">
        <v>10</v>
      </c>
      <c r="C7" s="297" t="s">
        <v>11</v>
      </c>
      <c r="D7" s="297">
        <v>1</v>
      </c>
      <c r="E7" s="297">
        <v>70</v>
      </c>
      <c r="F7" s="297">
        <v>65</v>
      </c>
      <c r="G7" s="297">
        <v>92</v>
      </c>
      <c r="H7" s="68" t="s">
        <v>11</v>
      </c>
      <c r="I7" s="298">
        <v>12</v>
      </c>
      <c r="J7" s="299">
        <f>SUM(C7:I7)</f>
        <v>240</v>
      </c>
    </row>
    <row r="8" spans="1:10" ht="31.5" customHeight="1" x14ac:dyDescent="0.25">
      <c r="A8" s="418"/>
      <c r="B8" s="292" t="s">
        <v>118</v>
      </c>
      <c r="C8" s="293" t="s">
        <v>13</v>
      </c>
      <c r="D8" s="293">
        <f t="shared" ref="D8:J8" si="1">D7/D$42</f>
        <v>4.5454545454545456E-2</v>
      </c>
      <c r="E8" s="293">
        <f t="shared" si="1"/>
        <v>0.44025157232704404</v>
      </c>
      <c r="F8" s="293">
        <f t="shared" si="1"/>
        <v>0.46762589928057552</v>
      </c>
      <c r="G8" s="293">
        <f t="shared" si="1"/>
        <v>8.5264133456904548E-2</v>
      </c>
      <c r="H8" s="64" t="s">
        <v>13</v>
      </c>
      <c r="I8" s="294">
        <f t="shared" si="1"/>
        <v>0.08</v>
      </c>
      <c r="J8" s="295">
        <f t="shared" si="1"/>
        <v>0.15493867010974821</v>
      </c>
    </row>
    <row r="9" spans="1:10" ht="31.5" customHeight="1" x14ac:dyDescent="0.25">
      <c r="A9" s="418" t="s">
        <v>120</v>
      </c>
      <c r="B9" s="296" t="s">
        <v>10</v>
      </c>
      <c r="C9" s="297" t="s">
        <v>11</v>
      </c>
      <c r="D9" s="297">
        <v>8</v>
      </c>
      <c r="E9" s="297">
        <v>14</v>
      </c>
      <c r="F9" s="297">
        <v>30</v>
      </c>
      <c r="G9" s="297">
        <v>119</v>
      </c>
      <c r="H9" s="68" t="s">
        <v>11</v>
      </c>
      <c r="I9" s="298">
        <v>44</v>
      </c>
      <c r="J9" s="299">
        <f>SUM(C9:I9)</f>
        <v>215</v>
      </c>
    </row>
    <row r="10" spans="1:10" ht="31.5" customHeight="1" x14ac:dyDescent="0.25">
      <c r="A10" s="418"/>
      <c r="B10" s="292" t="s">
        <v>118</v>
      </c>
      <c r="C10" s="293" t="s">
        <v>13</v>
      </c>
      <c r="D10" s="293">
        <f t="shared" ref="D10:J10" si="2">D9/D$42</f>
        <v>0.36363636363636365</v>
      </c>
      <c r="E10" s="293">
        <f t="shared" si="2"/>
        <v>8.8050314465408799E-2</v>
      </c>
      <c r="F10" s="293">
        <f t="shared" si="2"/>
        <v>0.21582733812949639</v>
      </c>
      <c r="G10" s="293">
        <f t="shared" si="2"/>
        <v>0.1102873030583874</v>
      </c>
      <c r="H10" s="64" t="s">
        <v>13</v>
      </c>
      <c r="I10" s="294">
        <f t="shared" si="2"/>
        <v>0.29333333333333333</v>
      </c>
      <c r="J10" s="295">
        <f t="shared" si="2"/>
        <v>0.13879922530664945</v>
      </c>
    </row>
    <row r="11" spans="1:10" ht="31.5" customHeight="1" x14ac:dyDescent="0.25">
      <c r="A11" s="418" t="s">
        <v>121</v>
      </c>
      <c r="B11" s="296" t="s">
        <v>10</v>
      </c>
      <c r="C11" s="297" t="s">
        <v>11</v>
      </c>
      <c r="D11" s="297">
        <v>5</v>
      </c>
      <c r="E11" s="297">
        <v>14</v>
      </c>
      <c r="F11" s="297">
        <v>27</v>
      </c>
      <c r="G11" s="297">
        <v>80</v>
      </c>
      <c r="H11" s="68" t="s">
        <v>11</v>
      </c>
      <c r="I11" s="298">
        <v>67</v>
      </c>
      <c r="J11" s="299">
        <f>SUM(C11:I11)</f>
        <v>193</v>
      </c>
    </row>
    <row r="12" spans="1:10" ht="31.5" customHeight="1" x14ac:dyDescent="0.25">
      <c r="A12" s="418"/>
      <c r="B12" s="292" t="s">
        <v>118</v>
      </c>
      <c r="C12" s="293" t="s">
        <v>13</v>
      </c>
      <c r="D12" s="293">
        <f t="shared" ref="D12:J12" si="3">D11/D$42</f>
        <v>0.22727272727272727</v>
      </c>
      <c r="E12" s="293">
        <f t="shared" si="3"/>
        <v>8.8050314465408799E-2</v>
      </c>
      <c r="F12" s="293">
        <f t="shared" si="3"/>
        <v>0.19424460431654678</v>
      </c>
      <c r="G12" s="293">
        <f t="shared" si="3"/>
        <v>7.4142724745134378E-2</v>
      </c>
      <c r="H12" s="64" t="s">
        <v>13</v>
      </c>
      <c r="I12" s="294">
        <f t="shared" si="3"/>
        <v>0.44666666666666666</v>
      </c>
      <c r="J12" s="295">
        <f t="shared" si="3"/>
        <v>0.12459651387992253</v>
      </c>
    </row>
    <row r="13" spans="1:10" ht="31.5" customHeight="1" x14ac:dyDescent="0.25">
      <c r="A13" s="418" t="s">
        <v>122</v>
      </c>
      <c r="B13" s="296" t="s">
        <v>10</v>
      </c>
      <c r="C13" s="300" t="s">
        <v>11</v>
      </c>
      <c r="D13" s="300">
        <v>14</v>
      </c>
      <c r="E13" s="300">
        <v>34</v>
      </c>
      <c r="F13" s="300">
        <v>66</v>
      </c>
      <c r="G13" s="300">
        <v>199</v>
      </c>
      <c r="H13" s="68" t="s">
        <v>11</v>
      </c>
      <c r="I13" s="301">
        <v>50</v>
      </c>
      <c r="J13" s="302">
        <f>SUM(C13:I13)</f>
        <v>363</v>
      </c>
    </row>
    <row r="14" spans="1:10" ht="31.5" customHeight="1" x14ac:dyDescent="0.25">
      <c r="A14" s="418"/>
      <c r="B14" s="292" t="s">
        <v>118</v>
      </c>
      <c r="C14" s="293" t="s">
        <v>13</v>
      </c>
      <c r="D14" s="293">
        <f t="shared" ref="D14:J14" si="4">D13/D$42</f>
        <v>0.63636363636363635</v>
      </c>
      <c r="E14" s="293">
        <f t="shared" si="4"/>
        <v>0.21383647798742139</v>
      </c>
      <c r="F14" s="293">
        <f t="shared" si="4"/>
        <v>0.47482014388489208</v>
      </c>
      <c r="G14" s="293">
        <f t="shared" si="4"/>
        <v>0.18443002780352177</v>
      </c>
      <c r="H14" s="64" t="s">
        <v>13</v>
      </c>
      <c r="I14" s="294">
        <f t="shared" si="4"/>
        <v>0.33333333333333331</v>
      </c>
      <c r="J14" s="295">
        <f t="shared" si="4"/>
        <v>0.23434473854099419</v>
      </c>
    </row>
    <row r="15" spans="1:10" ht="31.5" customHeight="1" x14ac:dyDescent="0.25">
      <c r="A15" s="418" t="s">
        <v>123</v>
      </c>
      <c r="B15" s="296" t="s">
        <v>10</v>
      </c>
      <c r="C15" s="297" t="s">
        <v>11</v>
      </c>
      <c r="D15" s="297"/>
      <c r="E15" s="297">
        <v>6</v>
      </c>
      <c r="F15" s="297">
        <v>16</v>
      </c>
      <c r="G15" s="297">
        <v>12</v>
      </c>
      <c r="H15" s="68" t="s">
        <v>11</v>
      </c>
      <c r="I15" s="298">
        <v>13</v>
      </c>
      <c r="J15" s="299">
        <f>SUM(C15:I15)</f>
        <v>47</v>
      </c>
    </row>
    <row r="16" spans="1:10" ht="31.5" customHeight="1" x14ac:dyDescent="0.25">
      <c r="A16" s="418"/>
      <c r="B16" s="292" t="s">
        <v>118</v>
      </c>
      <c r="C16" s="293" t="s">
        <v>13</v>
      </c>
      <c r="D16" s="293">
        <f t="shared" ref="D16:J16" si="5">D15/D$42</f>
        <v>0</v>
      </c>
      <c r="E16" s="293">
        <f t="shared" si="5"/>
        <v>3.7735849056603772E-2</v>
      </c>
      <c r="F16" s="293">
        <f t="shared" si="5"/>
        <v>0.11510791366906475</v>
      </c>
      <c r="G16" s="293">
        <f t="shared" si="5"/>
        <v>1.1121408711770158E-2</v>
      </c>
      <c r="H16" s="64" t="s">
        <v>13</v>
      </c>
      <c r="I16" s="294">
        <f t="shared" si="5"/>
        <v>8.666666666666667E-2</v>
      </c>
      <c r="J16" s="295">
        <f t="shared" si="5"/>
        <v>3.0342156229825695E-2</v>
      </c>
    </row>
    <row r="17" spans="1:10" ht="31.5" customHeight="1" x14ac:dyDescent="0.25">
      <c r="A17" s="418" t="s">
        <v>124</v>
      </c>
      <c r="B17" s="296" t="s">
        <v>10</v>
      </c>
      <c r="C17" s="297" t="s">
        <v>11</v>
      </c>
      <c r="D17" s="297"/>
      <c r="E17" s="297">
        <v>17</v>
      </c>
      <c r="F17" s="297">
        <v>4</v>
      </c>
      <c r="G17" s="297">
        <v>129</v>
      </c>
      <c r="H17" s="68" t="s">
        <v>11</v>
      </c>
      <c r="I17" s="298">
        <v>11</v>
      </c>
      <c r="J17" s="299">
        <f>SUM(C17:I17)</f>
        <v>161</v>
      </c>
    </row>
    <row r="18" spans="1:10" ht="31.5" customHeight="1" x14ac:dyDescent="0.25">
      <c r="A18" s="418"/>
      <c r="B18" s="292" t="s">
        <v>118</v>
      </c>
      <c r="C18" s="293" t="s">
        <v>13</v>
      </c>
      <c r="D18" s="293">
        <f t="shared" ref="D18:J18" si="6">D17/D$42</f>
        <v>0</v>
      </c>
      <c r="E18" s="293">
        <f t="shared" si="6"/>
        <v>0.1069182389937107</v>
      </c>
      <c r="F18" s="293">
        <f t="shared" si="6"/>
        <v>2.8776978417266189E-2</v>
      </c>
      <c r="G18" s="293">
        <f t="shared" si="6"/>
        <v>0.11955514365152919</v>
      </c>
      <c r="H18" s="64" t="s">
        <v>13</v>
      </c>
      <c r="I18" s="294">
        <f t="shared" si="6"/>
        <v>7.3333333333333334E-2</v>
      </c>
      <c r="J18" s="295">
        <f t="shared" si="6"/>
        <v>0.10393802453195609</v>
      </c>
    </row>
    <row r="19" spans="1:10" ht="31.5" customHeight="1" x14ac:dyDescent="0.25">
      <c r="A19" s="418" t="s">
        <v>125</v>
      </c>
      <c r="B19" s="296" t="s">
        <v>10</v>
      </c>
      <c r="C19" s="297" t="s">
        <v>11</v>
      </c>
      <c r="D19" s="297"/>
      <c r="E19" s="297">
        <v>13</v>
      </c>
      <c r="F19" s="297">
        <v>6</v>
      </c>
      <c r="G19" s="297">
        <v>39</v>
      </c>
      <c r="H19" s="68" t="s">
        <v>11</v>
      </c>
      <c r="I19" s="298">
        <v>4</v>
      </c>
      <c r="J19" s="299">
        <f>SUM(C19:I19)</f>
        <v>62</v>
      </c>
    </row>
    <row r="20" spans="1:10" ht="31.5" customHeight="1" x14ac:dyDescent="0.25">
      <c r="A20" s="418"/>
      <c r="B20" s="292" t="s">
        <v>118</v>
      </c>
      <c r="C20" s="293" t="s">
        <v>13</v>
      </c>
      <c r="D20" s="293">
        <f t="shared" ref="D20:J20" si="7">D19/D$42</f>
        <v>0</v>
      </c>
      <c r="E20" s="293">
        <f t="shared" si="7"/>
        <v>8.1761006289308172E-2</v>
      </c>
      <c r="F20" s="293">
        <f t="shared" si="7"/>
        <v>4.3165467625899283E-2</v>
      </c>
      <c r="G20" s="293">
        <f t="shared" si="7"/>
        <v>3.614457831325301E-2</v>
      </c>
      <c r="H20" s="64" t="s">
        <v>13</v>
      </c>
      <c r="I20" s="294">
        <f t="shared" si="7"/>
        <v>2.6666666666666668E-2</v>
      </c>
      <c r="J20" s="295">
        <f t="shared" si="7"/>
        <v>4.0025823111684955E-2</v>
      </c>
    </row>
    <row r="21" spans="1:10" ht="31.5" customHeight="1" x14ac:dyDescent="0.25">
      <c r="A21" s="418" t="s">
        <v>126</v>
      </c>
      <c r="B21" s="296" t="s">
        <v>10</v>
      </c>
      <c r="C21" s="297" t="s">
        <v>11</v>
      </c>
      <c r="D21" s="297"/>
      <c r="E21" s="297">
        <v>18</v>
      </c>
      <c r="F21" s="297">
        <v>46</v>
      </c>
      <c r="G21" s="297">
        <v>143</v>
      </c>
      <c r="H21" s="68" t="s">
        <v>11</v>
      </c>
      <c r="I21" s="298">
        <v>20</v>
      </c>
      <c r="J21" s="299">
        <f>SUM(C21:I21)</f>
        <v>227</v>
      </c>
    </row>
    <row r="22" spans="1:10" ht="31.5" customHeight="1" x14ac:dyDescent="0.25">
      <c r="A22" s="418"/>
      <c r="B22" s="292" t="s">
        <v>118</v>
      </c>
      <c r="C22" s="293" t="s">
        <v>13</v>
      </c>
      <c r="D22" s="293">
        <f t="shared" ref="D22:J22" si="8">D21/D$42</f>
        <v>0</v>
      </c>
      <c r="E22" s="293">
        <f t="shared" si="8"/>
        <v>0.11320754716981132</v>
      </c>
      <c r="F22" s="293">
        <f t="shared" si="8"/>
        <v>0.33093525179856115</v>
      </c>
      <c r="G22" s="293">
        <f t="shared" si="8"/>
        <v>0.13253012048192772</v>
      </c>
      <c r="H22" s="64" t="s">
        <v>13</v>
      </c>
      <c r="I22" s="294">
        <f t="shared" si="8"/>
        <v>0.13333333333333333</v>
      </c>
      <c r="J22" s="295">
        <f t="shared" si="8"/>
        <v>0.14654615881213687</v>
      </c>
    </row>
    <row r="23" spans="1:10" ht="31.5" customHeight="1" x14ac:dyDescent="0.25">
      <c r="A23" s="418" t="s">
        <v>127</v>
      </c>
      <c r="B23" s="296" t="s">
        <v>10</v>
      </c>
      <c r="C23" s="297" t="s">
        <v>11</v>
      </c>
      <c r="D23" s="297"/>
      <c r="E23" s="297">
        <v>5</v>
      </c>
      <c r="F23" s="297">
        <v>8</v>
      </c>
      <c r="G23" s="297">
        <v>88</v>
      </c>
      <c r="H23" s="68" t="s">
        <v>11</v>
      </c>
      <c r="I23" s="298">
        <v>7</v>
      </c>
      <c r="J23" s="299">
        <f>SUM(C23:I23)</f>
        <v>108</v>
      </c>
    </row>
    <row r="24" spans="1:10" ht="31.5" customHeight="1" x14ac:dyDescent="0.25">
      <c r="A24" s="418"/>
      <c r="B24" s="292" t="s">
        <v>118</v>
      </c>
      <c r="C24" s="293" t="s">
        <v>13</v>
      </c>
      <c r="D24" s="293">
        <f t="shared" ref="D24:J24" si="9">D23/D$42</f>
        <v>0</v>
      </c>
      <c r="E24" s="293">
        <f t="shared" si="9"/>
        <v>3.1446540880503145E-2</v>
      </c>
      <c r="F24" s="293">
        <f t="shared" si="9"/>
        <v>5.7553956834532377E-2</v>
      </c>
      <c r="G24" s="293">
        <f t="shared" si="9"/>
        <v>8.155699721964782E-2</v>
      </c>
      <c r="H24" s="64" t="s">
        <v>13</v>
      </c>
      <c r="I24" s="294">
        <f t="shared" si="9"/>
        <v>4.6666666666666669E-2</v>
      </c>
      <c r="J24" s="295">
        <f t="shared" si="9"/>
        <v>6.9722401549386706E-2</v>
      </c>
    </row>
    <row r="25" spans="1:10" ht="31.5" customHeight="1" x14ac:dyDescent="0.25">
      <c r="A25" s="418" t="s">
        <v>128</v>
      </c>
      <c r="B25" s="296" t="s">
        <v>10</v>
      </c>
      <c r="C25" s="297" t="s">
        <v>11</v>
      </c>
      <c r="D25" s="297">
        <v>13</v>
      </c>
      <c r="E25" s="297">
        <v>22</v>
      </c>
      <c r="F25" s="297">
        <v>8</v>
      </c>
      <c r="G25" s="297">
        <v>441</v>
      </c>
      <c r="H25" s="68" t="s">
        <v>11</v>
      </c>
      <c r="I25" s="298">
        <v>84</v>
      </c>
      <c r="J25" s="299">
        <f>SUM(C25:I25)</f>
        <v>568</v>
      </c>
    </row>
    <row r="26" spans="1:10" ht="31.5" customHeight="1" x14ac:dyDescent="0.25">
      <c r="A26" s="418"/>
      <c r="B26" s="292" t="s">
        <v>118</v>
      </c>
      <c r="C26" s="293" t="s">
        <v>13</v>
      </c>
      <c r="D26" s="293">
        <f t="shared" ref="D26:J26" si="10">D25/D$42</f>
        <v>0.59090909090909094</v>
      </c>
      <c r="E26" s="293">
        <f t="shared" si="10"/>
        <v>0.13836477987421383</v>
      </c>
      <c r="F26" s="293">
        <f t="shared" si="10"/>
        <v>5.7553956834532377E-2</v>
      </c>
      <c r="G26" s="293">
        <f t="shared" si="10"/>
        <v>0.40871177015755328</v>
      </c>
      <c r="H26" s="64" t="s">
        <v>13</v>
      </c>
      <c r="I26" s="294">
        <f t="shared" si="10"/>
        <v>0.56000000000000005</v>
      </c>
      <c r="J26" s="295">
        <f t="shared" si="10"/>
        <v>0.36668818592640412</v>
      </c>
    </row>
    <row r="27" spans="1:10" ht="31.5" customHeight="1" x14ac:dyDescent="0.25">
      <c r="A27" s="418" t="s">
        <v>129</v>
      </c>
      <c r="B27" s="296" t="s">
        <v>10</v>
      </c>
      <c r="C27" s="300" t="s">
        <v>11</v>
      </c>
      <c r="D27" s="300">
        <v>10</v>
      </c>
      <c r="E27" s="300">
        <v>112</v>
      </c>
      <c r="F27" s="300">
        <v>59</v>
      </c>
      <c r="G27" s="300">
        <v>268</v>
      </c>
      <c r="H27" s="68" t="s">
        <v>11</v>
      </c>
      <c r="I27" s="301">
        <v>118</v>
      </c>
      <c r="J27" s="302">
        <f>SUM(C27:I27)</f>
        <v>567</v>
      </c>
    </row>
    <row r="28" spans="1:10" ht="31.5" customHeight="1" x14ac:dyDescent="0.25">
      <c r="A28" s="418"/>
      <c r="B28" s="292" t="s">
        <v>118</v>
      </c>
      <c r="C28" s="293" t="s">
        <v>13</v>
      </c>
      <c r="D28" s="293">
        <f t="shared" ref="D28:J28" si="11">D27/D$42</f>
        <v>0.45454545454545453</v>
      </c>
      <c r="E28" s="293">
        <f t="shared" si="11"/>
        <v>0.70440251572327039</v>
      </c>
      <c r="F28" s="293">
        <f t="shared" si="11"/>
        <v>0.42446043165467628</v>
      </c>
      <c r="G28" s="293">
        <f t="shared" si="11"/>
        <v>0.24837812789620017</v>
      </c>
      <c r="H28" s="64" t="s">
        <v>13</v>
      </c>
      <c r="I28" s="294">
        <f t="shared" si="11"/>
        <v>0.78666666666666663</v>
      </c>
      <c r="J28" s="295">
        <f t="shared" si="11"/>
        <v>0.36604260813428019</v>
      </c>
    </row>
    <row r="29" spans="1:10" ht="31.5" customHeight="1" x14ac:dyDescent="0.25">
      <c r="A29" s="418" t="s">
        <v>130</v>
      </c>
      <c r="B29" s="296" t="s">
        <v>10</v>
      </c>
      <c r="C29" s="297" t="s">
        <v>11</v>
      </c>
      <c r="D29" s="297">
        <v>1</v>
      </c>
      <c r="E29" s="297">
        <v>79</v>
      </c>
      <c r="F29" s="297">
        <v>81</v>
      </c>
      <c r="G29" s="297">
        <v>56</v>
      </c>
      <c r="H29" s="68" t="s">
        <v>11</v>
      </c>
      <c r="I29" s="298">
        <v>21</v>
      </c>
      <c r="J29" s="299">
        <f>SUM(C29:I29)</f>
        <v>238</v>
      </c>
    </row>
    <row r="30" spans="1:10" ht="31.5" customHeight="1" x14ac:dyDescent="0.25">
      <c r="A30" s="418"/>
      <c r="B30" s="292" t="s">
        <v>118</v>
      </c>
      <c r="C30" s="293" t="s">
        <v>13</v>
      </c>
      <c r="D30" s="293">
        <f t="shared" ref="D30:J30" si="12">D29/D$42</f>
        <v>4.5454545454545456E-2</v>
      </c>
      <c r="E30" s="293">
        <f t="shared" si="12"/>
        <v>0.49685534591194969</v>
      </c>
      <c r="F30" s="293">
        <f t="shared" si="12"/>
        <v>0.58273381294964033</v>
      </c>
      <c r="G30" s="293">
        <f t="shared" si="12"/>
        <v>5.1899907321594066E-2</v>
      </c>
      <c r="H30" s="64" t="s">
        <v>13</v>
      </c>
      <c r="I30" s="294">
        <f t="shared" si="12"/>
        <v>0.14000000000000001</v>
      </c>
      <c r="J30" s="295">
        <f t="shared" si="12"/>
        <v>0.15364751452550032</v>
      </c>
    </row>
    <row r="31" spans="1:10" ht="31.5" customHeight="1" x14ac:dyDescent="0.25">
      <c r="A31" s="418" t="s">
        <v>131</v>
      </c>
      <c r="B31" s="296" t="s">
        <v>10</v>
      </c>
      <c r="C31" s="297" t="s">
        <v>11</v>
      </c>
      <c r="D31" s="297"/>
      <c r="E31" s="297">
        <v>61</v>
      </c>
      <c r="F31" s="297">
        <v>2</v>
      </c>
      <c r="G31" s="297">
        <v>75</v>
      </c>
      <c r="H31" s="68" t="s">
        <v>11</v>
      </c>
      <c r="I31" s="298">
        <v>25</v>
      </c>
      <c r="J31" s="299">
        <f>SUM(C31:I31)</f>
        <v>163</v>
      </c>
    </row>
    <row r="32" spans="1:10" ht="31.5" customHeight="1" x14ac:dyDescent="0.25">
      <c r="A32" s="418"/>
      <c r="B32" s="292" t="s">
        <v>118</v>
      </c>
      <c r="C32" s="293" t="s">
        <v>13</v>
      </c>
      <c r="D32" s="293">
        <f t="shared" ref="D32:J32" si="13">D31/D$42</f>
        <v>0</v>
      </c>
      <c r="E32" s="293">
        <f t="shared" si="13"/>
        <v>0.38364779874213839</v>
      </c>
      <c r="F32" s="293">
        <f t="shared" si="13"/>
        <v>1.4388489208633094E-2</v>
      </c>
      <c r="G32" s="293">
        <f t="shared" si="13"/>
        <v>6.9508804448563485E-2</v>
      </c>
      <c r="H32" s="64" t="s">
        <v>13</v>
      </c>
      <c r="I32" s="294">
        <f t="shared" si="13"/>
        <v>0.16666666666666666</v>
      </c>
      <c r="J32" s="295">
        <f t="shared" si="13"/>
        <v>0.105229180116204</v>
      </c>
    </row>
    <row r="33" spans="1:10" ht="31.5" customHeight="1" x14ac:dyDescent="0.25">
      <c r="A33" s="418" t="s">
        <v>132</v>
      </c>
      <c r="B33" s="296" t="s">
        <v>10</v>
      </c>
      <c r="C33" s="297" t="s">
        <v>11</v>
      </c>
      <c r="D33" s="297">
        <v>3</v>
      </c>
      <c r="E33" s="297">
        <v>5</v>
      </c>
      <c r="F33" s="297">
        <v>10</v>
      </c>
      <c r="G33" s="297">
        <v>27</v>
      </c>
      <c r="H33" s="68" t="s">
        <v>11</v>
      </c>
      <c r="I33" s="298">
        <v>33</v>
      </c>
      <c r="J33" s="299">
        <f>SUM(C33:I33)</f>
        <v>78</v>
      </c>
    </row>
    <row r="34" spans="1:10" ht="31.5" customHeight="1" x14ac:dyDescent="0.25">
      <c r="A34" s="418"/>
      <c r="B34" s="292" t="s">
        <v>118</v>
      </c>
      <c r="C34" s="293" t="s">
        <v>13</v>
      </c>
      <c r="D34" s="293">
        <f t="shared" ref="D34:J34" si="14">D33/D$42</f>
        <v>0.13636363636363635</v>
      </c>
      <c r="E34" s="293">
        <f t="shared" si="14"/>
        <v>3.1446540880503145E-2</v>
      </c>
      <c r="F34" s="293">
        <f t="shared" si="14"/>
        <v>7.1942446043165464E-2</v>
      </c>
      <c r="G34" s="293">
        <f t="shared" si="14"/>
        <v>2.5023169601482854E-2</v>
      </c>
      <c r="H34" s="64" t="s">
        <v>13</v>
      </c>
      <c r="I34" s="294">
        <f t="shared" si="14"/>
        <v>0.22</v>
      </c>
      <c r="J34" s="295">
        <f t="shared" si="14"/>
        <v>5.0355067785668173E-2</v>
      </c>
    </row>
    <row r="35" spans="1:10" ht="31.5" customHeight="1" x14ac:dyDescent="0.25">
      <c r="A35" s="418" t="s">
        <v>133</v>
      </c>
      <c r="B35" s="296" t="s">
        <v>10</v>
      </c>
      <c r="C35" s="297" t="s">
        <v>11</v>
      </c>
      <c r="D35" s="297">
        <v>1</v>
      </c>
      <c r="E35" s="297">
        <v>8</v>
      </c>
      <c r="F35" s="297">
        <v>0</v>
      </c>
      <c r="G35" s="297">
        <v>14</v>
      </c>
      <c r="H35" s="68" t="s">
        <v>11</v>
      </c>
      <c r="I35" s="298">
        <v>6</v>
      </c>
      <c r="J35" s="299">
        <f>SUM(C35:I35)</f>
        <v>29</v>
      </c>
    </row>
    <row r="36" spans="1:10" ht="31.5" customHeight="1" x14ac:dyDescent="0.25">
      <c r="A36" s="418"/>
      <c r="B36" s="292" t="s">
        <v>118</v>
      </c>
      <c r="C36" s="293" t="s">
        <v>13</v>
      </c>
      <c r="D36" s="293">
        <f t="shared" ref="D36:J36" si="15">D35/D$42</f>
        <v>4.5454545454545456E-2</v>
      </c>
      <c r="E36" s="293">
        <f t="shared" si="15"/>
        <v>5.0314465408805034E-2</v>
      </c>
      <c r="F36" s="293">
        <f t="shared" si="15"/>
        <v>0</v>
      </c>
      <c r="G36" s="293">
        <f t="shared" si="15"/>
        <v>1.2974976830398516E-2</v>
      </c>
      <c r="H36" s="64" t="s">
        <v>13</v>
      </c>
      <c r="I36" s="294">
        <f t="shared" si="15"/>
        <v>0.04</v>
      </c>
      <c r="J36" s="295">
        <f t="shared" si="15"/>
        <v>1.8721755971594579E-2</v>
      </c>
    </row>
    <row r="37" spans="1:10" ht="31.5" customHeight="1" x14ac:dyDescent="0.25">
      <c r="A37" s="418" t="s">
        <v>134</v>
      </c>
      <c r="B37" s="296" t="s">
        <v>10</v>
      </c>
      <c r="C37" s="297" t="s">
        <v>11</v>
      </c>
      <c r="D37" s="297">
        <v>2</v>
      </c>
      <c r="E37" s="297">
        <v>4</v>
      </c>
      <c r="F37" s="297">
        <v>2</v>
      </c>
      <c r="G37" s="297">
        <v>14</v>
      </c>
      <c r="H37" s="68" t="s">
        <v>11</v>
      </c>
      <c r="I37" s="298">
        <v>3</v>
      </c>
      <c r="J37" s="299">
        <f>SUM(C37:I37)</f>
        <v>25</v>
      </c>
    </row>
    <row r="38" spans="1:10" ht="31.5" customHeight="1" x14ac:dyDescent="0.25">
      <c r="A38" s="418"/>
      <c r="B38" s="292" t="s">
        <v>118</v>
      </c>
      <c r="C38" s="293" t="s">
        <v>13</v>
      </c>
      <c r="D38" s="293">
        <f t="shared" ref="D38:J38" si="16">D37/D$42</f>
        <v>9.0909090909090912E-2</v>
      </c>
      <c r="E38" s="293">
        <f t="shared" si="16"/>
        <v>2.5157232704402517E-2</v>
      </c>
      <c r="F38" s="293">
        <f t="shared" si="16"/>
        <v>1.4388489208633094E-2</v>
      </c>
      <c r="G38" s="293">
        <f t="shared" si="16"/>
        <v>1.2974976830398516E-2</v>
      </c>
      <c r="H38" s="64" t="s">
        <v>13</v>
      </c>
      <c r="I38" s="294">
        <f t="shared" si="16"/>
        <v>0.02</v>
      </c>
      <c r="J38" s="295">
        <f t="shared" si="16"/>
        <v>1.6139444803098774E-2</v>
      </c>
    </row>
    <row r="39" spans="1:10" ht="31.5" customHeight="1" x14ac:dyDescent="0.25">
      <c r="A39" s="418" t="s">
        <v>135</v>
      </c>
      <c r="B39" s="296" t="s">
        <v>10</v>
      </c>
      <c r="C39" s="297" t="s">
        <v>11</v>
      </c>
      <c r="D39" s="297">
        <v>5</v>
      </c>
      <c r="E39" s="297">
        <v>10</v>
      </c>
      <c r="F39" s="297">
        <v>9</v>
      </c>
      <c r="G39" s="297">
        <v>287</v>
      </c>
      <c r="H39" s="68" t="s">
        <v>11</v>
      </c>
      <c r="I39" s="298">
        <v>11</v>
      </c>
      <c r="J39" s="299">
        <f>SUM(C39:I39)</f>
        <v>322</v>
      </c>
    </row>
    <row r="40" spans="1:10" ht="31.5" customHeight="1" thickBot="1" x14ac:dyDescent="0.3">
      <c r="A40" s="423"/>
      <c r="B40" s="303" t="s">
        <v>118</v>
      </c>
      <c r="C40" s="304" t="s">
        <v>13</v>
      </c>
      <c r="D40" s="304">
        <f t="shared" ref="D40:J40" si="17">D39/D$42</f>
        <v>0.22727272727272727</v>
      </c>
      <c r="E40" s="304">
        <f t="shared" si="17"/>
        <v>6.2893081761006289E-2</v>
      </c>
      <c r="F40" s="304">
        <f t="shared" si="17"/>
        <v>6.4748201438848921E-2</v>
      </c>
      <c r="G40" s="304">
        <f t="shared" si="17"/>
        <v>0.26598702502316962</v>
      </c>
      <c r="H40" s="305" t="s">
        <v>13</v>
      </c>
      <c r="I40" s="306">
        <f t="shared" si="17"/>
        <v>7.3333333333333334E-2</v>
      </c>
      <c r="J40" s="307">
        <f t="shared" si="17"/>
        <v>0.20787604906391219</v>
      </c>
    </row>
    <row r="41" spans="1:10" ht="31.5" customHeight="1" thickBot="1" x14ac:dyDescent="0.3">
      <c r="A41" s="81"/>
      <c r="B41" s="308"/>
      <c r="C41" s="309"/>
      <c r="D41" s="309"/>
      <c r="E41" s="309"/>
      <c r="F41" s="309"/>
      <c r="G41" s="309"/>
      <c r="H41" s="309"/>
      <c r="I41" s="309"/>
      <c r="J41" s="309"/>
    </row>
    <row r="42" spans="1:10" ht="60.75" customHeight="1" thickBot="1" x14ac:dyDescent="0.3">
      <c r="A42" s="328" t="s">
        <v>136</v>
      </c>
      <c r="B42" s="310" t="s">
        <v>10</v>
      </c>
      <c r="C42" s="271" t="s">
        <v>11</v>
      </c>
      <c r="D42" s="271">
        <v>22</v>
      </c>
      <c r="E42" s="271">
        <v>159</v>
      </c>
      <c r="F42" s="271">
        <v>139</v>
      </c>
      <c r="G42" s="271">
        <v>1079</v>
      </c>
      <c r="H42" s="271" t="s">
        <v>11</v>
      </c>
      <c r="I42" s="311">
        <v>150</v>
      </c>
      <c r="J42" s="312">
        <f>SUM(C42:I42)</f>
        <v>1549</v>
      </c>
    </row>
    <row r="43" spans="1:10" ht="16.5" customHeight="1" thickBot="1" x14ac:dyDescent="0.3">
      <c r="A43" s="313"/>
      <c r="B43" s="314"/>
      <c r="C43" s="315"/>
      <c r="D43" s="315"/>
      <c r="E43" s="315"/>
      <c r="F43" s="315"/>
      <c r="G43" s="315"/>
      <c r="H43" s="315"/>
      <c r="I43" s="315"/>
      <c r="J43" s="315"/>
    </row>
    <row r="44" spans="1:10" ht="39" customHeight="1" thickBot="1" x14ac:dyDescent="0.3">
      <c r="A44" s="316" t="s">
        <v>27</v>
      </c>
      <c r="B44" s="7" t="s">
        <v>10</v>
      </c>
      <c r="C44" s="317" t="s">
        <v>11</v>
      </c>
      <c r="D44" s="317">
        <f t="shared" ref="D44:I44" si="18">+D45-D42</f>
        <v>0</v>
      </c>
      <c r="E44" s="317">
        <f t="shared" si="18"/>
        <v>0</v>
      </c>
      <c r="F44" s="317">
        <f t="shared" si="18"/>
        <v>0</v>
      </c>
      <c r="G44" s="317">
        <f t="shared" si="18"/>
        <v>0</v>
      </c>
      <c r="H44" s="317" t="s">
        <v>11</v>
      </c>
      <c r="I44" s="317">
        <f t="shared" si="18"/>
        <v>0</v>
      </c>
      <c r="J44" s="20">
        <f>SUM(C44:I44)</f>
        <v>0</v>
      </c>
    </row>
    <row r="45" spans="1:10" ht="39" customHeight="1" thickBot="1" x14ac:dyDescent="0.3">
      <c r="A45" s="327" t="s">
        <v>28</v>
      </c>
      <c r="B45" s="208" t="s">
        <v>10</v>
      </c>
      <c r="C45" s="318" t="s">
        <v>11</v>
      </c>
      <c r="D45" s="319">
        <v>22</v>
      </c>
      <c r="E45" s="319">
        <v>159</v>
      </c>
      <c r="F45" s="319">
        <v>139</v>
      </c>
      <c r="G45" s="319">
        <v>1079</v>
      </c>
      <c r="H45" s="319" t="s">
        <v>11</v>
      </c>
      <c r="I45" s="320">
        <v>150</v>
      </c>
      <c r="J45" s="215">
        <f>SUM(C45:I45)</f>
        <v>1549</v>
      </c>
    </row>
    <row r="46" spans="1:10" ht="39" customHeight="1" thickBot="1" x14ac:dyDescent="0.3">
      <c r="A46" s="321"/>
      <c r="B46" s="25"/>
      <c r="C46" s="40"/>
      <c r="D46" s="40"/>
      <c r="E46" s="40"/>
      <c r="F46" s="40"/>
      <c r="G46" s="40"/>
      <c r="H46" s="40"/>
      <c r="I46" s="40"/>
      <c r="J46" s="40"/>
    </row>
    <row r="47" spans="1:10" ht="35.25" customHeight="1" x14ac:dyDescent="0.25">
      <c r="A47" s="345" t="s">
        <v>29</v>
      </c>
      <c r="B47" s="346"/>
      <c r="C47" s="41"/>
      <c r="D47" s="42"/>
      <c r="E47" s="42"/>
      <c r="F47" s="42"/>
      <c r="G47" s="42"/>
      <c r="H47" s="42"/>
      <c r="I47" s="42"/>
      <c r="J47" s="43"/>
    </row>
    <row r="48" spans="1:10" ht="35.25" customHeight="1" x14ac:dyDescent="0.25">
      <c r="A48" s="363" t="s">
        <v>30</v>
      </c>
      <c r="B48" s="467"/>
      <c r="C48" s="322">
        <v>0</v>
      </c>
      <c r="D48" s="45">
        <v>1</v>
      </c>
      <c r="E48" s="323">
        <v>2</v>
      </c>
      <c r="F48" s="45">
        <v>2</v>
      </c>
      <c r="G48" s="45">
        <v>3</v>
      </c>
      <c r="H48" s="45">
        <v>0</v>
      </c>
      <c r="I48" s="45">
        <v>1</v>
      </c>
      <c r="J48" s="46">
        <f>SUM(C48:I48)</f>
        <v>9</v>
      </c>
    </row>
    <row r="49" spans="1:10" ht="35.25" customHeight="1" thickBot="1" x14ac:dyDescent="0.3">
      <c r="A49" s="365" t="s">
        <v>31</v>
      </c>
      <c r="B49" s="465"/>
      <c r="C49" s="324">
        <v>0</v>
      </c>
      <c r="D49" s="48">
        <v>6</v>
      </c>
      <c r="E49" s="48">
        <v>2</v>
      </c>
      <c r="F49" s="48">
        <v>2</v>
      </c>
      <c r="G49" s="48">
        <v>3</v>
      </c>
      <c r="H49" s="48">
        <v>0</v>
      </c>
      <c r="I49" s="49">
        <v>1</v>
      </c>
      <c r="J49" s="50">
        <f>SUM(C49:I49)</f>
        <v>14</v>
      </c>
    </row>
    <row r="50" spans="1:10" ht="21.75" customHeight="1" x14ac:dyDescent="0.25">
      <c r="A50" s="51" t="s">
        <v>32</v>
      </c>
      <c r="B50" s="140"/>
      <c r="C50" s="51"/>
      <c r="D50" s="51"/>
      <c r="E50" s="51"/>
      <c r="F50" s="51"/>
      <c r="G50" s="51"/>
      <c r="H50" s="51"/>
      <c r="I50" s="51"/>
      <c r="J50" s="51"/>
    </row>
    <row r="51" spans="1:10" x14ac:dyDescent="0.25">
      <c r="A51" s="51"/>
      <c r="B51" s="51"/>
      <c r="C51" s="51"/>
      <c r="D51" s="51"/>
      <c r="E51" s="51"/>
      <c r="F51" s="51"/>
      <c r="G51" s="51"/>
      <c r="H51" s="51"/>
      <c r="I51" s="51"/>
      <c r="J51" s="51"/>
    </row>
    <row r="52" spans="1:10" ht="69" customHeight="1" x14ac:dyDescent="0.25">
      <c r="A52" s="466" t="s">
        <v>137</v>
      </c>
      <c r="B52" s="466"/>
      <c r="C52" s="466"/>
      <c r="D52" s="466"/>
      <c r="E52" s="466"/>
      <c r="F52" s="466"/>
      <c r="G52" s="466"/>
      <c r="H52" s="466"/>
      <c r="I52" s="466"/>
      <c r="J52" s="466"/>
    </row>
    <row r="53" spans="1:10" ht="37.5" customHeight="1" x14ac:dyDescent="0.25">
      <c r="A53" s="468" t="s">
        <v>152</v>
      </c>
      <c r="B53" s="469"/>
      <c r="C53" s="469"/>
      <c r="D53" s="469"/>
      <c r="E53" s="469"/>
      <c r="F53" s="469"/>
      <c r="G53" s="469"/>
      <c r="H53" s="469"/>
      <c r="I53" s="469"/>
      <c r="J53" s="469"/>
    </row>
    <row r="54" spans="1:10" ht="51.75" customHeight="1" x14ac:dyDescent="0.25">
      <c r="A54" s="470" t="s">
        <v>153</v>
      </c>
      <c r="B54" s="470"/>
      <c r="C54" s="470"/>
      <c r="D54" s="470"/>
      <c r="E54" s="470"/>
      <c r="F54" s="470"/>
      <c r="G54" s="470"/>
      <c r="H54" s="470"/>
      <c r="I54" s="470"/>
      <c r="J54" s="470"/>
    </row>
  </sheetData>
  <mergeCells count="28">
    <mergeCell ref="A49:B49"/>
    <mergeCell ref="A52:J52"/>
    <mergeCell ref="A53:J53"/>
    <mergeCell ref="A54:J54"/>
    <mergeCell ref="A33:A34"/>
    <mergeCell ref="A35:A36"/>
    <mergeCell ref="A37:A38"/>
    <mergeCell ref="A39:A40"/>
    <mergeCell ref="A47:B47"/>
    <mergeCell ref="A48:B48"/>
    <mergeCell ref="A21:A22"/>
    <mergeCell ref="A23:A24"/>
    <mergeCell ref="A25:A26"/>
    <mergeCell ref="A27:A28"/>
    <mergeCell ref="A29:A30"/>
    <mergeCell ref="A31:A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3"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17"/>
  <sheetViews>
    <sheetView zoomScale="68" zoomScaleNormal="68" workbookViewId="0">
      <selection sqref="A1:J1"/>
    </sheetView>
  </sheetViews>
  <sheetFormatPr baseColWidth="10" defaultRowHeight="15" x14ac:dyDescent="0.25"/>
  <cols>
    <col min="1" max="1" width="34.28515625" customWidth="1"/>
    <col min="2" max="2" width="10.5703125" style="54" customWidth="1"/>
    <col min="3" max="4" width="23" customWidth="1"/>
    <col min="5" max="5" width="27.5703125" customWidth="1"/>
    <col min="6" max="10" width="23" customWidth="1"/>
  </cols>
  <sheetData>
    <row r="1" spans="1:10" ht="46.5" customHeight="1" x14ac:dyDescent="0.25">
      <c r="A1" s="352" t="s">
        <v>106</v>
      </c>
      <c r="B1" s="352"/>
      <c r="C1" s="352"/>
      <c r="D1" s="352"/>
      <c r="E1" s="352"/>
      <c r="F1" s="352"/>
      <c r="G1" s="352"/>
      <c r="H1" s="352"/>
      <c r="I1" s="352"/>
      <c r="J1" s="352"/>
    </row>
    <row r="2" spans="1:10" ht="46.5" customHeight="1" thickBot="1" x14ac:dyDescent="0.3">
      <c r="A2" s="352" t="s">
        <v>139</v>
      </c>
      <c r="B2" s="352"/>
      <c r="C2" s="353"/>
      <c r="D2" s="353"/>
      <c r="E2" s="353"/>
      <c r="F2" s="353"/>
      <c r="G2" s="353"/>
      <c r="H2" s="353"/>
      <c r="I2" s="353"/>
      <c r="J2" s="353"/>
    </row>
    <row r="3" spans="1:10" ht="51.75" customHeight="1" thickBot="1" x14ac:dyDescent="0.3">
      <c r="A3" s="354" t="s">
        <v>107</v>
      </c>
      <c r="B3" s="355"/>
      <c r="C3" s="358" t="s">
        <v>2</v>
      </c>
      <c r="D3" s="358"/>
      <c r="E3" s="358"/>
      <c r="F3" s="358"/>
      <c r="G3" s="358"/>
      <c r="H3" s="358"/>
      <c r="I3" s="358"/>
      <c r="J3" s="359"/>
    </row>
    <row r="4" spans="1:10" ht="48" customHeight="1" thickBot="1" x14ac:dyDescent="0.3">
      <c r="A4" s="356"/>
      <c r="B4" s="357"/>
      <c r="C4" s="223" t="s">
        <v>3</v>
      </c>
      <c r="D4" s="224" t="s">
        <v>4</v>
      </c>
      <c r="E4" s="225" t="s">
        <v>68</v>
      </c>
      <c r="F4" s="224" t="s">
        <v>69</v>
      </c>
      <c r="G4" s="225" t="s">
        <v>5</v>
      </c>
      <c r="H4" s="225" t="s">
        <v>6</v>
      </c>
      <c r="I4" s="226" t="s">
        <v>7</v>
      </c>
      <c r="J4" s="227" t="s">
        <v>8</v>
      </c>
    </row>
    <row r="5" spans="1:10" ht="25.5" customHeight="1" x14ac:dyDescent="0.25">
      <c r="A5" s="360" t="s">
        <v>108</v>
      </c>
      <c r="B5" s="7" t="s">
        <v>10</v>
      </c>
      <c r="C5" s="8" t="s">
        <v>11</v>
      </c>
      <c r="D5" s="8">
        <v>0</v>
      </c>
      <c r="E5" s="8">
        <v>0</v>
      </c>
      <c r="F5" s="8">
        <v>0</v>
      </c>
      <c r="G5" s="8">
        <v>4</v>
      </c>
      <c r="H5" s="8" t="s">
        <v>11</v>
      </c>
      <c r="I5" s="141">
        <v>0</v>
      </c>
      <c r="J5" s="228">
        <f>SUM(C5:I5)</f>
        <v>4</v>
      </c>
    </row>
    <row r="6" spans="1:10" ht="25.5" customHeight="1" x14ac:dyDescent="0.25">
      <c r="A6" s="351"/>
      <c r="B6" s="10" t="s">
        <v>12</v>
      </c>
      <c r="C6" s="229" t="s">
        <v>13</v>
      </c>
      <c r="D6" s="230" t="s">
        <v>13</v>
      </c>
      <c r="E6" s="230" t="s">
        <v>13</v>
      </c>
      <c r="F6" s="230" t="s">
        <v>13</v>
      </c>
      <c r="G6" s="230">
        <f t="shared" ref="G6" si="0">G5/G$9</f>
        <v>1</v>
      </c>
      <c r="H6" s="229" t="s">
        <v>13</v>
      </c>
      <c r="I6" s="231" t="s">
        <v>13</v>
      </c>
      <c r="J6" s="232">
        <f>J5/J$9</f>
        <v>1</v>
      </c>
    </row>
    <row r="7" spans="1:10" ht="25.5" customHeight="1" x14ac:dyDescent="0.25">
      <c r="A7" s="351" t="s">
        <v>109</v>
      </c>
      <c r="B7" s="13" t="s">
        <v>10</v>
      </c>
      <c r="C7" s="233" t="s">
        <v>11</v>
      </c>
      <c r="D7" s="233">
        <v>0</v>
      </c>
      <c r="E7" s="233">
        <v>0</v>
      </c>
      <c r="F7" s="233">
        <v>0</v>
      </c>
      <c r="G7" s="233">
        <v>0</v>
      </c>
      <c r="H7" s="233" t="s">
        <v>11</v>
      </c>
      <c r="I7" s="146">
        <v>0</v>
      </c>
      <c r="J7" s="234">
        <f>SUM(C7:I7)</f>
        <v>0</v>
      </c>
    </row>
    <row r="8" spans="1:10" ht="25.5" customHeight="1" x14ac:dyDescent="0.25">
      <c r="A8" s="351"/>
      <c r="B8" s="10" t="s">
        <v>12</v>
      </c>
      <c r="C8" s="157" t="s">
        <v>13</v>
      </c>
      <c r="D8" s="157" t="s">
        <v>13</v>
      </c>
      <c r="E8" s="157" t="s">
        <v>13</v>
      </c>
      <c r="F8" s="157" t="s">
        <v>13</v>
      </c>
      <c r="G8" s="157">
        <f>G7/G$9</f>
        <v>0</v>
      </c>
      <c r="H8" s="157" t="s">
        <v>13</v>
      </c>
      <c r="I8" s="235" t="s">
        <v>13</v>
      </c>
      <c r="J8" s="236">
        <f>J7/J$9</f>
        <v>0</v>
      </c>
    </row>
    <row r="9" spans="1:10" ht="25.5" customHeight="1" x14ac:dyDescent="0.25">
      <c r="A9" s="361" t="s">
        <v>110</v>
      </c>
      <c r="B9" s="13" t="s">
        <v>10</v>
      </c>
      <c r="C9" s="152" t="s">
        <v>11</v>
      </c>
      <c r="D9" s="152">
        <f t="shared" ref="D9:I9" si="1">D5+D7</f>
        <v>0</v>
      </c>
      <c r="E9" s="152">
        <f t="shared" si="1"/>
        <v>0</v>
      </c>
      <c r="F9" s="152">
        <f t="shared" si="1"/>
        <v>0</v>
      </c>
      <c r="G9" s="152">
        <f t="shared" si="1"/>
        <v>4</v>
      </c>
      <c r="H9" s="152" t="s">
        <v>11</v>
      </c>
      <c r="I9" s="153">
        <f t="shared" si="1"/>
        <v>0</v>
      </c>
      <c r="J9" s="237">
        <f>SUM(C9:I9)</f>
        <v>4</v>
      </c>
    </row>
    <row r="10" spans="1:10" ht="25.5" customHeight="1" thickBot="1" x14ac:dyDescent="0.3">
      <c r="A10" s="362"/>
      <c r="B10" s="148" t="s">
        <v>12</v>
      </c>
      <c r="C10" s="22" t="s">
        <v>13</v>
      </c>
      <c r="D10" s="238" t="s">
        <v>13</v>
      </c>
      <c r="E10" s="238" t="s">
        <v>13</v>
      </c>
      <c r="F10" s="238" t="s">
        <v>13</v>
      </c>
      <c r="G10" s="238">
        <f t="shared" ref="G10" si="2">G9/G$9</f>
        <v>1</v>
      </c>
      <c r="H10" s="22" t="s">
        <v>13</v>
      </c>
      <c r="I10" s="239" t="s">
        <v>13</v>
      </c>
      <c r="J10" s="240">
        <f t="shared" ref="J10" si="3">J9/J$9</f>
        <v>1</v>
      </c>
    </row>
    <row r="11" spans="1:10" ht="39.75" customHeight="1" thickBot="1" x14ac:dyDescent="0.3">
      <c r="A11" s="241"/>
      <c r="B11" s="25"/>
      <c r="C11" s="26"/>
      <c r="D11" s="26"/>
      <c r="E11" s="26"/>
      <c r="F11" s="26"/>
      <c r="G11" s="242"/>
      <c r="H11" s="242"/>
      <c r="I11" s="26"/>
      <c r="J11" s="26"/>
    </row>
    <row r="12" spans="1:10" ht="39" customHeight="1" x14ac:dyDescent="0.25">
      <c r="A12" s="345" t="s">
        <v>29</v>
      </c>
      <c r="B12" s="346"/>
      <c r="C12" s="346"/>
      <c r="D12" s="42"/>
      <c r="E12" s="42"/>
      <c r="F12" s="42"/>
      <c r="G12" s="42"/>
      <c r="H12" s="42"/>
      <c r="I12" s="42"/>
      <c r="J12" s="43"/>
    </row>
    <row r="13" spans="1:10" ht="39" customHeight="1" x14ac:dyDescent="0.25">
      <c r="A13" s="363" t="s">
        <v>30</v>
      </c>
      <c r="B13" s="364"/>
      <c r="C13" s="221">
        <v>0</v>
      </c>
      <c r="D13" s="45">
        <v>1</v>
      </c>
      <c r="E13" s="45">
        <v>2</v>
      </c>
      <c r="F13" s="45">
        <v>2</v>
      </c>
      <c r="G13" s="45">
        <v>3</v>
      </c>
      <c r="H13" s="45">
        <v>0</v>
      </c>
      <c r="I13" s="45">
        <v>1</v>
      </c>
      <c r="J13" s="46">
        <f>SUM(C13:I13)</f>
        <v>9</v>
      </c>
    </row>
    <row r="14" spans="1:10" ht="39" customHeight="1" thickBot="1" x14ac:dyDescent="0.3">
      <c r="A14" s="365" t="s">
        <v>31</v>
      </c>
      <c r="B14" s="366"/>
      <c r="C14" s="47">
        <v>0</v>
      </c>
      <c r="D14" s="48">
        <v>6</v>
      </c>
      <c r="E14" s="48">
        <v>2</v>
      </c>
      <c r="F14" s="48">
        <v>2</v>
      </c>
      <c r="G14" s="48">
        <v>3</v>
      </c>
      <c r="H14" s="48">
        <v>0</v>
      </c>
      <c r="I14" s="49">
        <v>1</v>
      </c>
      <c r="J14" s="50">
        <f>SUM(C14:I14)</f>
        <v>14</v>
      </c>
    </row>
    <row r="15" spans="1:10" ht="31.5" customHeight="1" x14ac:dyDescent="0.25">
      <c r="A15" s="51" t="s">
        <v>32</v>
      </c>
      <c r="B15" s="52"/>
      <c r="C15" s="53"/>
      <c r="D15" s="53"/>
      <c r="E15" s="53"/>
      <c r="F15" s="53"/>
      <c r="G15" s="53"/>
      <c r="H15" s="53"/>
      <c r="I15" s="53"/>
      <c r="J15" s="53"/>
    </row>
    <row r="16" spans="1:10" ht="16.5" customHeight="1" x14ac:dyDescent="0.25">
      <c r="B16" s="52"/>
      <c r="C16" s="222"/>
      <c r="D16" s="222"/>
      <c r="E16" s="222"/>
      <c r="F16" s="222"/>
      <c r="G16" s="222"/>
      <c r="H16" s="222"/>
      <c r="I16" s="222"/>
      <c r="J16" s="222"/>
    </row>
    <row r="17" spans="1:10" s="243" customFormat="1" ht="51.75" customHeight="1" x14ac:dyDescent="0.25">
      <c r="A17" s="367" t="s">
        <v>111</v>
      </c>
      <c r="B17" s="367"/>
      <c r="C17" s="367"/>
      <c r="D17" s="367"/>
      <c r="E17" s="367"/>
      <c r="F17" s="367"/>
      <c r="G17" s="367"/>
      <c r="H17" s="367"/>
      <c r="I17" s="367"/>
      <c r="J17" s="367"/>
    </row>
  </sheetData>
  <mergeCells count="11">
    <mergeCell ref="A9:A10"/>
    <mergeCell ref="A12:C12"/>
    <mergeCell ref="A13:B13"/>
    <mergeCell ref="A14:B14"/>
    <mergeCell ref="A17:J17"/>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6"/>
  <sheetViews>
    <sheetView zoomScale="60" zoomScaleNormal="60" workbookViewId="0">
      <selection sqref="A1:J1"/>
    </sheetView>
  </sheetViews>
  <sheetFormatPr baseColWidth="10" defaultRowHeight="15" x14ac:dyDescent="0.25"/>
  <cols>
    <col min="1" max="1" width="32.42578125" customWidth="1"/>
    <col min="2" max="2" width="13.28515625" style="54" customWidth="1"/>
    <col min="3" max="3" width="24.28515625" customWidth="1"/>
    <col min="4" max="4" width="20.7109375" customWidth="1"/>
    <col min="5" max="5" width="29.85546875" customWidth="1"/>
    <col min="6" max="6" width="23.28515625" customWidth="1"/>
    <col min="7" max="7" width="22" customWidth="1"/>
    <col min="8" max="8" width="26.42578125" customWidth="1"/>
    <col min="9" max="9" width="27.42578125" customWidth="1"/>
    <col min="10" max="10" width="23.7109375" customWidth="1"/>
  </cols>
  <sheetData>
    <row r="1" spans="1:10" ht="51.75" customHeight="1" x14ac:dyDescent="0.25">
      <c r="A1" s="368" t="s">
        <v>96</v>
      </c>
      <c r="B1" s="368"/>
      <c r="C1" s="368"/>
      <c r="D1" s="368"/>
      <c r="E1" s="368"/>
      <c r="F1" s="368"/>
      <c r="G1" s="368"/>
      <c r="H1" s="368"/>
      <c r="I1" s="368"/>
      <c r="J1" s="368"/>
    </row>
    <row r="2" spans="1:10" ht="45" customHeight="1" thickBot="1" x14ac:dyDescent="0.3">
      <c r="A2" s="368" t="s">
        <v>138</v>
      </c>
      <c r="B2" s="368"/>
      <c r="C2" s="369"/>
      <c r="D2" s="369"/>
      <c r="E2" s="369"/>
      <c r="F2" s="369"/>
      <c r="G2" s="369"/>
      <c r="H2" s="369"/>
      <c r="I2" s="369"/>
      <c r="J2" s="369"/>
    </row>
    <row r="3" spans="1:10" ht="51.75" customHeight="1" thickBot="1" x14ac:dyDescent="0.3">
      <c r="A3" s="370" t="s">
        <v>97</v>
      </c>
      <c r="B3" s="371"/>
      <c r="C3" s="374" t="s">
        <v>2</v>
      </c>
      <c r="D3" s="375"/>
      <c r="E3" s="375"/>
      <c r="F3" s="375"/>
      <c r="G3" s="375"/>
      <c r="H3" s="375"/>
      <c r="I3" s="375"/>
      <c r="J3" s="376"/>
    </row>
    <row r="4" spans="1:10" ht="48" customHeight="1" thickBot="1" x14ac:dyDescent="0.3">
      <c r="A4" s="372"/>
      <c r="B4" s="373"/>
      <c r="C4" s="1" t="s">
        <v>3</v>
      </c>
      <c r="D4" s="3" t="s">
        <v>4</v>
      </c>
      <c r="E4" s="2" t="s">
        <v>68</v>
      </c>
      <c r="F4" s="2" t="s">
        <v>69</v>
      </c>
      <c r="G4" s="3" t="s">
        <v>5</v>
      </c>
      <c r="H4" s="3" t="s">
        <v>6</v>
      </c>
      <c r="I4" s="5" t="s">
        <v>7</v>
      </c>
      <c r="J4" s="6" t="s">
        <v>8</v>
      </c>
    </row>
    <row r="5" spans="1:10" ht="25.5" customHeight="1" x14ac:dyDescent="0.25">
      <c r="A5" s="377" t="s">
        <v>78</v>
      </c>
      <c r="B5" s="7" t="s">
        <v>10</v>
      </c>
      <c r="C5" s="8" t="s">
        <v>11</v>
      </c>
      <c r="D5" s="8">
        <v>6</v>
      </c>
      <c r="E5" s="8">
        <v>30</v>
      </c>
      <c r="F5" s="8">
        <v>41</v>
      </c>
      <c r="G5" s="8">
        <v>451</v>
      </c>
      <c r="H5" s="8" t="s">
        <v>11</v>
      </c>
      <c r="I5" s="141">
        <v>42</v>
      </c>
      <c r="J5" s="9">
        <f>SUM(C5:I5)</f>
        <v>570</v>
      </c>
    </row>
    <row r="6" spans="1:10" ht="25.5" customHeight="1" x14ac:dyDescent="0.25">
      <c r="A6" s="378"/>
      <c r="B6" s="10" t="s">
        <v>12</v>
      </c>
      <c r="C6" s="11" t="s">
        <v>13</v>
      </c>
      <c r="D6" s="11">
        <f>D5/D$11</f>
        <v>0.75</v>
      </c>
      <c r="E6" s="11">
        <f>E5/E$11</f>
        <v>0.42253521126760563</v>
      </c>
      <c r="F6" s="11">
        <f>F5/F$11</f>
        <v>0.82</v>
      </c>
      <c r="G6" s="11">
        <f>G5/G$11</f>
        <v>0.54141656662665061</v>
      </c>
      <c r="H6" s="11" t="s">
        <v>13</v>
      </c>
      <c r="I6" s="142">
        <f>I5/I$11</f>
        <v>0.3925233644859813</v>
      </c>
      <c r="J6" s="12">
        <f>J5/J$11</f>
        <v>0.53320860617399435</v>
      </c>
    </row>
    <row r="7" spans="1:10" ht="25.5" customHeight="1" x14ac:dyDescent="0.25">
      <c r="A7" s="379" t="s">
        <v>79</v>
      </c>
      <c r="B7" s="144" t="s">
        <v>10</v>
      </c>
      <c r="C7" s="145" t="s">
        <v>11</v>
      </c>
      <c r="D7" s="145">
        <v>2</v>
      </c>
      <c r="E7" s="145">
        <v>41</v>
      </c>
      <c r="F7" s="145">
        <v>9</v>
      </c>
      <c r="G7" s="145">
        <v>382</v>
      </c>
      <c r="H7" s="145" t="s">
        <v>11</v>
      </c>
      <c r="I7" s="146">
        <v>65</v>
      </c>
      <c r="J7" s="147">
        <f>SUM(C7:I7)</f>
        <v>499</v>
      </c>
    </row>
    <row r="8" spans="1:10" ht="25.5" customHeight="1" x14ac:dyDescent="0.25">
      <c r="A8" s="378"/>
      <c r="B8" s="10" t="s">
        <v>12</v>
      </c>
      <c r="C8" s="11" t="s">
        <v>13</v>
      </c>
      <c r="D8" s="11">
        <f>D7/D$11</f>
        <v>0.25</v>
      </c>
      <c r="E8" s="11">
        <f>E7/E$11</f>
        <v>0.57746478873239437</v>
      </c>
      <c r="F8" s="11">
        <f>F7/F$11</f>
        <v>0.18</v>
      </c>
      <c r="G8" s="11">
        <f>G7/G$11</f>
        <v>0.45858343337334934</v>
      </c>
      <c r="H8" s="11" t="s">
        <v>13</v>
      </c>
      <c r="I8" s="142">
        <f>I7/I$11</f>
        <v>0.60747663551401865</v>
      </c>
      <c r="J8" s="12">
        <f>J7/J$11</f>
        <v>0.4667913938260056</v>
      </c>
    </row>
    <row r="9" spans="1:10" ht="25.5" customHeight="1" x14ac:dyDescent="0.25">
      <c r="A9" s="380" t="s">
        <v>98</v>
      </c>
      <c r="B9" s="13" t="s">
        <v>10</v>
      </c>
      <c r="C9" s="14" t="s">
        <v>11</v>
      </c>
      <c r="D9" s="14">
        <v>0</v>
      </c>
      <c r="E9" s="14">
        <v>0</v>
      </c>
      <c r="F9" s="14">
        <v>0</v>
      </c>
      <c r="G9" s="14">
        <v>0</v>
      </c>
      <c r="H9" s="14" t="s">
        <v>11</v>
      </c>
      <c r="I9" s="143">
        <v>0</v>
      </c>
      <c r="J9" s="15">
        <v>0</v>
      </c>
    </row>
    <row r="10" spans="1:10" ht="25.5" customHeight="1" thickBot="1" x14ac:dyDescent="0.3">
      <c r="A10" s="381"/>
      <c r="B10" s="148" t="s">
        <v>12</v>
      </c>
      <c r="C10" s="149" t="s">
        <v>13</v>
      </c>
      <c r="D10" s="149">
        <f>D9/D$11</f>
        <v>0</v>
      </c>
      <c r="E10" s="149">
        <f>E9/E$11</f>
        <v>0</v>
      </c>
      <c r="F10" s="149">
        <f>F9/F$11</f>
        <v>0</v>
      </c>
      <c r="G10" s="149">
        <f>G9/G$11</f>
        <v>0</v>
      </c>
      <c r="H10" s="149" t="s">
        <v>13</v>
      </c>
      <c r="I10" s="150">
        <f>I9/I$11</f>
        <v>0</v>
      </c>
      <c r="J10" s="150">
        <f>J9/J$11</f>
        <v>0</v>
      </c>
    </row>
    <row r="11" spans="1:10" ht="25.5" customHeight="1" x14ac:dyDescent="0.25">
      <c r="A11" s="370" t="s">
        <v>99</v>
      </c>
      <c r="B11" s="7" t="s">
        <v>10</v>
      </c>
      <c r="C11" s="19" t="s">
        <v>11</v>
      </c>
      <c r="D11" s="19">
        <f>D5+D7+D9</f>
        <v>8</v>
      </c>
      <c r="E11" s="19">
        <f>E5+E7+E9</f>
        <v>71</v>
      </c>
      <c r="F11" s="19">
        <f>F5+F7+F9</f>
        <v>50</v>
      </c>
      <c r="G11" s="19">
        <f>G5+G7+G9</f>
        <v>833</v>
      </c>
      <c r="H11" s="19" t="s">
        <v>11</v>
      </c>
      <c r="I11" s="118">
        <f>I5+I7+I9</f>
        <v>107</v>
      </c>
      <c r="J11" s="154">
        <f>J5+J7+J9</f>
        <v>1069</v>
      </c>
    </row>
    <row r="12" spans="1:10" ht="25.5" customHeight="1" thickBot="1" x14ac:dyDescent="0.3">
      <c r="A12" s="382"/>
      <c r="B12" s="148" t="s">
        <v>12</v>
      </c>
      <c r="C12" s="22" t="s">
        <v>13</v>
      </c>
      <c r="D12" s="22">
        <f t="shared" ref="D12:I12" si="0">D11/D$11</f>
        <v>1</v>
      </c>
      <c r="E12" s="22">
        <f t="shared" si="0"/>
        <v>1</v>
      </c>
      <c r="F12" s="22">
        <f t="shared" si="0"/>
        <v>1</v>
      </c>
      <c r="G12" s="22">
        <f t="shared" si="0"/>
        <v>1</v>
      </c>
      <c r="H12" s="22" t="s">
        <v>13</v>
      </c>
      <c r="I12" s="120">
        <f t="shared" si="0"/>
        <v>1</v>
      </c>
      <c r="J12" s="23">
        <f>J11/J$11</f>
        <v>1</v>
      </c>
    </row>
    <row r="13" spans="1:10" ht="36" customHeight="1" thickBot="1" x14ac:dyDescent="0.3">
      <c r="A13" s="24"/>
      <c r="B13" s="25"/>
      <c r="C13" s="26"/>
      <c r="D13" s="26"/>
      <c r="E13" s="26"/>
      <c r="F13" s="26"/>
      <c r="G13" s="26"/>
      <c r="H13" s="26"/>
      <c r="I13" s="26"/>
      <c r="J13" s="26"/>
    </row>
    <row r="14" spans="1:10" ht="41.25" customHeight="1" thickBot="1" x14ac:dyDescent="0.3">
      <c r="A14" s="207" t="s">
        <v>100</v>
      </c>
      <c r="B14" s="208" t="s">
        <v>10</v>
      </c>
      <c r="C14" s="209" t="s">
        <v>11</v>
      </c>
      <c r="D14" s="209">
        <v>0</v>
      </c>
      <c r="E14" s="209">
        <v>0</v>
      </c>
      <c r="F14" s="209">
        <v>0</v>
      </c>
      <c r="G14" s="209">
        <v>3</v>
      </c>
      <c r="H14" s="209" t="s">
        <v>11</v>
      </c>
      <c r="I14" s="210">
        <v>0</v>
      </c>
      <c r="J14" s="211">
        <f>SUM(C14:I14)</f>
        <v>3</v>
      </c>
    </row>
    <row r="15" spans="1:10" ht="51" customHeight="1" thickBot="1" x14ac:dyDescent="0.3">
      <c r="A15" s="212" t="s">
        <v>102</v>
      </c>
      <c r="B15" s="208" t="s">
        <v>10</v>
      </c>
      <c r="C15" s="213" t="s">
        <v>11</v>
      </c>
      <c r="D15" s="213">
        <f>D5+D7+D9+D14</f>
        <v>8</v>
      </c>
      <c r="E15" s="213">
        <f>E5+E7+E9+E14</f>
        <v>71</v>
      </c>
      <c r="F15" s="213">
        <f>F5+F7+F9+F14</f>
        <v>50</v>
      </c>
      <c r="G15" s="213">
        <f>G5+G7+G9+G14</f>
        <v>836</v>
      </c>
      <c r="H15" s="213" t="s">
        <v>11</v>
      </c>
      <c r="I15" s="214">
        <f>I5+I7+I9+I14</f>
        <v>107</v>
      </c>
      <c r="J15" s="215">
        <f>SUM(C15:I15)</f>
        <v>1072</v>
      </c>
    </row>
    <row r="16" spans="1:10" ht="38.25" customHeight="1" thickBot="1" x14ac:dyDescent="0.3">
      <c r="A16" s="325"/>
      <c r="B16" s="25"/>
      <c r="C16" s="39"/>
      <c r="D16" s="39"/>
      <c r="E16" s="39"/>
      <c r="F16" s="39"/>
      <c r="G16" s="216"/>
      <c r="H16" s="39"/>
      <c r="I16" s="39"/>
      <c r="J16" s="40"/>
    </row>
    <row r="17" spans="1:10" ht="51" customHeight="1" thickBot="1" x14ac:dyDescent="0.3">
      <c r="A17" s="212" t="s">
        <v>103</v>
      </c>
      <c r="B17" s="156" t="s">
        <v>82</v>
      </c>
      <c r="C17" s="217" t="s">
        <v>13</v>
      </c>
      <c r="D17" s="218">
        <f t="shared" ref="D17:J17" si="1">D15/D19</f>
        <v>0.36363636363636365</v>
      </c>
      <c r="E17" s="218">
        <f t="shared" si="1"/>
        <v>0.44654088050314467</v>
      </c>
      <c r="F17" s="218">
        <f t="shared" si="1"/>
        <v>0.35971223021582732</v>
      </c>
      <c r="G17" s="218">
        <f t="shared" si="1"/>
        <v>0.77479147358665434</v>
      </c>
      <c r="H17" s="217" t="s">
        <v>13</v>
      </c>
      <c r="I17" s="219">
        <f t="shared" si="1"/>
        <v>0.71333333333333337</v>
      </c>
      <c r="J17" s="220">
        <f t="shared" si="1"/>
        <v>0.69205939315687537</v>
      </c>
    </row>
    <row r="18" spans="1:10" ht="37.5" customHeight="1" thickBot="1" x14ac:dyDescent="0.3">
      <c r="A18" s="24"/>
      <c r="B18" s="25"/>
      <c r="C18" s="26"/>
      <c r="D18" s="26"/>
      <c r="E18" s="26"/>
      <c r="F18" s="26"/>
      <c r="G18" s="26"/>
      <c r="H18" s="26"/>
      <c r="I18" s="26"/>
      <c r="J18" s="26"/>
    </row>
    <row r="19" spans="1:10" ht="51" customHeight="1" thickBot="1" x14ac:dyDescent="0.3">
      <c r="A19" s="212" t="s">
        <v>104</v>
      </c>
      <c r="B19" s="208" t="s">
        <v>10</v>
      </c>
      <c r="C19" s="213" t="s">
        <v>11</v>
      </c>
      <c r="D19" s="213">
        <v>22</v>
      </c>
      <c r="E19" s="213">
        <v>159</v>
      </c>
      <c r="F19" s="213">
        <v>139</v>
      </c>
      <c r="G19" s="213">
        <v>1079</v>
      </c>
      <c r="H19" s="213" t="s">
        <v>11</v>
      </c>
      <c r="I19" s="214">
        <v>150</v>
      </c>
      <c r="J19" s="215">
        <f>SUM(C19:I19)</f>
        <v>1549</v>
      </c>
    </row>
    <row r="20" spans="1:10" ht="57.75" customHeight="1" thickBot="1" x14ac:dyDescent="0.3"/>
    <row r="21" spans="1:10" ht="49.5" customHeight="1" x14ac:dyDescent="0.25">
      <c r="A21" s="345" t="s">
        <v>29</v>
      </c>
      <c r="B21" s="346"/>
      <c r="C21" s="346"/>
      <c r="D21" s="42"/>
      <c r="E21" s="42"/>
      <c r="F21" s="42"/>
      <c r="G21" s="42"/>
      <c r="H21" s="42"/>
      <c r="I21" s="42"/>
      <c r="J21" s="43"/>
    </row>
    <row r="22" spans="1:10" ht="45" customHeight="1" x14ac:dyDescent="0.25">
      <c r="A22" s="363" t="s">
        <v>30</v>
      </c>
      <c r="B22" s="364"/>
      <c r="C22" s="221">
        <v>0</v>
      </c>
      <c r="D22" s="45">
        <v>1</v>
      </c>
      <c r="E22" s="45">
        <v>2</v>
      </c>
      <c r="F22" s="45">
        <v>2</v>
      </c>
      <c r="G22" s="45">
        <v>3</v>
      </c>
      <c r="H22" s="45">
        <v>0</v>
      </c>
      <c r="I22" s="45">
        <v>1</v>
      </c>
      <c r="J22" s="46">
        <f>SUM(C22:I22)</f>
        <v>9</v>
      </c>
    </row>
    <row r="23" spans="1:10" ht="45" customHeight="1" thickBot="1" x14ac:dyDescent="0.3">
      <c r="A23" s="365" t="s">
        <v>31</v>
      </c>
      <c r="B23" s="366"/>
      <c r="C23" s="47">
        <v>0</v>
      </c>
      <c r="D23" s="48">
        <v>6</v>
      </c>
      <c r="E23" s="48">
        <v>2</v>
      </c>
      <c r="F23" s="48">
        <v>2</v>
      </c>
      <c r="G23" s="48">
        <v>3</v>
      </c>
      <c r="H23" s="48">
        <v>0</v>
      </c>
      <c r="I23" s="49">
        <v>1</v>
      </c>
      <c r="J23" s="50">
        <f>SUM(C23:I23)</f>
        <v>14</v>
      </c>
    </row>
    <row r="24" spans="1:10" ht="31.5" customHeight="1" x14ac:dyDescent="0.25">
      <c r="A24" s="51" t="s">
        <v>32</v>
      </c>
      <c r="B24" s="52"/>
      <c r="C24" s="53"/>
      <c r="D24" s="53"/>
      <c r="E24" s="53"/>
      <c r="F24" s="53"/>
      <c r="G24" s="53"/>
      <c r="H24" s="53"/>
      <c r="I24" s="53"/>
      <c r="J24" s="53"/>
    </row>
    <row r="25" spans="1:10" ht="16.5" customHeight="1" x14ac:dyDescent="0.25">
      <c r="B25" s="52"/>
      <c r="C25" s="222"/>
      <c r="D25" s="222"/>
      <c r="E25" s="222"/>
      <c r="F25" s="222"/>
      <c r="G25" s="222"/>
      <c r="H25" s="222"/>
      <c r="I25" s="222"/>
      <c r="J25" s="222"/>
    </row>
    <row r="26" spans="1:10" ht="45" customHeight="1" x14ac:dyDescent="0.25">
      <c r="A26" s="367" t="s">
        <v>105</v>
      </c>
      <c r="B26" s="367"/>
      <c r="C26" s="367"/>
      <c r="D26" s="367"/>
      <c r="E26" s="367"/>
      <c r="F26" s="367"/>
      <c r="G26" s="367"/>
      <c r="H26" s="367"/>
      <c r="I26" s="367"/>
      <c r="J26" s="367"/>
    </row>
  </sheetData>
  <mergeCells count="12">
    <mergeCell ref="A9:A10"/>
    <mergeCell ref="A11:A12"/>
    <mergeCell ref="A21:C21"/>
    <mergeCell ref="A22:B22"/>
    <mergeCell ref="A23:B23"/>
    <mergeCell ref="A26:J26"/>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Z39"/>
  <sheetViews>
    <sheetView zoomScale="48" zoomScaleNormal="48" zoomScaleSheetLayoutView="71" workbookViewId="0">
      <selection sqref="A1:Z1"/>
    </sheetView>
  </sheetViews>
  <sheetFormatPr baseColWidth="10" defaultColWidth="11.42578125" defaultRowHeight="15" x14ac:dyDescent="0.25"/>
  <cols>
    <col min="1" max="1" width="36.7109375" customWidth="1"/>
    <col min="2" max="2" width="9.42578125" style="54" customWidth="1"/>
    <col min="3" max="4" width="13.140625" style="54" customWidth="1"/>
    <col min="5" max="26" width="13.140625" customWidth="1"/>
    <col min="27" max="16384" width="11.42578125" style="164"/>
  </cols>
  <sheetData>
    <row r="1" spans="1:26" ht="58.5" customHeight="1" x14ac:dyDescent="0.25">
      <c r="A1" s="383" t="s">
        <v>140</v>
      </c>
      <c r="B1" s="383"/>
      <c r="C1" s="383"/>
      <c r="D1" s="383"/>
      <c r="E1" s="383"/>
      <c r="F1" s="383"/>
      <c r="G1" s="383"/>
      <c r="H1" s="383"/>
      <c r="I1" s="383"/>
      <c r="J1" s="383"/>
      <c r="K1" s="383"/>
      <c r="L1" s="383"/>
      <c r="M1" s="383"/>
      <c r="N1" s="383"/>
      <c r="O1" s="383"/>
      <c r="P1" s="383"/>
      <c r="Q1" s="383"/>
      <c r="R1" s="383"/>
      <c r="S1" s="383"/>
      <c r="T1" s="383"/>
      <c r="U1" s="383"/>
      <c r="V1" s="383"/>
      <c r="W1" s="383"/>
      <c r="X1" s="383"/>
      <c r="Y1" s="383"/>
      <c r="Z1" s="383"/>
    </row>
    <row r="2" spans="1:26" ht="32.25" thickBot="1" x14ac:dyDescent="0.3">
      <c r="A2" s="383" t="s">
        <v>141</v>
      </c>
      <c r="B2" s="384"/>
      <c r="C2" s="384"/>
      <c r="D2" s="384"/>
      <c r="E2" s="384"/>
      <c r="F2" s="384"/>
      <c r="G2" s="384"/>
      <c r="H2" s="384"/>
      <c r="I2" s="384"/>
      <c r="J2" s="384"/>
      <c r="K2" s="384"/>
      <c r="L2" s="384"/>
      <c r="M2" s="384"/>
      <c r="N2" s="384"/>
      <c r="O2" s="384"/>
      <c r="P2" s="384"/>
      <c r="Q2" s="384"/>
      <c r="R2" s="384"/>
      <c r="S2" s="384"/>
      <c r="T2" s="384"/>
      <c r="U2" s="384"/>
      <c r="V2" s="384"/>
      <c r="W2" s="384"/>
      <c r="X2" s="384"/>
      <c r="Y2" s="384"/>
      <c r="Z2" s="384"/>
    </row>
    <row r="3" spans="1:26" ht="51.75" customHeight="1" thickBot="1" x14ac:dyDescent="0.3">
      <c r="A3" s="385" t="s">
        <v>77</v>
      </c>
      <c r="B3" s="386"/>
      <c r="C3" s="391" t="s">
        <v>2</v>
      </c>
      <c r="D3" s="392"/>
      <c r="E3" s="392"/>
      <c r="F3" s="392"/>
      <c r="G3" s="392"/>
      <c r="H3" s="392"/>
      <c r="I3" s="392"/>
      <c r="J3" s="392"/>
      <c r="K3" s="392"/>
      <c r="L3" s="392"/>
      <c r="M3" s="392"/>
      <c r="N3" s="392"/>
      <c r="O3" s="392"/>
      <c r="P3" s="392"/>
      <c r="Q3" s="392"/>
      <c r="R3" s="392"/>
      <c r="S3" s="392"/>
      <c r="T3" s="392"/>
      <c r="U3" s="392"/>
      <c r="V3" s="392"/>
      <c r="W3" s="392"/>
      <c r="X3" s="392"/>
      <c r="Y3" s="392"/>
      <c r="Z3" s="393"/>
    </row>
    <row r="4" spans="1:26" ht="66" customHeight="1" x14ac:dyDescent="0.25">
      <c r="A4" s="387"/>
      <c r="B4" s="388"/>
      <c r="C4" s="394" t="s">
        <v>3</v>
      </c>
      <c r="D4" s="395"/>
      <c r="E4" s="396"/>
      <c r="F4" s="394" t="s">
        <v>4</v>
      </c>
      <c r="G4" s="395"/>
      <c r="H4" s="396"/>
      <c r="I4" s="394" t="s">
        <v>68</v>
      </c>
      <c r="J4" s="395"/>
      <c r="K4" s="396"/>
      <c r="L4" s="394" t="s">
        <v>69</v>
      </c>
      <c r="M4" s="395"/>
      <c r="N4" s="396"/>
      <c r="O4" s="397" t="s">
        <v>5</v>
      </c>
      <c r="P4" s="395"/>
      <c r="Q4" s="396"/>
      <c r="R4" s="394" t="s">
        <v>6</v>
      </c>
      <c r="S4" s="395"/>
      <c r="T4" s="396"/>
      <c r="U4" s="397" t="s">
        <v>7</v>
      </c>
      <c r="V4" s="395"/>
      <c r="W4" s="396"/>
      <c r="X4" s="397" t="s">
        <v>8</v>
      </c>
      <c r="Y4" s="395"/>
      <c r="Z4" s="396"/>
    </row>
    <row r="5" spans="1:26" ht="48" customHeight="1" thickBot="1" x14ac:dyDescent="0.3">
      <c r="A5" s="389"/>
      <c r="B5" s="390"/>
      <c r="C5" s="165" t="s">
        <v>78</v>
      </c>
      <c r="D5" s="166" t="s">
        <v>79</v>
      </c>
      <c r="E5" s="167" t="s">
        <v>80</v>
      </c>
      <c r="F5" s="165" t="s">
        <v>78</v>
      </c>
      <c r="G5" s="166" t="s">
        <v>79</v>
      </c>
      <c r="H5" s="167" t="s">
        <v>80</v>
      </c>
      <c r="I5" s="165" t="s">
        <v>78</v>
      </c>
      <c r="J5" s="166" t="s">
        <v>79</v>
      </c>
      <c r="K5" s="167" t="s">
        <v>80</v>
      </c>
      <c r="L5" s="165" t="s">
        <v>78</v>
      </c>
      <c r="M5" s="166" t="s">
        <v>79</v>
      </c>
      <c r="N5" s="167" t="s">
        <v>80</v>
      </c>
      <c r="O5" s="165" t="s">
        <v>78</v>
      </c>
      <c r="P5" s="166" t="s">
        <v>79</v>
      </c>
      <c r="Q5" s="167" t="s">
        <v>80</v>
      </c>
      <c r="R5" s="165" t="s">
        <v>78</v>
      </c>
      <c r="S5" s="166" t="s">
        <v>79</v>
      </c>
      <c r="T5" s="167" t="s">
        <v>80</v>
      </c>
      <c r="U5" s="165" t="s">
        <v>78</v>
      </c>
      <c r="V5" s="166" t="s">
        <v>79</v>
      </c>
      <c r="W5" s="167" t="s">
        <v>80</v>
      </c>
      <c r="X5" s="165" t="s">
        <v>78</v>
      </c>
      <c r="Y5" s="166" t="s">
        <v>79</v>
      </c>
      <c r="Z5" s="167" t="s">
        <v>80</v>
      </c>
    </row>
    <row r="6" spans="1:26" ht="34.5" customHeight="1" x14ac:dyDescent="0.25">
      <c r="A6" s="399" t="s">
        <v>81</v>
      </c>
      <c r="B6" s="168" t="s">
        <v>35</v>
      </c>
      <c r="C6" s="169" t="s">
        <v>101</v>
      </c>
      <c r="D6" s="170" t="s">
        <v>101</v>
      </c>
      <c r="E6" s="171" t="s">
        <v>11</v>
      </c>
      <c r="F6" s="169"/>
      <c r="G6" s="170"/>
      <c r="H6" s="171">
        <v>0</v>
      </c>
      <c r="I6" s="169">
        <v>0</v>
      </c>
      <c r="J6" s="170">
        <v>0</v>
      </c>
      <c r="K6" s="171">
        <v>0</v>
      </c>
      <c r="L6" s="169">
        <v>2</v>
      </c>
      <c r="M6" s="170">
        <v>0</v>
      </c>
      <c r="N6" s="171">
        <v>2</v>
      </c>
      <c r="O6" s="169">
        <v>3</v>
      </c>
      <c r="P6" s="170">
        <v>1</v>
      </c>
      <c r="Q6" s="171">
        <v>4</v>
      </c>
      <c r="R6" s="169" t="s">
        <v>101</v>
      </c>
      <c r="S6" s="170" t="s">
        <v>101</v>
      </c>
      <c r="T6" s="171" t="s">
        <v>11</v>
      </c>
      <c r="U6" s="169">
        <v>0</v>
      </c>
      <c r="V6" s="170">
        <v>0</v>
      </c>
      <c r="W6" s="171">
        <v>0</v>
      </c>
      <c r="X6" s="169">
        <f>+F6+I6+L6+O6+U6</f>
        <v>5</v>
      </c>
      <c r="Y6" s="170">
        <f>+G6+J6+M6+P6+V6</f>
        <v>1</v>
      </c>
      <c r="Z6" s="171">
        <f>+Y6+X6</f>
        <v>6</v>
      </c>
    </row>
    <row r="7" spans="1:26" ht="31.9" customHeight="1" x14ac:dyDescent="0.25">
      <c r="A7" s="398"/>
      <c r="B7" s="172" t="s">
        <v>82</v>
      </c>
      <c r="C7" s="173" t="s">
        <v>13</v>
      </c>
      <c r="D7" s="174" t="s">
        <v>13</v>
      </c>
      <c r="E7" s="175" t="s">
        <v>13</v>
      </c>
      <c r="F7" s="173">
        <f t="shared" ref="F7:Z7" si="0">F6/F$28</f>
        <v>0</v>
      </c>
      <c r="G7" s="174">
        <f t="shared" si="0"/>
        <v>0</v>
      </c>
      <c r="H7" s="175">
        <f t="shared" si="0"/>
        <v>0</v>
      </c>
      <c r="I7" s="173">
        <f t="shared" si="0"/>
        <v>0</v>
      </c>
      <c r="J7" s="174">
        <f t="shared" si="0"/>
        <v>0</v>
      </c>
      <c r="K7" s="175">
        <f t="shared" si="0"/>
        <v>0</v>
      </c>
      <c r="L7" s="173">
        <f t="shared" si="0"/>
        <v>1.680672268907563E-2</v>
      </c>
      <c r="M7" s="174">
        <f t="shared" si="0"/>
        <v>0</v>
      </c>
      <c r="N7" s="175">
        <f t="shared" si="0"/>
        <v>1.5037593984962405E-2</v>
      </c>
      <c r="O7" s="173">
        <f t="shared" si="0"/>
        <v>5.9523809523809521E-3</v>
      </c>
      <c r="P7" s="174">
        <f t="shared" si="0"/>
        <v>2.2883295194508009E-3</v>
      </c>
      <c r="Q7" s="175">
        <f t="shared" si="0"/>
        <v>4.2507970244420826E-3</v>
      </c>
      <c r="R7" s="173" t="s">
        <v>13</v>
      </c>
      <c r="S7" s="174" t="s">
        <v>13</v>
      </c>
      <c r="T7" s="175" t="s">
        <v>13</v>
      </c>
      <c r="U7" s="173">
        <f t="shared" si="0"/>
        <v>0</v>
      </c>
      <c r="V7" s="174">
        <f t="shared" si="0"/>
        <v>0</v>
      </c>
      <c r="W7" s="175">
        <f t="shared" si="0"/>
        <v>0</v>
      </c>
      <c r="X7" s="173">
        <f t="shared" si="0"/>
        <v>6.6050198150594455E-3</v>
      </c>
      <c r="Y7" s="174">
        <f t="shared" si="0"/>
        <v>1.5822784810126582E-3</v>
      </c>
      <c r="Z7" s="175">
        <f t="shared" si="0"/>
        <v>4.3196544276457886E-3</v>
      </c>
    </row>
    <row r="8" spans="1:26" ht="28.5" customHeight="1" x14ac:dyDescent="0.25">
      <c r="A8" s="400" t="s">
        <v>83</v>
      </c>
      <c r="B8" s="176" t="s">
        <v>35</v>
      </c>
      <c r="C8" s="177" t="s">
        <v>101</v>
      </c>
      <c r="D8" s="178" t="s">
        <v>101</v>
      </c>
      <c r="E8" s="179" t="s">
        <v>11</v>
      </c>
      <c r="F8" s="177">
        <v>1</v>
      </c>
      <c r="G8" s="178"/>
      <c r="H8" s="179">
        <v>1</v>
      </c>
      <c r="I8" s="177">
        <v>5</v>
      </c>
      <c r="J8" s="178">
        <v>14</v>
      </c>
      <c r="K8" s="179">
        <v>19</v>
      </c>
      <c r="L8" s="177">
        <v>6</v>
      </c>
      <c r="M8" s="178">
        <v>2</v>
      </c>
      <c r="N8" s="179">
        <v>8</v>
      </c>
      <c r="O8" s="177">
        <v>98</v>
      </c>
      <c r="P8" s="178">
        <v>63</v>
      </c>
      <c r="Q8" s="179">
        <v>161</v>
      </c>
      <c r="R8" s="177" t="s">
        <v>101</v>
      </c>
      <c r="S8" s="178" t="s">
        <v>101</v>
      </c>
      <c r="T8" s="179" t="s">
        <v>11</v>
      </c>
      <c r="U8" s="177">
        <v>2</v>
      </c>
      <c r="V8" s="178">
        <v>9</v>
      </c>
      <c r="W8" s="179">
        <v>11</v>
      </c>
      <c r="X8" s="177">
        <f t="shared" ref="X8:Y8" si="1">+F8+I8+L8+O8+U8</f>
        <v>112</v>
      </c>
      <c r="Y8" s="178">
        <f t="shared" si="1"/>
        <v>88</v>
      </c>
      <c r="Z8" s="179">
        <f t="shared" ref="Z8" si="2">+Y8+X8</f>
        <v>200</v>
      </c>
    </row>
    <row r="9" spans="1:26" ht="31.5" customHeight="1" x14ac:dyDescent="0.25">
      <c r="A9" s="398"/>
      <c r="B9" s="172" t="s">
        <v>82</v>
      </c>
      <c r="C9" s="173" t="s">
        <v>13</v>
      </c>
      <c r="D9" s="174" t="s">
        <v>13</v>
      </c>
      <c r="E9" s="175" t="s">
        <v>13</v>
      </c>
      <c r="F9" s="173">
        <f t="shared" ref="F9:Z9" si="3">F8/F$28</f>
        <v>7.1428571428571425E-2</v>
      </c>
      <c r="G9" s="174">
        <f t="shared" si="3"/>
        <v>0</v>
      </c>
      <c r="H9" s="175">
        <f t="shared" si="3"/>
        <v>5.2631578947368418E-2</v>
      </c>
      <c r="I9" s="173">
        <f t="shared" si="3"/>
        <v>8.0645161290322578E-2</v>
      </c>
      <c r="J9" s="174">
        <f t="shared" si="3"/>
        <v>0.16666666666666666</v>
      </c>
      <c r="K9" s="175">
        <f t="shared" si="3"/>
        <v>0.13013698630136986</v>
      </c>
      <c r="L9" s="173">
        <f t="shared" si="3"/>
        <v>5.0420168067226892E-2</v>
      </c>
      <c r="M9" s="174">
        <f t="shared" si="3"/>
        <v>0.14285714285714285</v>
      </c>
      <c r="N9" s="175">
        <f t="shared" si="3"/>
        <v>6.0150375939849621E-2</v>
      </c>
      <c r="O9" s="173">
        <f t="shared" si="3"/>
        <v>0.19444444444444445</v>
      </c>
      <c r="P9" s="174">
        <f t="shared" si="3"/>
        <v>0.14416475972540047</v>
      </c>
      <c r="Q9" s="175">
        <f t="shared" si="3"/>
        <v>0.17109458023379384</v>
      </c>
      <c r="R9" s="173" t="s">
        <v>13</v>
      </c>
      <c r="S9" s="174" t="s">
        <v>13</v>
      </c>
      <c r="T9" s="175" t="s">
        <v>13</v>
      </c>
      <c r="U9" s="173">
        <f t="shared" si="3"/>
        <v>3.4482758620689655E-2</v>
      </c>
      <c r="V9" s="174">
        <f t="shared" si="3"/>
        <v>9.7826086956521743E-2</v>
      </c>
      <c r="W9" s="175">
        <f t="shared" si="3"/>
        <v>7.3333333333333334E-2</v>
      </c>
      <c r="X9" s="173">
        <f t="shared" si="3"/>
        <v>0.14795244385733158</v>
      </c>
      <c r="Y9" s="174">
        <f t="shared" si="3"/>
        <v>0.13924050632911392</v>
      </c>
      <c r="Z9" s="175">
        <f t="shared" si="3"/>
        <v>0.14398848092152627</v>
      </c>
    </row>
    <row r="10" spans="1:26" ht="31.5" customHeight="1" x14ac:dyDescent="0.25">
      <c r="A10" s="400" t="s">
        <v>84</v>
      </c>
      <c r="B10" s="176" t="s">
        <v>35</v>
      </c>
      <c r="C10" s="177" t="s">
        <v>101</v>
      </c>
      <c r="D10" s="178" t="s">
        <v>101</v>
      </c>
      <c r="E10" s="179" t="s">
        <v>11</v>
      </c>
      <c r="F10" s="177"/>
      <c r="G10" s="178">
        <v>1</v>
      </c>
      <c r="H10" s="179">
        <v>1</v>
      </c>
      <c r="I10" s="177">
        <v>7</v>
      </c>
      <c r="J10" s="178">
        <v>11</v>
      </c>
      <c r="K10" s="179">
        <v>18</v>
      </c>
      <c r="L10" s="177">
        <v>6</v>
      </c>
      <c r="M10" s="178">
        <v>1</v>
      </c>
      <c r="N10" s="179">
        <v>7</v>
      </c>
      <c r="O10" s="177">
        <v>65</v>
      </c>
      <c r="P10" s="178">
        <v>55</v>
      </c>
      <c r="Q10" s="179">
        <v>120</v>
      </c>
      <c r="R10" s="177" t="s">
        <v>101</v>
      </c>
      <c r="S10" s="178" t="s">
        <v>101</v>
      </c>
      <c r="T10" s="179" t="s">
        <v>11</v>
      </c>
      <c r="U10" s="177">
        <v>2</v>
      </c>
      <c r="V10" s="178">
        <v>5</v>
      </c>
      <c r="W10" s="179">
        <v>7</v>
      </c>
      <c r="X10" s="177">
        <f t="shared" ref="X10:Y10" si="4">+F10+I10+L10+O10+U10</f>
        <v>80</v>
      </c>
      <c r="Y10" s="178">
        <f t="shared" si="4"/>
        <v>73</v>
      </c>
      <c r="Z10" s="179">
        <f t="shared" ref="Z10" si="5">+Y10+X10</f>
        <v>153</v>
      </c>
    </row>
    <row r="11" spans="1:26" ht="31.5" customHeight="1" x14ac:dyDescent="0.25">
      <c r="A11" s="398"/>
      <c r="B11" s="172" t="s">
        <v>82</v>
      </c>
      <c r="C11" s="173" t="s">
        <v>13</v>
      </c>
      <c r="D11" s="174" t="s">
        <v>13</v>
      </c>
      <c r="E11" s="175" t="s">
        <v>13</v>
      </c>
      <c r="F11" s="173">
        <f t="shared" ref="F11:Z11" si="6">F10/F$28</f>
        <v>0</v>
      </c>
      <c r="G11" s="174">
        <f t="shared" si="6"/>
        <v>0.2</v>
      </c>
      <c r="H11" s="175">
        <f t="shared" si="6"/>
        <v>5.2631578947368418E-2</v>
      </c>
      <c r="I11" s="173">
        <f t="shared" si="6"/>
        <v>0.11290322580645161</v>
      </c>
      <c r="J11" s="174">
        <f t="shared" si="6"/>
        <v>0.13095238095238096</v>
      </c>
      <c r="K11" s="175">
        <f t="shared" si="6"/>
        <v>0.12328767123287671</v>
      </c>
      <c r="L11" s="173">
        <f t="shared" si="6"/>
        <v>5.0420168067226892E-2</v>
      </c>
      <c r="M11" s="174">
        <f t="shared" si="6"/>
        <v>7.1428571428571425E-2</v>
      </c>
      <c r="N11" s="175">
        <f t="shared" si="6"/>
        <v>5.2631578947368418E-2</v>
      </c>
      <c r="O11" s="173">
        <f t="shared" si="6"/>
        <v>0.12896825396825398</v>
      </c>
      <c r="P11" s="174">
        <f t="shared" si="6"/>
        <v>0.12585812356979406</v>
      </c>
      <c r="Q11" s="175">
        <f t="shared" si="6"/>
        <v>0.1275239107332625</v>
      </c>
      <c r="R11" s="173" t="s">
        <v>13</v>
      </c>
      <c r="S11" s="174" t="s">
        <v>13</v>
      </c>
      <c r="T11" s="175" t="s">
        <v>13</v>
      </c>
      <c r="U11" s="173">
        <f t="shared" si="6"/>
        <v>3.4482758620689655E-2</v>
      </c>
      <c r="V11" s="174">
        <f t="shared" si="6"/>
        <v>5.434782608695652E-2</v>
      </c>
      <c r="W11" s="175">
        <f t="shared" si="6"/>
        <v>4.6666666666666669E-2</v>
      </c>
      <c r="X11" s="173">
        <f t="shared" si="6"/>
        <v>0.10568031704095113</v>
      </c>
      <c r="Y11" s="174">
        <f t="shared" si="6"/>
        <v>0.11550632911392406</v>
      </c>
      <c r="Z11" s="175">
        <f t="shared" si="6"/>
        <v>0.1101511879049676</v>
      </c>
    </row>
    <row r="12" spans="1:26" ht="31.5" customHeight="1" x14ac:dyDescent="0.25">
      <c r="A12" s="398" t="s">
        <v>85</v>
      </c>
      <c r="B12" s="176" t="s">
        <v>35</v>
      </c>
      <c r="C12" s="177" t="s">
        <v>101</v>
      </c>
      <c r="D12" s="178" t="s">
        <v>101</v>
      </c>
      <c r="E12" s="179" t="s">
        <v>11</v>
      </c>
      <c r="F12" s="177">
        <v>1</v>
      </c>
      <c r="G12" s="178"/>
      <c r="H12" s="179">
        <v>1</v>
      </c>
      <c r="I12" s="177">
        <v>7</v>
      </c>
      <c r="J12" s="178">
        <v>10</v>
      </c>
      <c r="K12" s="179">
        <v>17</v>
      </c>
      <c r="L12" s="177">
        <v>10</v>
      </c>
      <c r="M12" s="178">
        <v>3</v>
      </c>
      <c r="N12" s="179">
        <v>13</v>
      </c>
      <c r="O12" s="177">
        <v>58</v>
      </c>
      <c r="P12" s="178">
        <v>49</v>
      </c>
      <c r="Q12" s="179">
        <v>107</v>
      </c>
      <c r="R12" s="177" t="s">
        <v>101</v>
      </c>
      <c r="S12" s="178" t="s">
        <v>101</v>
      </c>
      <c r="T12" s="179" t="s">
        <v>11</v>
      </c>
      <c r="U12" s="177">
        <v>4</v>
      </c>
      <c r="V12" s="178">
        <v>9</v>
      </c>
      <c r="W12" s="179">
        <v>13</v>
      </c>
      <c r="X12" s="177">
        <f t="shared" ref="X12:Y12" si="7">+F12+I12+L12+O12+U12</f>
        <v>80</v>
      </c>
      <c r="Y12" s="178">
        <f t="shared" si="7"/>
        <v>71</v>
      </c>
      <c r="Z12" s="179">
        <f t="shared" ref="Z12" si="8">+Y12+X12</f>
        <v>151</v>
      </c>
    </row>
    <row r="13" spans="1:26" ht="31.5" customHeight="1" x14ac:dyDescent="0.25">
      <c r="A13" s="398"/>
      <c r="B13" s="172" t="s">
        <v>82</v>
      </c>
      <c r="C13" s="173" t="s">
        <v>13</v>
      </c>
      <c r="D13" s="174" t="s">
        <v>13</v>
      </c>
      <c r="E13" s="175" t="s">
        <v>13</v>
      </c>
      <c r="F13" s="173">
        <f t="shared" ref="F13:Z13" si="9">F12/F$28</f>
        <v>7.1428571428571425E-2</v>
      </c>
      <c r="G13" s="174">
        <f t="shared" si="9"/>
        <v>0</v>
      </c>
      <c r="H13" s="175">
        <f t="shared" si="9"/>
        <v>5.2631578947368418E-2</v>
      </c>
      <c r="I13" s="173">
        <f t="shared" si="9"/>
        <v>0.11290322580645161</v>
      </c>
      <c r="J13" s="174">
        <f t="shared" si="9"/>
        <v>0.11904761904761904</v>
      </c>
      <c r="K13" s="175">
        <f t="shared" si="9"/>
        <v>0.11643835616438356</v>
      </c>
      <c r="L13" s="173">
        <f t="shared" si="9"/>
        <v>8.4033613445378158E-2</v>
      </c>
      <c r="M13" s="174">
        <f t="shared" si="9"/>
        <v>0.21428571428571427</v>
      </c>
      <c r="N13" s="175">
        <f t="shared" si="9"/>
        <v>9.7744360902255634E-2</v>
      </c>
      <c r="O13" s="173">
        <f t="shared" si="9"/>
        <v>0.11507936507936507</v>
      </c>
      <c r="P13" s="174">
        <f t="shared" si="9"/>
        <v>0.11212814645308924</v>
      </c>
      <c r="Q13" s="175">
        <f t="shared" si="9"/>
        <v>0.11370882040382571</v>
      </c>
      <c r="R13" s="173" t="s">
        <v>13</v>
      </c>
      <c r="S13" s="174" t="s">
        <v>13</v>
      </c>
      <c r="T13" s="175" t="s">
        <v>13</v>
      </c>
      <c r="U13" s="173">
        <f t="shared" si="9"/>
        <v>6.8965517241379309E-2</v>
      </c>
      <c r="V13" s="174">
        <f t="shared" si="9"/>
        <v>9.7826086956521743E-2</v>
      </c>
      <c r="W13" s="175">
        <f t="shared" si="9"/>
        <v>8.666666666666667E-2</v>
      </c>
      <c r="X13" s="173">
        <f t="shared" si="9"/>
        <v>0.10568031704095113</v>
      </c>
      <c r="Y13" s="174">
        <f t="shared" si="9"/>
        <v>0.11234177215189874</v>
      </c>
      <c r="Z13" s="175">
        <f t="shared" si="9"/>
        <v>0.10871130309575235</v>
      </c>
    </row>
    <row r="14" spans="1:26" ht="31.5" customHeight="1" x14ac:dyDescent="0.25">
      <c r="A14" s="398" t="s">
        <v>86</v>
      </c>
      <c r="B14" s="176" t="s">
        <v>35</v>
      </c>
      <c r="C14" s="177" t="s">
        <v>101</v>
      </c>
      <c r="D14" s="178" t="s">
        <v>101</v>
      </c>
      <c r="E14" s="179" t="s">
        <v>11</v>
      </c>
      <c r="F14" s="177">
        <v>1</v>
      </c>
      <c r="G14" s="178"/>
      <c r="H14" s="179">
        <v>1</v>
      </c>
      <c r="I14" s="177">
        <v>8</v>
      </c>
      <c r="J14" s="178">
        <v>16</v>
      </c>
      <c r="K14" s="179">
        <v>24</v>
      </c>
      <c r="L14" s="177">
        <v>12</v>
      </c>
      <c r="M14" s="178">
        <v>2</v>
      </c>
      <c r="N14" s="179">
        <v>14</v>
      </c>
      <c r="O14" s="177">
        <v>65</v>
      </c>
      <c r="P14" s="178">
        <v>72</v>
      </c>
      <c r="Q14" s="179">
        <v>137</v>
      </c>
      <c r="R14" s="177" t="s">
        <v>101</v>
      </c>
      <c r="S14" s="178" t="s">
        <v>101</v>
      </c>
      <c r="T14" s="179" t="s">
        <v>11</v>
      </c>
      <c r="U14" s="177">
        <v>10</v>
      </c>
      <c r="V14" s="178">
        <v>11</v>
      </c>
      <c r="W14" s="179">
        <v>21</v>
      </c>
      <c r="X14" s="177">
        <f t="shared" ref="X14:Y14" si="10">+F14+I14+L14+O14+U14</f>
        <v>96</v>
      </c>
      <c r="Y14" s="178">
        <f t="shared" si="10"/>
        <v>101</v>
      </c>
      <c r="Z14" s="179">
        <f t="shared" ref="Z14" si="11">+Y14+X14</f>
        <v>197</v>
      </c>
    </row>
    <row r="15" spans="1:26" ht="31.5" customHeight="1" x14ac:dyDescent="0.25">
      <c r="A15" s="398"/>
      <c r="B15" s="172" t="s">
        <v>82</v>
      </c>
      <c r="C15" s="173" t="s">
        <v>13</v>
      </c>
      <c r="D15" s="174" t="s">
        <v>13</v>
      </c>
      <c r="E15" s="175" t="s">
        <v>13</v>
      </c>
      <c r="F15" s="173">
        <f t="shared" ref="F15:Z15" si="12">F14/F$28</f>
        <v>7.1428571428571425E-2</v>
      </c>
      <c r="G15" s="174">
        <f t="shared" si="12"/>
        <v>0</v>
      </c>
      <c r="H15" s="175">
        <f t="shared" si="12"/>
        <v>5.2631578947368418E-2</v>
      </c>
      <c r="I15" s="173">
        <f t="shared" si="12"/>
        <v>0.12903225806451613</v>
      </c>
      <c r="J15" s="174">
        <f t="shared" si="12"/>
        <v>0.19047619047619047</v>
      </c>
      <c r="K15" s="175">
        <f t="shared" si="12"/>
        <v>0.16438356164383561</v>
      </c>
      <c r="L15" s="173">
        <f t="shared" si="12"/>
        <v>0.10084033613445378</v>
      </c>
      <c r="M15" s="174">
        <f t="shared" si="12"/>
        <v>0.14285714285714285</v>
      </c>
      <c r="N15" s="175">
        <f t="shared" si="12"/>
        <v>0.10526315789473684</v>
      </c>
      <c r="O15" s="173">
        <f t="shared" si="12"/>
        <v>0.12896825396825398</v>
      </c>
      <c r="P15" s="174">
        <f t="shared" si="12"/>
        <v>0.16475972540045766</v>
      </c>
      <c r="Q15" s="175">
        <f t="shared" si="12"/>
        <v>0.14558979808714134</v>
      </c>
      <c r="R15" s="173" t="s">
        <v>13</v>
      </c>
      <c r="S15" s="174" t="s">
        <v>13</v>
      </c>
      <c r="T15" s="175" t="s">
        <v>13</v>
      </c>
      <c r="U15" s="173">
        <f t="shared" si="12"/>
        <v>0.17241379310344829</v>
      </c>
      <c r="V15" s="174">
        <f t="shared" si="12"/>
        <v>0.11956521739130435</v>
      </c>
      <c r="W15" s="175">
        <f t="shared" si="12"/>
        <v>0.14000000000000001</v>
      </c>
      <c r="X15" s="173">
        <f t="shared" si="12"/>
        <v>0.12681638044914134</v>
      </c>
      <c r="Y15" s="174">
        <f t="shared" si="12"/>
        <v>0.15981012658227847</v>
      </c>
      <c r="Z15" s="175">
        <f t="shared" si="12"/>
        <v>0.14182865370770339</v>
      </c>
    </row>
    <row r="16" spans="1:26" ht="31.5" customHeight="1" x14ac:dyDescent="0.25">
      <c r="A16" s="398" t="s">
        <v>87</v>
      </c>
      <c r="B16" s="176" t="s">
        <v>35</v>
      </c>
      <c r="C16" s="177" t="s">
        <v>101</v>
      </c>
      <c r="D16" s="178" t="s">
        <v>101</v>
      </c>
      <c r="E16" s="179" t="s">
        <v>11</v>
      </c>
      <c r="F16" s="177"/>
      <c r="G16" s="178"/>
      <c r="H16" s="179">
        <v>0</v>
      </c>
      <c r="I16" s="177">
        <v>10</v>
      </c>
      <c r="J16" s="178">
        <v>9</v>
      </c>
      <c r="K16" s="179">
        <v>19</v>
      </c>
      <c r="L16" s="177">
        <v>16</v>
      </c>
      <c r="M16" s="178">
        <v>2</v>
      </c>
      <c r="N16" s="179">
        <v>18</v>
      </c>
      <c r="O16" s="177">
        <v>64</v>
      </c>
      <c r="P16" s="178">
        <v>46</v>
      </c>
      <c r="Q16" s="179">
        <v>110</v>
      </c>
      <c r="R16" s="177" t="s">
        <v>101</v>
      </c>
      <c r="S16" s="178" t="s">
        <v>101</v>
      </c>
      <c r="T16" s="179" t="s">
        <v>11</v>
      </c>
      <c r="U16" s="177">
        <v>6</v>
      </c>
      <c r="V16" s="178">
        <v>15</v>
      </c>
      <c r="W16" s="179">
        <v>21</v>
      </c>
      <c r="X16" s="177">
        <f t="shared" ref="X16:Y16" si="13">+F16+I16+L16+O16+U16</f>
        <v>96</v>
      </c>
      <c r="Y16" s="178">
        <f t="shared" si="13"/>
        <v>72</v>
      </c>
      <c r="Z16" s="179">
        <f t="shared" ref="Z16" si="14">+Y16+X16</f>
        <v>168</v>
      </c>
    </row>
    <row r="17" spans="1:26" ht="31.5" customHeight="1" x14ac:dyDescent="0.25">
      <c r="A17" s="398"/>
      <c r="B17" s="172" t="s">
        <v>82</v>
      </c>
      <c r="C17" s="173" t="s">
        <v>13</v>
      </c>
      <c r="D17" s="174" t="s">
        <v>13</v>
      </c>
      <c r="E17" s="175" t="s">
        <v>13</v>
      </c>
      <c r="F17" s="173">
        <f t="shared" ref="F17:Z17" si="15">F16/F$28</f>
        <v>0</v>
      </c>
      <c r="G17" s="174">
        <f t="shared" si="15"/>
        <v>0</v>
      </c>
      <c r="H17" s="175">
        <f t="shared" si="15"/>
        <v>0</v>
      </c>
      <c r="I17" s="173">
        <f t="shared" si="15"/>
        <v>0.16129032258064516</v>
      </c>
      <c r="J17" s="174">
        <f t="shared" si="15"/>
        <v>0.10714285714285714</v>
      </c>
      <c r="K17" s="175">
        <f t="shared" si="15"/>
        <v>0.13013698630136986</v>
      </c>
      <c r="L17" s="173">
        <f t="shared" si="15"/>
        <v>0.13445378151260504</v>
      </c>
      <c r="M17" s="174">
        <f t="shared" si="15"/>
        <v>0.14285714285714285</v>
      </c>
      <c r="N17" s="175">
        <f t="shared" si="15"/>
        <v>0.13533834586466165</v>
      </c>
      <c r="O17" s="173">
        <f t="shared" si="15"/>
        <v>0.12698412698412698</v>
      </c>
      <c r="P17" s="174">
        <f t="shared" si="15"/>
        <v>0.10526315789473684</v>
      </c>
      <c r="Q17" s="175">
        <f t="shared" si="15"/>
        <v>0.11689691817215728</v>
      </c>
      <c r="R17" s="173" t="s">
        <v>13</v>
      </c>
      <c r="S17" s="174" t="s">
        <v>13</v>
      </c>
      <c r="T17" s="175" t="s">
        <v>13</v>
      </c>
      <c r="U17" s="173">
        <f t="shared" si="15"/>
        <v>0.10344827586206896</v>
      </c>
      <c r="V17" s="174">
        <f t="shared" si="15"/>
        <v>0.16304347826086957</v>
      </c>
      <c r="W17" s="175">
        <f t="shared" si="15"/>
        <v>0.14000000000000001</v>
      </c>
      <c r="X17" s="173">
        <f t="shared" si="15"/>
        <v>0.12681638044914134</v>
      </c>
      <c r="Y17" s="174">
        <f t="shared" si="15"/>
        <v>0.11392405063291139</v>
      </c>
      <c r="Z17" s="175">
        <f t="shared" si="15"/>
        <v>0.12095032397408208</v>
      </c>
    </row>
    <row r="18" spans="1:26" ht="31.5" customHeight="1" x14ac:dyDescent="0.25">
      <c r="A18" s="398" t="s">
        <v>88</v>
      </c>
      <c r="B18" s="176" t="s">
        <v>35</v>
      </c>
      <c r="C18" s="177" t="s">
        <v>101</v>
      </c>
      <c r="D18" s="178" t="s">
        <v>101</v>
      </c>
      <c r="E18" s="179" t="s">
        <v>11</v>
      </c>
      <c r="F18" s="177">
        <v>4</v>
      </c>
      <c r="G18" s="178">
        <v>1</v>
      </c>
      <c r="H18" s="179">
        <v>5</v>
      </c>
      <c r="I18" s="177">
        <v>4</v>
      </c>
      <c r="J18" s="178">
        <v>6</v>
      </c>
      <c r="K18" s="179">
        <v>10</v>
      </c>
      <c r="L18" s="177">
        <v>15</v>
      </c>
      <c r="M18" s="178">
        <v>1</v>
      </c>
      <c r="N18" s="179">
        <v>16</v>
      </c>
      <c r="O18" s="177">
        <v>43</v>
      </c>
      <c r="P18" s="178">
        <v>42</v>
      </c>
      <c r="Q18" s="179">
        <v>85</v>
      </c>
      <c r="R18" s="177" t="s">
        <v>101</v>
      </c>
      <c r="S18" s="178" t="s">
        <v>101</v>
      </c>
      <c r="T18" s="179" t="s">
        <v>11</v>
      </c>
      <c r="U18" s="177">
        <v>7</v>
      </c>
      <c r="V18" s="178">
        <v>12</v>
      </c>
      <c r="W18" s="179">
        <v>19</v>
      </c>
      <c r="X18" s="177">
        <f t="shared" ref="X18:Y18" si="16">+F18+I18+L18+O18+U18</f>
        <v>73</v>
      </c>
      <c r="Y18" s="178">
        <f t="shared" si="16"/>
        <v>62</v>
      </c>
      <c r="Z18" s="179">
        <f t="shared" ref="Z18" si="17">+Y18+X18</f>
        <v>135</v>
      </c>
    </row>
    <row r="19" spans="1:26" ht="31.5" customHeight="1" x14ac:dyDescent="0.25">
      <c r="A19" s="398"/>
      <c r="B19" s="172" t="s">
        <v>82</v>
      </c>
      <c r="C19" s="173" t="s">
        <v>13</v>
      </c>
      <c r="D19" s="174" t="s">
        <v>13</v>
      </c>
      <c r="E19" s="175" t="s">
        <v>13</v>
      </c>
      <c r="F19" s="173">
        <f t="shared" ref="F19:Z19" si="18">F18/F$28</f>
        <v>0.2857142857142857</v>
      </c>
      <c r="G19" s="174">
        <f t="shared" si="18"/>
        <v>0.2</v>
      </c>
      <c r="H19" s="175">
        <f t="shared" si="18"/>
        <v>0.26315789473684209</v>
      </c>
      <c r="I19" s="173">
        <f t="shared" si="18"/>
        <v>6.4516129032258063E-2</v>
      </c>
      <c r="J19" s="174">
        <f t="shared" si="18"/>
        <v>7.1428571428571425E-2</v>
      </c>
      <c r="K19" s="175">
        <f t="shared" si="18"/>
        <v>6.8493150684931503E-2</v>
      </c>
      <c r="L19" s="173">
        <f t="shared" si="18"/>
        <v>0.12605042016806722</v>
      </c>
      <c r="M19" s="174">
        <f t="shared" si="18"/>
        <v>7.1428571428571425E-2</v>
      </c>
      <c r="N19" s="175">
        <f t="shared" si="18"/>
        <v>0.12030075187969924</v>
      </c>
      <c r="O19" s="173">
        <f t="shared" si="18"/>
        <v>8.531746031746032E-2</v>
      </c>
      <c r="P19" s="174">
        <f t="shared" si="18"/>
        <v>9.6109839816933634E-2</v>
      </c>
      <c r="Q19" s="175">
        <f t="shared" si="18"/>
        <v>9.0329436769394256E-2</v>
      </c>
      <c r="R19" s="173" t="s">
        <v>13</v>
      </c>
      <c r="S19" s="174" t="s">
        <v>13</v>
      </c>
      <c r="T19" s="175" t="s">
        <v>13</v>
      </c>
      <c r="U19" s="173">
        <f t="shared" si="18"/>
        <v>0.1206896551724138</v>
      </c>
      <c r="V19" s="174">
        <f t="shared" si="18"/>
        <v>0.13043478260869565</v>
      </c>
      <c r="W19" s="175">
        <f t="shared" si="18"/>
        <v>0.12666666666666668</v>
      </c>
      <c r="X19" s="173">
        <f t="shared" si="18"/>
        <v>9.64332892998679E-2</v>
      </c>
      <c r="Y19" s="174">
        <f t="shared" si="18"/>
        <v>9.8101265822784806E-2</v>
      </c>
      <c r="Z19" s="175">
        <f t="shared" si="18"/>
        <v>9.719222462203024E-2</v>
      </c>
    </row>
    <row r="20" spans="1:26" ht="31.5" customHeight="1" x14ac:dyDescent="0.25">
      <c r="A20" s="398" t="s">
        <v>89</v>
      </c>
      <c r="B20" s="176" t="s">
        <v>35</v>
      </c>
      <c r="C20" s="177" t="s">
        <v>101</v>
      </c>
      <c r="D20" s="178" t="s">
        <v>101</v>
      </c>
      <c r="E20" s="179" t="s">
        <v>11</v>
      </c>
      <c r="F20" s="177">
        <v>2</v>
      </c>
      <c r="G20" s="178">
        <v>3</v>
      </c>
      <c r="H20" s="179">
        <v>5</v>
      </c>
      <c r="I20" s="177">
        <v>9</v>
      </c>
      <c r="J20" s="178">
        <v>7</v>
      </c>
      <c r="K20" s="179">
        <v>16</v>
      </c>
      <c r="L20" s="177">
        <v>15</v>
      </c>
      <c r="M20" s="178">
        <v>0</v>
      </c>
      <c r="N20" s="179">
        <v>15</v>
      </c>
      <c r="O20" s="177">
        <v>37</v>
      </c>
      <c r="P20" s="178">
        <v>44</v>
      </c>
      <c r="Q20" s="179">
        <v>81</v>
      </c>
      <c r="R20" s="177" t="s">
        <v>101</v>
      </c>
      <c r="S20" s="178" t="s">
        <v>101</v>
      </c>
      <c r="T20" s="179" t="s">
        <v>11</v>
      </c>
      <c r="U20" s="177">
        <v>8</v>
      </c>
      <c r="V20" s="178">
        <v>8</v>
      </c>
      <c r="W20" s="179">
        <v>16</v>
      </c>
      <c r="X20" s="177">
        <f t="shared" ref="X20:Y20" si="19">+F20+I20+L20+O20+U20</f>
        <v>71</v>
      </c>
      <c r="Y20" s="178">
        <f t="shared" si="19"/>
        <v>62</v>
      </c>
      <c r="Z20" s="179">
        <f t="shared" ref="Z20" si="20">+Y20+X20</f>
        <v>133</v>
      </c>
    </row>
    <row r="21" spans="1:26" ht="31.5" customHeight="1" x14ac:dyDescent="0.25">
      <c r="A21" s="398"/>
      <c r="B21" s="172" t="s">
        <v>82</v>
      </c>
      <c r="C21" s="173" t="s">
        <v>13</v>
      </c>
      <c r="D21" s="174" t="s">
        <v>13</v>
      </c>
      <c r="E21" s="175" t="s">
        <v>13</v>
      </c>
      <c r="F21" s="173">
        <f t="shared" ref="F21:Z21" si="21">F20/F$28</f>
        <v>0.14285714285714285</v>
      </c>
      <c r="G21" s="174">
        <f t="shared" si="21"/>
        <v>0.6</v>
      </c>
      <c r="H21" s="175">
        <f t="shared" si="21"/>
        <v>0.26315789473684209</v>
      </c>
      <c r="I21" s="173">
        <f t="shared" si="21"/>
        <v>0.14516129032258066</v>
      </c>
      <c r="J21" s="174">
        <f t="shared" si="21"/>
        <v>8.3333333333333329E-2</v>
      </c>
      <c r="K21" s="175">
        <f t="shared" si="21"/>
        <v>0.1095890410958904</v>
      </c>
      <c r="L21" s="173">
        <f t="shared" si="21"/>
        <v>0.12605042016806722</v>
      </c>
      <c r="M21" s="174">
        <f t="shared" si="21"/>
        <v>0</v>
      </c>
      <c r="N21" s="175">
        <f t="shared" si="21"/>
        <v>0.11278195488721804</v>
      </c>
      <c r="O21" s="173">
        <f t="shared" si="21"/>
        <v>7.3412698412698416E-2</v>
      </c>
      <c r="P21" s="174">
        <f t="shared" si="21"/>
        <v>0.10068649885583524</v>
      </c>
      <c r="Q21" s="175">
        <f t="shared" si="21"/>
        <v>8.6078639744952182E-2</v>
      </c>
      <c r="R21" s="173" t="s">
        <v>13</v>
      </c>
      <c r="S21" s="174" t="s">
        <v>13</v>
      </c>
      <c r="T21" s="175" t="s">
        <v>13</v>
      </c>
      <c r="U21" s="173">
        <f t="shared" si="21"/>
        <v>0.13793103448275862</v>
      </c>
      <c r="V21" s="174">
        <f t="shared" si="21"/>
        <v>8.6956521739130432E-2</v>
      </c>
      <c r="W21" s="175">
        <f t="shared" si="21"/>
        <v>0.10666666666666667</v>
      </c>
      <c r="X21" s="173">
        <f t="shared" si="21"/>
        <v>9.3791281373844126E-2</v>
      </c>
      <c r="Y21" s="174">
        <f t="shared" si="21"/>
        <v>9.8101265822784806E-2</v>
      </c>
      <c r="Z21" s="175">
        <f t="shared" si="21"/>
        <v>9.5752339812814974E-2</v>
      </c>
    </row>
    <row r="22" spans="1:26" ht="31.5" customHeight="1" x14ac:dyDescent="0.25">
      <c r="A22" s="398" t="s">
        <v>90</v>
      </c>
      <c r="B22" s="176" t="s">
        <v>35</v>
      </c>
      <c r="C22" s="177" t="s">
        <v>101</v>
      </c>
      <c r="D22" s="178" t="s">
        <v>101</v>
      </c>
      <c r="E22" s="179" t="s">
        <v>11</v>
      </c>
      <c r="F22" s="177">
        <v>3</v>
      </c>
      <c r="G22" s="178"/>
      <c r="H22" s="179">
        <v>3</v>
      </c>
      <c r="I22" s="177">
        <v>4</v>
      </c>
      <c r="J22" s="178">
        <v>3</v>
      </c>
      <c r="K22" s="179">
        <v>7</v>
      </c>
      <c r="L22" s="177">
        <v>16</v>
      </c>
      <c r="M22" s="178">
        <v>1</v>
      </c>
      <c r="N22" s="179">
        <v>17</v>
      </c>
      <c r="O22" s="177">
        <v>29</v>
      </c>
      <c r="P22" s="178">
        <v>21</v>
      </c>
      <c r="Q22" s="179">
        <v>50</v>
      </c>
      <c r="R22" s="177" t="s">
        <v>101</v>
      </c>
      <c r="S22" s="178" t="s">
        <v>101</v>
      </c>
      <c r="T22" s="179" t="s">
        <v>11</v>
      </c>
      <c r="U22" s="177">
        <v>2</v>
      </c>
      <c r="V22" s="178">
        <v>8</v>
      </c>
      <c r="W22" s="179">
        <v>10</v>
      </c>
      <c r="X22" s="177">
        <f t="shared" ref="X22:Y22" si="22">+F22+I22+L22+O22+U22</f>
        <v>54</v>
      </c>
      <c r="Y22" s="178">
        <f t="shared" si="22"/>
        <v>33</v>
      </c>
      <c r="Z22" s="179">
        <f t="shared" ref="Z22" si="23">+Y22+X22</f>
        <v>87</v>
      </c>
    </row>
    <row r="23" spans="1:26" ht="31.5" customHeight="1" x14ac:dyDescent="0.25">
      <c r="A23" s="398"/>
      <c r="B23" s="172" t="s">
        <v>82</v>
      </c>
      <c r="C23" s="173" t="s">
        <v>13</v>
      </c>
      <c r="D23" s="174" t="s">
        <v>13</v>
      </c>
      <c r="E23" s="175" t="s">
        <v>13</v>
      </c>
      <c r="F23" s="173">
        <f t="shared" ref="F23:Z29" si="24">F22/F$28</f>
        <v>0.21428571428571427</v>
      </c>
      <c r="G23" s="174">
        <f t="shared" si="24"/>
        <v>0</v>
      </c>
      <c r="H23" s="175">
        <f t="shared" si="24"/>
        <v>0.15789473684210525</v>
      </c>
      <c r="I23" s="173">
        <f t="shared" si="24"/>
        <v>6.4516129032258063E-2</v>
      </c>
      <c r="J23" s="174">
        <f t="shared" si="24"/>
        <v>3.5714285714285712E-2</v>
      </c>
      <c r="K23" s="175">
        <f t="shared" si="24"/>
        <v>4.7945205479452052E-2</v>
      </c>
      <c r="L23" s="173">
        <f t="shared" si="24"/>
        <v>0.13445378151260504</v>
      </c>
      <c r="M23" s="174">
        <f t="shared" si="24"/>
        <v>7.1428571428571425E-2</v>
      </c>
      <c r="N23" s="175">
        <f t="shared" si="24"/>
        <v>0.12781954887218044</v>
      </c>
      <c r="O23" s="173">
        <f t="shared" si="24"/>
        <v>5.7539682539682536E-2</v>
      </c>
      <c r="P23" s="174">
        <f t="shared" si="24"/>
        <v>4.8054919908466817E-2</v>
      </c>
      <c r="Q23" s="175">
        <f t="shared" si="24"/>
        <v>5.3134962805526036E-2</v>
      </c>
      <c r="R23" s="173" t="s">
        <v>13</v>
      </c>
      <c r="S23" s="174" t="s">
        <v>13</v>
      </c>
      <c r="T23" s="175" t="s">
        <v>13</v>
      </c>
      <c r="U23" s="173">
        <f t="shared" si="24"/>
        <v>3.4482758620689655E-2</v>
      </c>
      <c r="V23" s="174">
        <f t="shared" si="24"/>
        <v>8.6956521739130432E-2</v>
      </c>
      <c r="W23" s="175">
        <f t="shared" si="24"/>
        <v>6.6666666666666666E-2</v>
      </c>
      <c r="X23" s="173">
        <f t="shared" si="24"/>
        <v>7.1334214002642005E-2</v>
      </c>
      <c r="Y23" s="174">
        <f t="shared" si="24"/>
        <v>5.2215189873417722E-2</v>
      </c>
      <c r="Z23" s="175">
        <f t="shared" si="24"/>
        <v>6.2634989200863925E-2</v>
      </c>
    </row>
    <row r="24" spans="1:26" ht="31.5" customHeight="1" x14ac:dyDescent="0.25">
      <c r="A24" s="398" t="s">
        <v>91</v>
      </c>
      <c r="B24" s="176" t="s">
        <v>35</v>
      </c>
      <c r="C24" s="177" t="s">
        <v>101</v>
      </c>
      <c r="D24" s="178" t="s">
        <v>101</v>
      </c>
      <c r="E24" s="179" t="s">
        <v>11</v>
      </c>
      <c r="F24" s="177"/>
      <c r="G24" s="178"/>
      <c r="H24" s="179">
        <v>0</v>
      </c>
      <c r="I24" s="177">
        <v>5</v>
      </c>
      <c r="J24" s="178">
        <v>4</v>
      </c>
      <c r="K24" s="179">
        <v>9</v>
      </c>
      <c r="L24" s="177">
        <v>13</v>
      </c>
      <c r="M24" s="178">
        <v>2</v>
      </c>
      <c r="N24" s="179">
        <v>15</v>
      </c>
      <c r="O24" s="177">
        <v>21</v>
      </c>
      <c r="P24" s="178">
        <v>18</v>
      </c>
      <c r="Q24" s="179">
        <v>39</v>
      </c>
      <c r="R24" s="177" t="s">
        <v>101</v>
      </c>
      <c r="S24" s="178" t="s">
        <v>101</v>
      </c>
      <c r="T24" s="179" t="s">
        <v>11</v>
      </c>
      <c r="U24" s="177">
        <v>6</v>
      </c>
      <c r="V24" s="178">
        <v>7</v>
      </c>
      <c r="W24" s="179">
        <v>13</v>
      </c>
      <c r="X24" s="177">
        <f t="shared" ref="X24:Y24" si="25">+F24+I24+L24+O24+U24</f>
        <v>45</v>
      </c>
      <c r="Y24" s="178">
        <f t="shared" si="25"/>
        <v>31</v>
      </c>
      <c r="Z24" s="179">
        <f t="shared" ref="Z24" si="26">+Y24+X24</f>
        <v>76</v>
      </c>
    </row>
    <row r="25" spans="1:26" ht="31.5" customHeight="1" x14ac:dyDescent="0.25">
      <c r="A25" s="398"/>
      <c r="B25" s="172" t="s">
        <v>82</v>
      </c>
      <c r="C25" s="173" t="s">
        <v>13</v>
      </c>
      <c r="D25" s="174" t="s">
        <v>13</v>
      </c>
      <c r="E25" s="175" t="s">
        <v>13</v>
      </c>
      <c r="F25" s="173">
        <f t="shared" ref="F25:Z25" si="27">F24/F$28</f>
        <v>0</v>
      </c>
      <c r="G25" s="174">
        <f t="shared" si="27"/>
        <v>0</v>
      </c>
      <c r="H25" s="175">
        <f t="shared" si="27"/>
        <v>0</v>
      </c>
      <c r="I25" s="173">
        <f t="shared" si="27"/>
        <v>8.0645161290322578E-2</v>
      </c>
      <c r="J25" s="174">
        <f t="shared" si="27"/>
        <v>4.7619047619047616E-2</v>
      </c>
      <c r="K25" s="175">
        <f t="shared" si="27"/>
        <v>6.1643835616438353E-2</v>
      </c>
      <c r="L25" s="173">
        <f t="shared" si="27"/>
        <v>0.1092436974789916</v>
      </c>
      <c r="M25" s="174">
        <f t="shared" si="27"/>
        <v>0.14285714285714285</v>
      </c>
      <c r="N25" s="175">
        <f t="shared" si="27"/>
        <v>0.11278195488721804</v>
      </c>
      <c r="O25" s="173">
        <f t="shared" si="27"/>
        <v>4.1666666666666664E-2</v>
      </c>
      <c r="P25" s="174">
        <f t="shared" si="27"/>
        <v>4.1189931350114416E-2</v>
      </c>
      <c r="Q25" s="175">
        <f t="shared" si="27"/>
        <v>4.1445270988310308E-2</v>
      </c>
      <c r="R25" s="173" t="s">
        <v>13</v>
      </c>
      <c r="S25" s="174" t="s">
        <v>13</v>
      </c>
      <c r="T25" s="175" t="s">
        <v>13</v>
      </c>
      <c r="U25" s="173">
        <f t="shared" si="27"/>
        <v>0.10344827586206896</v>
      </c>
      <c r="V25" s="174">
        <f t="shared" si="27"/>
        <v>7.6086956521739135E-2</v>
      </c>
      <c r="W25" s="175">
        <f t="shared" si="27"/>
        <v>8.666666666666667E-2</v>
      </c>
      <c r="X25" s="173">
        <f t="shared" si="27"/>
        <v>5.9445178335535004E-2</v>
      </c>
      <c r="Y25" s="174">
        <f t="shared" si="27"/>
        <v>4.9050632911392403E-2</v>
      </c>
      <c r="Z25" s="175">
        <f t="shared" si="27"/>
        <v>5.4715622750179986E-2</v>
      </c>
    </row>
    <row r="26" spans="1:26" ht="31.5" customHeight="1" x14ac:dyDescent="0.25">
      <c r="A26" s="398" t="s">
        <v>92</v>
      </c>
      <c r="B26" s="176" t="s">
        <v>35</v>
      </c>
      <c r="C26" s="177" t="s">
        <v>101</v>
      </c>
      <c r="D26" s="178" t="s">
        <v>101</v>
      </c>
      <c r="E26" s="179" t="s">
        <v>11</v>
      </c>
      <c r="F26" s="177">
        <v>2</v>
      </c>
      <c r="G26" s="178"/>
      <c r="H26" s="179">
        <v>2</v>
      </c>
      <c r="I26" s="177">
        <v>3</v>
      </c>
      <c r="J26" s="178">
        <v>4</v>
      </c>
      <c r="K26" s="179">
        <v>7</v>
      </c>
      <c r="L26" s="177">
        <v>8</v>
      </c>
      <c r="M26" s="178">
        <v>0</v>
      </c>
      <c r="N26" s="179">
        <v>8</v>
      </c>
      <c r="O26" s="177">
        <v>21</v>
      </c>
      <c r="P26" s="178">
        <v>26</v>
      </c>
      <c r="Q26" s="179">
        <v>47</v>
      </c>
      <c r="R26" s="177" t="s">
        <v>101</v>
      </c>
      <c r="S26" s="178" t="s">
        <v>101</v>
      </c>
      <c r="T26" s="179" t="s">
        <v>11</v>
      </c>
      <c r="U26" s="177">
        <v>11</v>
      </c>
      <c r="V26" s="178">
        <v>8</v>
      </c>
      <c r="W26" s="179">
        <v>19</v>
      </c>
      <c r="X26" s="177">
        <f t="shared" ref="X26:Y26" si="28">+F26+I26+L26+O26+U26</f>
        <v>45</v>
      </c>
      <c r="Y26" s="178">
        <f t="shared" si="28"/>
        <v>38</v>
      </c>
      <c r="Z26" s="179">
        <f t="shared" ref="Z26" si="29">+Y26+X26</f>
        <v>83</v>
      </c>
    </row>
    <row r="27" spans="1:26" ht="31.5" customHeight="1" thickBot="1" x14ac:dyDescent="0.3">
      <c r="A27" s="401"/>
      <c r="B27" s="180" t="s">
        <v>82</v>
      </c>
      <c r="C27" s="181" t="s">
        <v>13</v>
      </c>
      <c r="D27" s="182" t="s">
        <v>13</v>
      </c>
      <c r="E27" s="183" t="s">
        <v>13</v>
      </c>
      <c r="F27" s="181">
        <f t="shared" ref="F27:Z27" si="30">F26/F$28</f>
        <v>0.14285714285714285</v>
      </c>
      <c r="G27" s="182">
        <f t="shared" si="30"/>
        <v>0</v>
      </c>
      <c r="H27" s="183">
        <f t="shared" si="30"/>
        <v>0.10526315789473684</v>
      </c>
      <c r="I27" s="181">
        <f t="shared" si="30"/>
        <v>4.8387096774193547E-2</v>
      </c>
      <c r="J27" s="182">
        <f t="shared" si="30"/>
        <v>4.7619047619047616E-2</v>
      </c>
      <c r="K27" s="183">
        <f t="shared" si="30"/>
        <v>4.7945205479452052E-2</v>
      </c>
      <c r="L27" s="181">
        <f t="shared" si="30"/>
        <v>6.7226890756302518E-2</v>
      </c>
      <c r="M27" s="182">
        <f t="shared" si="30"/>
        <v>0</v>
      </c>
      <c r="N27" s="183">
        <f t="shared" si="30"/>
        <v>6.0150375939849621E-2</v>
      </c>
      <c r="O27" s="181">
        <f t="shared" si="30"/>
        <v>4.1666666666666664E-2</v>
      </c>
      <c r="P27" s="182">
        <f t="shared" si="30"/>
        <v>5.9496567505720827E-2</v>
      </c>
      <c r="Q27" s="183">
        <f t="shared" si="30"/>
        <v>4.9946865037194477E-2</v>
      </c>
      <c r="R27" s="181" t="s">
        <v>13</v>
      </c>
      <c r="S27" s="182" t="s">
        <v>13</v>
      </c>
      <c r="T27" s="183" t="s">
        <v>13</v>
      </c>
      <c r="U27" s="181">
        <f t="shared" si="30"/>
        <v>0.18965517241379309</v>
      </c>
      <c r="V27" s="182">
        <f t="shared" si="30"/>
        <v>8.6956521739130432E-2</v>
      </c>
      <c r="W27" s="183">
        <f t="shared" si="30"/>
        <v>0.12666666666666668</v>
      </c>
      <c r="X27" s="181">
        <f t="shared" si="30"/>
        <v>5.9445178335535004E-2</v>
      </c>
      <c r="Y27" s="182">
        <f t="shared" si="30"/>
        <v>6.0126582278481014E-2</v>
      </c>
      <c r="Z27" s="183">
        <f t="shared" si="30"/>
        <v>5.9755219582433405E-2</v>
      </c>
    </row>
    <row r="28" spans="1:26" ht="31.5" customHeight="1" x14ac:dyDescent="0.25">
      <c r="A28" s="394" t="s">
        <v>93</v>
      </c>
      <c r="B28" s="168" t="s">
        <v>35</v>
      </c>
      <c r="C28" s="184" t="s">
        <v>101</v>
      </c>
      <c r="D28" s="185" t="s">
        <v>101</v>
      </c>
      <c r="E28" s="186" t="s">
        <v>11</v>
      </c>
      <c r="F28" s="184">
        <f>+F6+F8+F10+F12+F14+F16+F18+F20+F22+F24+F26</f>
        <v>14</v>
      </c>
      <c r="G28" s="187">
        <f>+G6+G8+G10+G12+G14+G16+G18+G20+G22+G24+G26</f>
        <v>5</v>
      </c>
      <c r="H28" s="186">
        <f>+G28+F28</f>
        <v>19</v>
      </c>
      <c r="I28" s="184">
        <f>+I6+I8+I10+I12+I14+I16+I18+I20+I22+I24+I26</f>
        <v>62</v>
      </c>
      <c r="J28" s="187">
        <f>+J6+J8+J10+J12+J14+J16+J18+J20+J22+J24+J26</f>
        <v>84</v>
      </c>
      <c r="K28" s="186">
        <f>+J28+I28</f>
        <v>146</v>
      </c>
      <c r="L28" s="184">
        <f>+L6+L8+L10+L12+L14+L16+L18+L20+L22+L24+L26</f>
        <v>119</v>
      </c>
      <c r="M28" s="187">
        <f>+M6+M8+M10+M12+M14+M16+M18+M20+M22+M24+M26</f>
        <v>14</v>
      </c>
      <c r="N28" s="186">
        <f>+M28+L28</f>
        <v>133</v>
      </c>
      <c r="O28" s="184">
        <f>+O6+O8+O10+O12+O14+O16+O18+O20+O22+O24+O26</f>
        <v>504</v>
      </c>
      <c r="P28" s="187">
        <f>+P6+P8+P10+P12+P14+P16+P18+P20+P22+P24+P26</f>
        <v>437</v>
      </c>
      <c r="Q28" s="186">
        <f>+P28+O28</f>
        <v>941</v>
      </c>
      <c r="R28" s="184" t="s">
        <v>101</v>
      </c>
      <c r="S28" s="185" t="s">
        <v>101</v>
      </c>
      <c r="T28" s="186" t="s">
        <v>11</v>
      </c>
      <c r="U28" s="184">
        <f>+U6+U8+U10+U12+U14+U16+U18+U20+U22+U24+U26</f>
        <v>58</v>
      </c>
      <c r="V28" s="187">
        <f>+V6+V8+V10+V12+V14+V16+V18+V20+V22+V24+V26</f>
        <v>92</v>
      </c>
      <c r="W28" s="186">
        <f>+V28+U28</f>
        <v>150</v>
      </c>
      <c r="X28" s="184">
        <f>F28+I28+L28+O28+U28</f>
        <v>757</v>
      </c>
      <c r="Y28" s="185">
        <f>G28+J28+M28+P28+V28</f>
        <v>632</v>
      </c>
      <c r="Z28" s="186">
        <f>H28+K28+N28+Q28+W28</f>
        <v>1389</v>
      </c>
    </row>
    <row r="29" spans="1:26" ht="31.5" customHeight="1" thickBot="1" x14ac:dyDescent="0.3">
      <c r="A29" s="402"/>
      <c r="B29" s="188" t="s">
        <v>82</v>
      </c>
      <c r="C29" s="189" t="s">
        <v>13</v>
      </c>
      <c r="D29" s="190" t="s">
        <v>13</v>
      </c>
      <c r="E29" s="191" t="s">
        <v>13</v>
      </c>
      <c r="F29" s="189">
        <f t="shared" ref="F29:Q29" si="31">F28/F$28</f>
        <v>1</v>
      </c>
      <c r="G29" s="192">
        <f t="shared" si="31"/>
        <v>1</v>
      </c>
      <c r="H29" s="191">
        <f t="shared" si="31"/>
        <v>1</v>
      </c>
      <c r="I29" s="189">
        <f t="shared" si="31"/>
        <v>1</v>
      </c>
      <c r="J29" s="192">
        <f t="shared" si="31"/>
        <v>1</v>
      </c>
      <c r="K29" s="191">
        <f t="shared" si="31"/>
        <v>1</v>
      </c>
      <c r="L29" s="189">
        <f t="shared" si="31"/>
        <v>1</v>
      </c>
      <c r="M29" s="192">
        <f t="shared" si="31"/>
        <v>1</v>
      </c>
      <c r="N29" s="191">
        <f t="shared" si="31"/>
        <v>1</v>
      </c>
      <c r="O29" s="189">
        <f t="shared" si="31"/>
        <v>1</v>
      </c>
      <c r="P29" s="192">
        <f t="shared" si="31"/>
        <v>1</v>
      </c>
      <c r="Q29" s="191">
        <f t="shared" si="31"/>
        <v>1</v>
      </c>
      <c r="R29" s="189" t="s">
        <v>13</v>
      </c>
      <c r="S29" s="190" t="s">
        <v>13</v>
      </c>
      <c r="T29" s="191" t="s">
        <v>13</v>
      </c>
      <c r="U29" s="189">
        <f t="shared" ref="U29:Y29" si="32">U28/U$28</f>
        <v>1</v>
      </c>
      <c r="V29" s="192">
        <f t="shared" si="32"/>
        <v>1</v>
      </c>
      <c r="W29" s="191">
        <f t="shared" si="32"/>
        <v>1</v>
      </c>
      <c r="X29" s="189">
        <f t="shared" si="32"/>
        <v>1</v>
      </c>
      <c r="Y29" s="190">
        <f t="shared" si="32"/>
        <v>1</v>
      </c>
      <c r="Z29" s="191">
        <f t="shared" si="24"/>
        <v>1</v>
      </c>
    </row>
    <row r="30" spans="1:26" ht="31.5" customHeight="1" thickBot="1" x14ac:dyDescent="0.3">
      <c r="A30" s="193"/>
      <c r="B30" s="81"/>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row>
    <row r="31" spans="1:26" ht="42" customHeight="1" x14ac:dyDescent="0.25">
      <c r="A31" s="195" t="s">
        <v>94</v>
      </c>
      <c r="B31" s="196" t="s">
        <v>10</v>
      </c>
      <c r="C31" s="169" t="s">
        <v>11</v>
      </c>
      <c r="D31" s="170" t="s">
        <v>11</v>
      </c>
      <c r="E31" s="171" t="s">
        <v>11</v>
      </c>
      <c r="F31" s="169">
        <v>1</v>
      </c>
      <c r="G31" s="170">
        <v>2</v>
      </c>
      <c r="H31" s="171">
        <v>3</v>
      </c>
      <c r="I31" s="169">
        <v>8</v>
      </c>
      <c r="J31" s="170">
        <v>5</v>
      </c>
      <c r="K31" s="171">
        <v>13</v>
      </c>
      <c r="L31" s="169">
        <v>6</v>
      </c>
      <c r="M31" s="170">
        <v>0</v>
      </c>
      <c r="N31" s="171">
        <v>6</v>
      </c>
      <c r="O31" s="169">
        <v>61</v>
      </c>
      <c r="P31" s="170">
        <v>74</v>
      </c>
      <c r="Q31" s="171">
        <v>135</v>
      </c>
      <c r="R31" s="169" t="s">
        <v>11</v>
      </c>
      <c r="S31" s="170" t="s">
        <v>11</v>
      </c>
      <c r="T31" s="171" t="s">
        <v>11</v>
      </c>
      <c r="U31" s="169">
        <v>0</v>
      </c>
      <c r="V31" s="170">
        <v>0</v>
      </c>
      <c r="W31" s="171">
        <v>0</v>
      </c>
      <c r="X31" s="169">
        <f>+F31+I31+L31+O31+U31</f>
        <v>76</v>
      </c>
      <c r="Y31" s="170">
        <f>+G31+J31+M31+P31+V31</f>
        <v>81</v>
      </c>
      <c r="Z31" s="171">
        <f>+Y31+X31</f>
        <v>157</v>
      </c>
    </row>
    <row r="32" spans="1:26" ht="43.5" customHeight="1" thickBot="1" x14ac:dyDescent="0.3">
      <c r="A32" s="197" t="s">
        <v>95</v>
      </c>
      <c r="B32" s="198" t="s">
        <v>10</v>
      </c>
      <c r="C32" s="403" t="s">
        <v>11</v>
      </c>
      <c r="D32" s="403"/>
      <c r="E32" s="403"/>
      <c r="F32" s="403">
        <f>F33-H28-H31</f>
        <v>0</v>
      </c>
      <c r="G32" s="403"/>
      <c r="H32" s="403"/>
      <c r="I32" s="403">
        <f>I33-K28-K31</f>
        <v>0</v>
      </c>
      <c r="J32" s="403"/>
      <c r="K32" s="403"/>
      <c r="L32" s="403">
        <f>L33-N28-N31</f>
        <v>0</v>
      </c>
      <c r="M32" s="403"/>
      <c r="N32" s="403"/>
      <c r="O32" s="403">
        <f>O33-Q28-Q31</f>
        <v>3</v>
      </c>
      <c r="P32" s="403"/>
      <c r="Q32" s="403"/>
      <c r="R32" s="403" t="s">
        <v>11</v>
      </c>
      <c r="S32" s="403"/>
      <c r="T32" s="403"/>
      <c r="U32" s="403">
        <f>U33-W28-W31</f>
        <v>0</v>
      </c>
      <c r="V32" s="403"/>
      <c r="W32" s="403"/>
      <c r="X32" s="403">
        <f>X33-Z28-Z31</f>
        <v>3</v>
      </c>
      <c r="Y32" s="403"/>
      <c r="Z32" s="403"/>
    </row>
    <row r="33" spans="1:26" ht="51.75" customHeight="1" thickBot="1" x14ac:dyDescent="0.3">
      <c r="A33" s="199" t="s">
        <v>28</v>
      </c>
      <c r="B33" s="200" t="s">
        <v>10</v>
      </c>
      <c r="C33" s="404" t="s">
        <v>11</v>
      </c>
      <c r="D33" s="405"/>
      <c r="E33" s="406"/>
      <c r="F33" s="404">
        <v>22</v>
      </c>
      <c r="G33" s="405"/>
      <c r="H33" s="406"/>
      <c r="I33" s="404">
        <v>159</v>
      </c>
      <c r="J33" s="405"/>
      <c r="K33" s="406"/>
      <c r="L33" s="407">
        <v>139</v>
      </c>
      <c r="M33" s="407"/>
      <c r="N33" s="407"/>
      <c r="O33" s="407">
        <v>1079</v>
      </c>
      <c r="P33" s="407"/>
      <c r="Q33" s="407"/>
      <c r="R33" s="407" t="s">
        <v>11</v>
      </c>
      <c r="S33" s="407"/>
      <c r="T33" s="407"/>
      <c r="U33" s="407">
        <v>150</v>
      </c>
      <c r="V33" s="407"/>
      <c r="W33" s="407"/>
      <c r="X33" s="408">
        <f>SUM(C33:W33)</f>
        <v>1549</v>
      </c>
      <c r="Y33" s="409"/>
      <c r="Z33" s="410"/>
    </row>
    <row r="34" spans="1:26" ht="30.6" customHeight="1" thickBot="1" x14ac:dyDescent="0.3">
      <c r="A34" s="201"/>
      <c r="B34" s="202"/>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row>
    <row r="35" spans="1:26" ht="36.75" customHeight="1" x14ac:dyDescent="0.25">
      <c r="A35" s="411"/>
      <c r="B35" s="412"/>
      <c r="C35" s="412"/>
      <c r="D35" s="412"/>
      <c r="E35" s="412"/>
      <c r="F35" s="413"/>
      <c r="G35" s="413"/>
      <c r="H35" s="413"/>
      <c r="I35" s="413"/>
      <c r="J35" s="413"/>
      <c r="K35" s="413"/>
      <c r="L35" s="413"/>
      <c r="M35" s="413"/>
      <c r="N35" s="413"/>
      <c r="O35" s="413"/>
      <c r="P35" s="413"/>
      <c r="Q35" s="413"/>
      <c r="R35" s="413"/>
      <c r="S35" s="413"/>
      <c r="T35" s="413"/>
      <c r="U35" s="413"/>
      <c r="V35" s="413"/>
      <c r="W35" s="413"/>
      <c r="X35" s="413"/>
      <c r="Y35" s="413"/>
      <c r="Z35" s="414"/>
    </row>
    <row r="36" spans="1:26" ht="44.25" customHeight="1" x14ac:dyDescent="0.25">
      <c r="A36" s="418" t="s">
        <v>30</v>
      </c>
      <c r="B36" s="419"/>
      <c r="C36" s="420">
        <v>0</v>
      </c>
      <c r="D36" s="421"/>
      <c r="E36" s="422"/>
      <c r="F36" s="420">
        <v>1</v>
      </c>
      <c r="G36" s="421"/>
      <c r="H36" s="422"/>
      <c r="I36" s="420">
        <v>2</v>
      </c>
      <c r="J36" s="421">
        <v>2</v>
      </c>
      <c r="K36" s="422">
        <v>2</v>
      </c>
      <c r="L36" s="420">
        <v>2</v>
      </c>
      <c r="M36" s="421">
        <v>2</v>
      </c>
      <c r="N36" s="422">
        <v>2</v>
      </c>
      <c r="O36" s="420">
        <v>3</v>
      </c>
      <c r="P36" s="421">
        <v>1</v>
      </c>
      <c r="Q36" s="422">
        <v>1</v>
      </c>
      <c r="R36" s="420">
        <v>0</v>
      </c>
      <c r="S36" s="421">
        <v>0</v>
      </c>
      <c r="T36" s="422">
        <v>0</v>
      </c>
      <c r="U36" s="420">
        <v>1</v>
      </c>
      <c r="V36" s="421">
        <v>3</v>
      </c>
      <c r="W36" s="422">
        <v>3</v>
      </c>
      <c r="X36" s="420">
        <f>C36+F36+I36+L36+O36+R36+U36</f>
        <v>9</v>
      </c>
      <c r="Y36" s="421">
        <f t="shared" ref="Y36:Z37" si="33">D36+G36+J36+M36+P36+S36+V36</f>
        <v>8</v>
      </c>
      <c r="Z36" s="422">
        <f t="shared" si="33"/>
        <v>8</v>
      </c>
    </row>
    <row r="37" spans="1:26" ht="44.25" customHeight="1" thickBot="1" x14ac:dyDescent="0.3">
      <c r="A37" s="423" t="s">
        <v>31</v>
      </c>
      <c r="B37" s="424"/>
      <c r="C37" s="425">
        <v>0</v>
      </c>
      <c r="D37" s="416"/>
      <c r="E37" s="426"/>
      <c r="F37" s="415">
        <v>6</v>
      </c>
      <c r="G37" s="416"/>
      <c r="H37" s="417"/>
      <c r="I37" s="415">
        <v>2</v>
      </c>
      <c r="J37" s="416"/>
      <c r="K37" s="417"/>
      <c r="L37" s="415">
        <v>2</v>
      </c>
      <c r="M37" s="416"/>
      <c r="N37" s="417"/>
      <c r="O37" s="415">
        <v>3</v>
      </c>
      <c r="P37" s="416"/>
      <c r="Q37" s="417"/>
      <c r="R37" s="415">
        <v>0</v>
      </c>
      <c r="S37" s="416"/>
      <c r="T37" s="417"/>
      <c r="U37" s="415">
        <v>1</v>
      </c>
      <c r="V37" s="416"/>
      <c r="W37" s="417"/>
      <c r="X37" s="416">
        <f>C37+F37+I37+L37+O37+R37+U37</f>
        <v>14</v>
      </c>
      <c r="Y37" s="416">
        <f t="shared" si="33"/>
        <v>0</v>
      </c>
      <c r="Z37" s="417">
        <f t="shared" si="33"/>
        <v>0</v>
      </c>
    </row>
    <row r="38" spans="1:26" x14ac:dyDescent="0.25">
      <c r="A38" s="204" t="s">
        <v>32</v>
      </c>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row>
    <row r="39" spans="1:26" x14ac:dyDescent="0.25">
      <c r="A39" s="205"/>
      <c r="B39" s="206"/>
      <c r="C39" s="206"/>
      <c r="D39" s="206"/>
      <c r="E39" s="205"/>
      <c r="F39" s="205"/>
      <c r="G39" s="205"/>
      <c r="H39" s="205"/>
      <c r="I39" s="205"/>
      <c r="J39" s="205"/>
      <c r="K39" s="205"/>
      <c r="L39" s="205"/>
      <c r="M39" s="205"/>
      <c r="N39" s="205"/>
      <c r="O39" s="205"/>
      <c r="P39" s="205"/>
      <c r="Q39" s="205"/>
      <c r="R39" s="205"/>
      <c r="S39" s="205"/>
      <c r="T39" s="205"/>
      <c r="U39" s="205"/>
      <c r="V39" s="205"/>
      <c r="W39" s="205"/>
      <c r="X39" s="205"/>
      <c r="Y39" s="205"/>
      <c r="Z39" s="205"/>
    </row>
  </sheetData>
  <mergeCells count="66">
    <mergeCell ref="U37:W37"/>
    <mergeCell ref="X37:Z37"/>
    <mergeCell ref="R36:T36"/>
    <mergeCell ref="U36:W36"/>
    <mergeCell ref="X36:Z36"/>
    <mergeCell ref="A37:B37"/>
    <mergeCell ref="C37:E37"/>
    <mergeCell ref="F37:H37"/>
    <mergeCell ref="I37:K37"/>
    <mergeCell ref="L37:N37"/>
    <mergeCell ref="O37:Q37"/>
    <mergeCell ref="R37:T37"/>
    <mergeCell ref="A36:B36"/>
    <mergeCell ref="C36:E36"/>
    <mergeCell ref="F36:H36"/>
    <mergeCell ref="I36:K36"/>
    <mergeCell ref="L36:N36"/>
    <mergeCell ref="O36:Q36"/>
    <mergeCell ref="U33:W33"/>
    <mergeCell ref="X33:Z33"/>
    <mergeCell ref="A35:E35"/>
    <mergeCell ref="F35:H35"/>
    <mergeCell ref="I35:K35"/>
    <mergeCell ref="L35:N35"/>
    <mergeCell ref="O35:Q35"/>
    <mergeCell ref="R35:T35"/>
    <mergeCell ref="U35:W35"/>
    <mergeCell ref="X35:Z35"/>
    <mergeCell ref="O32:Q32"/>
    <mergeCell ref="R32:T32"/>
    <mergeCell ref="U32:W32"/>
    <mergeCell ref="X32:Z32"/>
    <mergeCell ref="C33:E33"/>
    <mergeCell ref="F33:H33"/>
    <mergeCell ref="I33:K33"/>
    <mergeCell ref="L33:N33"/>
    <mergeCell ref="O33:Q33"/>
    <mergeCell ref="R33:T33"/>
    <mergeCell ref="A26:A27"/>
    <mergeCell ref="A28:A29"/>
    <mergeCell ref="C32:E32"/>
    <mergeCell ref="F32:H32"/>
    <mergeCell ref="I32:K32"/>
    <mergeCell ref="L32:N32"/>
    <mergeCell ref="A14:A15"/>
    <mergeCell ref="A16:A17"/>
    <mergeCell ref="A18:A19"/>
    <mergeCell ref="A20:A21"/>
    <mergeCell ref="A22:A23"/>
    <mergeCell ref="A24:A25"/>
    <mergeCell ref="U4:W4"/>
    <mergeCell ref="X4:Z4"/>
    <mergeCell ref="A6:A7"/>
    <mergeCell ref="A8:A9"/>
    <mergeCell ref="A10:A11"/>
    <mergeCell ref="A12:A13"/>
    <mergeCell ref="A1:Z1"/>
    <mergeCell ref="A2:Z2"/>
    <mergeCell ref="A3:B5"/>
    <mergeCell ref="C3:Z3"/>
    <mergeCell ref="C4:E4"/>
    <mergeCell ref="F4:H4"/>
    <mergeCell ref="I4:K4"/>
    <mergeCell ref="L4:N4"/>
    <mergeCell ref="O4:Q4"/>
    <mergeCell ref="R4:T4"/>
  </mergeCells>
  <pageMargins left="0.70866141732283472" right="0.70866141732283472" top="0.74803149606299213" bottom="0.74803149606299213" header="0.31496062992125984" footer="0.31496062992125984"/>
  <pageSetup paperSize="8" scale="53" orientation="landscape" copies="2"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5"/>
  <sheetViews>
    <sheetView zoomScale="59" zoomScaleNormal="59" workbookViewId="0">
      <selection sqref="A1:J1"/>
    </sheetView>
  </sheetViews>
  <sheetFormatPr baseColWidth="10" defaultRowHeight="15" x14ac:dyDescent="0.25"/>
  <cols>
    <col min="1" max="1" width="41.140625" customWidth="1"/>
    <col min="2" max="2" width="19.5703125" style="163" customWidth="1"/>
    <col min="3" max="4" width="22.5703125" customWidth="1"/>
    <col min="5" max="5" width="25.140625" customWidth="1"/>
    <col min="6" max="10" width="22.5703125" customWidth="1"/>
  </cols>
  <sheetData>
    <row r="1" spans="1:10" ht="57" customHeight="1" x14ac:dyDescent="0.25">
      <c r="A1" s="429" t="s">
        <v>66</v>
      </c>
      <c r="B1" s="429"/>
      <c r="C1" s="429"/>
      <c r="D1" s="429"/>
      <c r="E1" s="429"/>
      <c r="F1" s="429"/>
      <c r="G1" s="429"/>
      <c r="H1" s="429"/>
      <c r="I1" s="429"/>
      <c r="J1" s="429"/>
    </row>
    <row r="2" spans="1:10" ht="57" customHeight="1" thickBot="1" x14ac:dyDescent="0.3">
      <c r="A2" s="429" t="s">
        <v>142</v>
      </c>
      <c r="B2" s="429"/>
      <c r="C2" s="430"/>
      <c r="D2" s="430"/>
      <c r="E2" s="430"/>
      <c r="F2" s="430"/>
      <c r="G2" s="430"/>
      <c r="H2" s="430"/>
      <c r="I2" s="430"/>
      <c r="J2" s="430"/>
    </row>
    <row r="3" spans="1:10" ht="51.75" customHeight="1" thickBot="1" x14ac:dyDescent="0.3">
      <c r="A3" s="370" t="s">
        <v>67</v>
      </c>
      <c r="B3" s="371"/>
      <c r="C3" s="375" t="s">
        <v>2</v>
      </c>
      <c r="D3" s="375"/>
      <c r="E3" s="375"/>
      <c r="F3" s="375"/>
      <c r="G3" s="375"/>
      <c r="H3" s="375"/>
      <c r="I3" s="375"/>
      <c r="J3" s="376"/>
    </row>
    <row r="4" spans="1:10" ht="67.5" customHeight="1" thickBot="1" x14ac:dyDescent="0.3">
      <c r="A4" s="372"/>
      <c r="B4" s="373"/>
      <c r="C4" s="1" t="s">
        <v>3</v>
      </c>
      <c r="D4" s="3" t="s">
        <v>4</v>
      </c>
      <c r="E4" s="2" t="s">
        <v>68</v>
      </c>
      <c r="F4" s="3" t="s">
        <v>69</v>
      </c>
      <c r="G4" s="3" t="s">
        <v>5</v>
      </c>
      <c r="H4" s="4" t="s">
        <v>6</v>
      </c>
      <c r="I4" s="5" t="s">
        <v>7</v>
      </c>
      <c r="J4" s="6" t="s">
        <v>8</v>
      </c>
    </row>
    <row r="5" spans="1:10" ht="25.5" customHeight="1" x14ac:dyDescent="0.25">
      <c r="A5" s="431" t="s">
        <v>70</v>
      </c>
      <c r="B5" s="7" t="s">
        <v>10</v>
      </c>
      <c r="C5" s="8" t="s">
        <v>11</v>
      </c>
      <c r="D5" s="8">
        <v>14</v>
      </c>
      <c r="E5" s="8">
        <v>81</v>
      </c>
      <c r="F5" s="8">
        <v>124</v>
      </c>
      <c r="G5" s="8">
        <v>549</v>
      </c>
      <c r="H5" s="8" t="s">
        <v>11</v>
      </c>
      <c r="I5" s="141">
        <v>56</v>
      </c>
      <c r="J5" s="9">
        <f>SUM(C5:I5)</f>
        <v>824</v>
      </c>
    </row>
    <row r="6" spans="1:10" ht="25.5" customHeight="1" x14ac:dyDescent="0.25">
      <c r="A6" s="428"/>
      <c r="B6" s="10" t="s">
        <v>12</v>
      </c>
      <c r="C6" s="157" t="s">
        <v>13</v>
      </c>
      <c r="D6" s="11">
        <f t="shared" ref="D6:J6" si="0">D5/D$15</f>
        <v>0.63636363636363635</v>
      </c>
      <c r="E6" s="11">
        <f t="shared" si="0"/>
        <v>0.51265822784810122</v>
      </c>
      <c r="F6" s="11">
        <f t="shared" si="0"/>
        <v>0.8920863309352518</v>
      </c>
      <c r="G6" s="11">
        <f t="shared" si="0"/>
        <v>0.54900000000000004</v>
      </c>
      <c r="H6" s="157" t="s">
        <v>13</v>
      </c>
      <c r="I6" s="142">
        <f t="shared" si="0"/>
        <v>0.37333333333333335</v>
      </c>
      <c r="J6" s="12">
        <f t="shared" si="0"/>
        <v>0.56092579986385294</v>
      </c>
    </row>
    <row r="7" spans="1:10" ht="25.5" customHeight="1" x14ac:dyDescent="0.25">
      <c r="A7" s="427" t="s">
        <v>71</v>
      </c>
      <c r="B7" s="13" t="s">
        <v>10</v>
      </c>
      <c r="C7" s="14" t="s">
        <v>11</v>
      </c>
      <c r="D7" s="14">
        <v>0</v>
      </c>
      <c r="E7" s="14">
        <v>49</v>
      </c>
      <c r="F7" s="14">
        <v>10</v>
      </c>
      <c r="G7" s="14">
        <v>274</v>
      </c>
      <c r="H7" s="14" t="s">
        <v>11</v>
      </c>
      <c r="I7" s="143">
        <v>48</v>
      </c>
      <c r="J7" s="15">
        <f t="shared" ref="J7" si="1">SUM(C7:I7)</f>
        <v>381</v>
      </c>
    </row>
    <row r="8" spans="1:10" ht="25.5" customHeight="1" x14ac:dyDescent="0.25">
      <c r="A8" s="428"/>
      <c r="B8" s="10" t="s">
        <v>12</v>
      </c>
      <c r="C8" s="11" t="s">
        <v>13</v>
      </c>
      <c r="D8" s="11">
        <f t="shared" ref="D8:J8" si="2">D7/D$15</f>
        <v>0</v>
      </c>
      <c r="E8" s="11">
        <f t="shared" si="2"/>
        <v>0.310126582278481</v>
      </c>
      <c r="F8" s="11">
        <f t="shared" si="2"/>
        <v>7.1942446043165464E-2</v>
      </c>
      <c r="G8" s="11">
        <f t="shared" si="2"/>
        <v>0.27400000000000002</v>
      </c>
      <c r="H8" s="11" t="s">
        <v>13</v>
      </c>
      <c r="I8" s="142">
        <f t="shared" si="2"/>
        <v>0.32</v>
      </c>
      <c r="J8" s="12">
        <f t="shared" si="2"/>
        <v>0.25936010891763106</v>
      </c>
    </row>
    <row r="9" spans="1:10" ht="25.5" customHeight="1" x14ac:dyDescent="0.25">
      <c r="A9" s="427" t="s">
        <v>72</v>
      </c>
      <c r="B9" s="13" t="s">
        <v>10</v>
      </c>
      <c r="C9" s="14" t="s">
        <v>11</v>
      </c>
      <c r="D9" s="14">
        <v>6</v>
      </c>
      <c r="E9" s="14">
        <v>7</v>
      </c>
      <c r="F9" s="14">
        <v>1</v>
      </c>
      <c r="G9" s="14">
        <v>46</v>
      </c>
      <c r="H9" s="14" t="s">
        <v>11</v>
      </c>
      <c r="I9" s="143">
        <v>9</v>
      </c>
      <c r="J9" s="15">
        <f t="shared" ref="J9" si="3">SUM(C9:I9)</f>
        <v>69</v>
      </c>
    </row>
    <row r="10" spans="1:10" ht="25.5" customHeight="1" x14ac:dyDescent="0.25">
      <c r="A10" s="428"/>
      <c r="B10" s="10" t="s">
        <v>12</v>
      </c>
      <c r="C10" s="11" t="s">
        <v>13</v>
      </c>
      <c r="D10" s="11">
        <f t="shared" ref="D10:J10" si="4">D9/D$15</f>
        <v>0.27272727272727271</v>
      </c>
      <c r="E10" s="11">
        <f t="shared" si="4"/>
        <v>4.4303797468354431E-2</v>
      </c>
      <c r="F10" s="11">
        <f t="shared" si="4"/>
        <v>7.1942446043165471E-3</v>
      </c>
      <c r="G10" s="11">
        <f t="shared" si="4"/>
        <v>4.5999999999999999E-2</v>
      </c>
      <c r="H10" s="11" t="s">
        <v>13</v>
      </c>
      <c r="I10" s="142">
        <f t="shared" si="4"/>
        <v>0.06</v>
      </c>
      <c r="J10" s="12">
        <f t="shared" si="4"/>
        <v>4.6970728386657591E-2</v>
      </c>
    </row>
    <row r="11" spans="1:10" ht="25.5" customHeight="1" x14ac:dyDescent="0.25">
      <c r="A11" s="427" t="s">
        <v>73</v>
      </c>
      <c r="B11" s="13" t="s">
        <v>10</v>
      </c>
      <c r="C11" s="14" t="s">
        <v>11</v>
      </c>
      <c r="D11" s="14">
        <v>2</v>
      </c>
      <c r="E11" s="14">
        <v>17</v>
      </c>
      <c r="F11" s="14">
        <v>4</v>
      </c>
      <c r="G11" s="14">
        <v>101</v>
      </c>
      <c r="H11" s="14" t="s">
        <v>11</v>
      </c>
      <c r="I11" s="143">
        <v>34</v>
      </c>
      <c r="J11" s="15">
        <f t="shared" ref="J11" si="5">SUM(C11:I11)</f>
        <v>158</v>
      </c>
    </row>
    <row r="12" spans="1:10" ht="25.5" customHeight="1" x14ac:dyDescent="0.25">
      <c r="A12" s="428"/>
      <c r="B12" s="10" t="s">
        <v>12</v>
      </c>
      <c r="C12" s="11" t="s">
        <v>13</v>
      </c>
      <c r="D12" s="11">
        <f t="shared" ref="D12:J12" si="6">D11/D$15</f>
        <v>9.0909090909090912E-2</v>
      </c>
      <c r="E12" s="11">
        <f t="shared" si="6"/>
        <v>0.10759493670886076</v>
      </c>
      <c r="F12" s="11">
        <f t="shared" si="6"/>
        <v>2.8776978417266189E-2</v>
      </c>
      <c r="G12" s="11">
        <f t="shared" si="6"/>
        <v>0.10100000000000001</v>
      </c>
      <c r="H12" s="11" t="s">
        <v>13</v>
      </c>
      <c r="I12" s="142">
        <f t="shared" si="6"/>
        <v>0.22666666666666666</v>
      </c>
      <c r="J12" s="12">
        <f t="shared" si="6"/>
        <v>0.10755616065350579</v>
      </c>
    </row>
    <row r="13" spans="1:10" ht="25.5" customHeight="1" x14ac:dyDescent="0.25">
      <c r="A13" s="427" t="s">
        <v>74</v>
      </c>
      <c r="B13" s="13" t="s">
        <v>10</v>
      </c>
      <c r="C13" s="14" t="s">
        <v>11</v>
      </c>
      <c r="D13" s="14">
        <v>0</v>
      </c>
      <c r="E13" s="14">
        <v>4</v>
      </c>
      <c r="F13" s="14">
        <v>0</v>
      </c>
      <c r="G13" s="14">
        <v>30</v>
      </c>
      <c r="H13" s="14" t="s">
        <v>11</v>
      </c>
      <c r="I13" s="143">
        <v>3</v>
      </c>
      <c r="J13" s="15">
        <f t="shared" ref="J13" si="7">SUM(C13:I13)</f>
        <v>37</v>
      </c>
    </row>
    <row r="14" spans="1:10" ht="25.5" customHeight="1" thickBot="1" x14ac:dyDescent="0.3">
      <c r="A14" s="432"/>
      <c r="B14" s="10" t="s">
        <v>12</v>
      </c>
      <c r="C14" s="16" t="s">
        <v>13</v>
      </c>
      <c r="D14" s="16">
        <f t="shared" ref="D14:J14" si="8">D13/D$15</f>
        <v>0</v>
      </c>
      <c r="E14" s="16">
        <f t="shared" si="8"/>
        <v>2.5316455696202531E-2</v>
      </c>
      <c r="F14" s="16">
        <f t="shared" si="8"/>
        <v>0</v>
      </c>
      <c r="G14" s="16">
        <f t="shared" si="8"/>
        <v>0.03</v>
      </c>
      <c r="H14" s="16" t="s">
        <v>13</v>
      </c>
      <c r="I14" s="158">
        <f t="shared" si="8"/>
        <v>0.02</v>
      </c>
      <c r="J14" s="17">
        <f t="shared" si="8"/>
        <v>2.518720217835262E-2</v>
      </c>
    </row>
    <row r="15" spans="1:10" ht="27.75" customHeight="1" x14ac:dyDescent="0.25">
      <c r="A15" s="433" t="s">
        <v>75</v>
      </c>
      <c r="B15" s="7" t="s">
        <v>10</v>
      </c>
      <c r="C15" s="19" t="s">
        <v>11</v>
      </c>
      <c r="D15" s="19">
        <f>D5+D7+D9+D11+D13</f>
        <v>22</v>
      </c>
      <c r="E15" s="19">
        <f>E5+E7+E9+E11+E13</f>
        <v>158</v>
      </c>
      <c r="F15" s="19">
        <f t="shared" ref="F15:J15" si="9">F5+F7+F9+F11+F13</f>
        <v>139</v>
      </c>
      <c r="G15" s="19">
        <f t="shared" si="9"/>
        <v>1000</v>
      </c>
      <c r="H15" s="19" t="s">
        <v>11</v>
      </c>
      <c r="I15" s="118">
        <f t="shared" si="9"/>
        <v>150</v>
      </c>
      <c r="J15" s="20">
        <f t="shared" si="9"/>
        <v>1469</v>
      </c>
    </row>
    <row r="16" spans="1:10" ht="27.75" customHeight="1" thickBot="1" x14ac:dyDescent="0.3">
      <c r="A16" s="434"/>
      <c r="B16" s="148" t="s">
        <v>12</v>
      </c>
      <c r="C16" s="22" t="s">
        <v>13</v>
      </c>
      <c r="D16" s="22">
        <f t="shared" ref="D16:I16" si="10">D15/D$15</f>
        <v>1</v>
      </c>
      <c r="E16" s="22">
        <f t="shared" si="10"/>
        <v>1</v>
      </c>
      <c r="F16" s="22">
        <f t="shared" si="10"/>
        <v>1</v>
      </c>
      <c r="G16" s="22">
        <f t="shared" si="10"/>
        <v>1</v>
      </c>
      <c r="H16" s="22" t="s">
        <v>13</v>
      </c>
      <c r="I16" s="120">
        <f t="shared" si="10"/>
        <v>1</v>
      </c>
      <c r="J16" s="23">
        <f>J15/J$15</f>
        <v>1</v>
      </c>
    </row>
    <row r="17" spans="1:10" ht="36" customHeight="1" thickBot="1" x14ac:dyDescent="0.3">
      <c r="A17" s="24"/>
      <c r="B17" s="25"/>
      <c r="C17" s="26"/>
      <c r="D17" s="26"/>
      <c r="E17" s="26"/>
      <c r="F17" s="26"/>
      <c r="G17" s="26"/>
      <c r="H17" s="26"/>
      <c r="I17" s="26"/>
      <c r="J17" s="26"/>
    </row>
    <row r="18" spans="1:10" ht="44.25" customHeight="1" x14ac:dyDescent="0.25">
      <c r="A18" s="27" t="s">
        <v>76</v>
      </c>
      <c r="B18" s="159" t="s">
        <v>10</v>
      </c>
      <c r="C18" s="29" t="s">
        <v>11</v>
      </c>
      <c r="D18" s="30">
        <v>0</v>
      </c>
      <c r="E18" s="30">
        <v>1</v>
      </c>
      <c r="F18" s="30">
        <v>0</v>
      </c>
      <c r="G18" s="30">
        <v>79</v>
      </c>
      <c r="H18" s="30" t="s">
        <v>11</v>
      </c>
      <c r="I18" s="30">
        <v>0</v>
      </c>
      <c r="J18" s="32">
        <f>SUM(C18:I18)</f>
        <v>80</v>
      </c>
    </row>
    <row r="19" spans="1:10" ht="44.25" customHeight="1" thickBot="1" x14ac:dyDescent="0.3">
      <c r="A19" s="160" t="s">
        <v>27</v>
      </c>
      <c r="B19" s="148" t="s">
        <v>10</v>
      </c>
      <c r="C19" s="35" t="s">
        <v>11</v>
      </c>
      <c r="D19" s="37">
        <f>D20-D15-D18</f>
        <v>0</v>
      </c>
      <c r="E19" s="37">
        <f t="shared" ref="E19:G19" si="11">E20-E15-E18</f>
        <v>0</v>
      </c>
      <c r="F19" s="37">
        <f t="shared" si="11"/>
        <v>0</v>
      </c>
      <c r="G19" s="37">
        <f t="shared" si="11"/>
        <v>0</v>
      </c>
      <c r="H19" s="37" t="s">
        <v>11</v>
      </c>
      <c r="I19" s="38">
        <f>I20-I15-I18</f>
        <v>0</v>
      </c>
      <c r="J19" s="161">
        <f>SUM(C19:I19)</f>
        <v>0</v>
      </c>
    </row>
    <row r="20" spans="1:10" ht="44.25" customHeight="1" thickBot="1" x14ac:dyDescent="0.3">
      <c r="A20" s="327" t="s">
        <v>28</v>
      </c>
      <c r="B20" s="148" t="s">
        <v>10</v>
      </c>
      <c r="C20" s="35" t="s">
        <v>11</v>
      </c>
      <c r="D20" s="37">
        <v>22</v>
      </c>
      <c r="E20" s="37">
        <v>159</v>
      </c>
      <c r="F20" s="37">
        <v>139</v>
      </c>
      <c r="G20" s="37">
        <v>1079</v>
      </c>
      <c r="H20" s="37" t="s">
        <v>11</v>
      </c>
      <c r="I20" s="37">
        <v>150</v>
      </c>
      <c r="J20" s="36">
        <f>SUM(C20:I20)</f>
        <v>1549</v>
      </c>
    </row>
    <row r="21" spans="1:10" ht="54.75" customHeight="1" thickBot="1" x14ac:dyDescent="0.3">
      <c r="A21" s="325"/>
      <c r="B21" s="24"/>
      <c r="C21" s="39"/>
      <c r="D21" s="39"/>
      <c r="E21" s="39"/>
      <c r="F21" s="39"/>
      <c r="G21" s="39"/>
      <c r="H21" s="39"/>
      <c r="I21" s="39"/>
      <c r="J21" s="40"/>
    </row>
    <row r="22" spans="1:10" ht="42" customHeight="1" x14ac:dyDescent="0.25">
      <c r="A22" s="345" t="s">
        <v>29</v>
      </c>
      <c r="B22" s="346"/>
      <c r="C22" s="346"/>
      <c r="D22" s="42"/>
      <c r="E22" s="42"/>
      <c r="F22" s="42"/>
      <c r="G22" s="42"/>
      <c r="H22" s="42"/>
      <c r="I22" s="42"/>
      <c r="J22" s="43"/>
    </row>
    <row r="23" spans="1:10" ht="42" customHeight="1" x14ac:dyDescent="0.25">
      <c r="A23" s="363" t="s">
        <v>30</v>
      </c>
      <c r="B23" s="364"/>
      <c r="C23" s="162">
        <v>0</v>
      </c>
      <c r="D23" s="45">
        <v>1</v>
      </c>
      <c r="E23" s="45">
        <v>2</v>
      </c>
      <c r="F23" s="45">
        <v>2</v>
      </c>
      <c r="G23" s="45">
        <v>3</v>
      </c>
      <c r="H23" s="45">
        <v>0</v>
      </c>
      <c r="I23" s="45">
        <v>1</v>
      </c>
      <c r="J23" s="46">
        <f>SUM(C23:I23)</f>
        <v>9</v>
      </c>
    </row>
    <row r="24" spans="1:10" ht="42" customHeight="1" thickBot="1" x14ac:dyDescent="0.3">
      <c r="A24" s="365" t="s">
        <v>31</v>
      </c>
      <c r="B24" s="366"/>
      <c r="C24" s="47">
        <v>0</v>
      </c>
      <c r="D24" s="48">
        <v>6</v>
      </c>
      <c r="E24" s="48">
        <v>2</v>
      </c>
      <c r="F24" s="48">
        <v>2</v>
      </c>
      <c r="G24" s="48">
        <v>3</v>
      </c>
      <c r="H24" s="48">
        <v>0</v>
      </c>
      <c r="I24" s="49">
        <v>1</v>
      </c>
      <c r="J24" s="50">
        <f>SUM(C24:I24)</f>
        <v>14</v>
      </c>
    </row>
    <row r="25" spans="1:10" ht="31.5" customHeight="1" x14ac:dyDescent="0.25">
      <c r="A25" s="51" t="s">
        <v>32</v>
      </c>
      <c r="B25" s="52"/>
      <c r="C25" s="53"/>
      <c r="D25" s="53"/>
      <c r="E25" s="53"/>
      <c r="F25" s="53"/>
      <c r="G25" s="53"/>
      <c r="H25" s="53"/>
      <c r="I25" s="53"/>
      <c r="J25" s="53"/>
    </row>
  </sheetData>
  <mergeCells count="13">
    <mergeCell ref="A24:B24"/>
    <mergeCell ref="A9:A10"/>
    <mergeCell ref="A11:A12"/>
    <mergeCell ref="A13:A14"/>
    <mergeCell ref="A15:A16"/>
    <mergeCell ref="A22:C22"/>
    <mergeCell ref="A23:B23"/>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3"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1"/>
  <sheetViews>
    <sheetView zoomScale="71" zoomScaleNormal="71" workbookViewId="0">
      <selection sqref="A1:J1"/>
    </sheetView>
  </sheetViews>
  <sheetFormatPr baseColWidth="10" defaultRowHeight="15" x14ac:dyDescent="0.25"/>
  <cols>
    <col min="1" max="1" width="33.7109375" customWidth="1"/>
    <col min="2" max="2" width="12.140625" style="54" customWidth="1"/>
    <col min="3" max="10" width="22.5703125" customWidth="1"/>
  </cols>
  <sheetData>
    <row r="1" spans="1:10" ht="43.5" customHeight="1" x14ac:dyDescent="0.25">
      <c r="A1" s="429" t="s">
        <v>59</v>
      </c>
      <c r="B1" s="429"/>
      <c r="C1" s="429"/>
      <c r="D1" s="429"/>
      <c r="E1" s="429"/>
      <c r="F1" s="429"/>
      <c r="G1" s="429"/>
      <c r="H1" s="429"/>
      <c r="I1" s="429"/>
      <c r="J1" s="429"/>
    </row>
    <row r="2" spans="1:10" ht="43.5" customHeight="1" thickBot="1" x14ac:dyDescent="0.3">
      <c r="A2" s="429" t="s">
        <v>143</v>
      </c>
      <c r="B2" s="429"/>
      <c r="C2" s="430"/>
      <c r="D2" s="430"/>
      <c r="E2" s="430"/>
      <c r="F2" s="430"/>
      <c r="G2" s="430"/>
      <c r="H2" s="430"/>
      <c r="I2" s="430"/>
      <c r="J2" s="430"/>
    </row>
    <row r="3" spans="1:10" ht="51.75" customHeight="1" thickBot="1" x14ac:dyDescent="0.3">
      <c r="A3" s="370" t="s">
        <v>60</v>
      </c>
      <c r="B3" s="371"/>
      <c r="C3" s="374" t="s">
        <v>2</v>
      </c>
      <c r="D3" s="375"/>
      <c r="E3" s="375"/>
      <c r="F3" s="375"/>
      <c r="G3" s="375"/>
      <c r="H3" s="375"/>
      <c r="I3" s="375"/>
      <c r="J3" s="376"/>
    </row>
    <row r="4" spans="1:10" ht="48" customHeight="1" thickBot="1" x14ac:dyDescent="0.3">
      <c r="A4" s="372"/>
      <c r="B4" s="373"/>
      <c r="C4" s="1" t="s">
        <v>3</v>
      </c>
      <c r="D4" s="3" t="s">
        <v>4</v>
      </c>
      <c r="E4" s="2" t="s">
        <v>68</v>
      </c>
      <c r="F4" s="2" t="s">
        <v>144</v>
      </c>
      <c r="G4" s="3" t="s">
        <v>5</v>
      </c>
      <c r="H4" s="3" t="s">
        <v>6</v>
      </c>
      <c r="I4" s="5" t="s">
        <v>7</v>
      </c>
      <c r="J4" s="6" t="s">
        <v>8</v>
      </c>
    </row>
    <row r="5" spans="1:10" ht="25.5" customHeight="1" x14ac:dyDescent="0.25">
      <c r="A5" s="437" t="s">
        <v>61</v>
      </c>
      <c r="B5" s="13" t="s">
        <v>10</v>
      </c>
      <c r="C5" s="8" t="s">
        <v>11</v>
      </c>
      <c r="D5" s="8">
        <v>20</v>
      </c>
      <c r="E5" s="8">
        <v>137</v>
      </c>
      <c r="F5" s="8">
        <v>125</v>
      </c>
      <c r="G5" s="8">
        <v>717</v>
      </c>
      <c r="H5" s="8" t="s">
        <v>11</v>
      </c>
      <c r="I5" s="141">
        <v>121</v>
      </c>
      <c r="J5" s="9">
        <f>SUM(C5:I5)</f>
        <v>1120</v>
      </c>
    </row>
    <row r="6" spans="1:10" ht="25.5" customHeight="1" x14ac:dyDescent="0.25">
      <c r="A6" s="436"/>
      <c r="B6" s="10" t="s">
        <v>12</v>
      </c>
      <c r="C6" s="11" t="s">
        <v>13</v>
      </c>
      <c r="D6" s="11">
        <f t="shared" ref="D6:J6" si="0">D5/D$11</f>
        <v>0.90909090909090906</v>
      </c>
      <c r="E6" s="11">
        <f t="shared" si="0"/>
        <v>0.88387096774193552</v>
      </c>
      <c r="F6" s="11">
        <f t="shared" si="0"/>
        <v>0.89928057553956831</v>
      </c>
      <c r="G6" s="11">
        <f t="shared" si="0"/>
        <v>0.70087976539589447</v>
      </c>
      <c r="H6" s="11" t="s">
        <v>13</v>
      </c>
      <c r="I6" s="142">
        <f t="shared" si="0"/>
        <v>0.80666666666666664</v>
      </c>
      <c r="J6" s="12">
        <f t="shared" si="0"/>
        <v>0.75218267293485563</v>
      </c>
    </row>
    <row r="7" spans="1:10" ht="25.5" customHeight="1" x14ac:dyDescent="0.25">
      <c r="A7" s="435" t="s">
        <v>62</v>
      </c>
      <c r="B7" s="13" t="s">
        <v>10</v>
      </c>
      <c r="C7" s="14" t="s">
        <v>11</v>
      </c>
      <c r="D7" s="14">
        <v>1</v>
      </c>
      <c r="E7" s="14">
        <v>7</v>
      </c>
      <c r="F7" s="14">
        <v>4</v>
      </c>
      <c r="G7" s="14">
        <v>32</v>
      </c>
      <c r="H7" s="14" t="s">
        <v>11</v>
      </c>
      <c r="I7" s="143">
        <v>10</v>
      </c>
      <c r="J7" s="15">
        <f t="shared" ref="J7" si="1">SUM(C7:I7)</f>
        <v>54</v>
      </c>
    </row>
    <row r="8" spans="1:10" ht="25.5" customHeight="1" x14ac:dyDescent="0.25">
      <c r="A8" s="436"/>
      <c r="B8" s="10" t="s">
        <v>12</v>
      </c>
      <c r="C8" s="11" t="s">
        <v>13</v>
      </c>
      <c r="D8" s="11">
        <f t="shared" ref="D8:J8" si="2">D7/D$11</f>
        <v>4.5454545454545456E-2</v>
      </c>
      <c r="E8" s="11">
        <f t="shared" si="2"/>
        <v>4.5161290322580643E-2</v>
      </c>
      <c r="F8" s="11">
        <f t="shared" si="2"/>
        <v>2.8776978417266189E-2</v>
      </c>
      <c r="G8" s="11">
        <f t="shared" si="2"/>
        <v>3.1280547409579668E-2</v>
      </c>
      <c r="H8" s="11" t="s">
        <v>13</v>
      </c>
      <c r="I8" s="142">
        <f t="shared" si="2"/>
        <v>6.6666666666666666E-2</v>
      </c>
      <c r="J8" s="12">
        <f t="shared" si="2"/>
        <v>3.626595030221625E-2</v>
      </c>
    </row>
    <row r="9" spans="1:10" ht="25.5" customHeight="1" x14ac:dyDescent="0.25">
      <c r="A9" s="435" t="s">
        <v>63</v>
      </c>
      <c r="B9" s="144" t="s">
        <v>10</v>
      </c>
      <c r="C9" s="145" t="s">
        <v>11</v>
      </c>
      <c r="D9" s="145">
        <v>1</v>
      </c>
      <c r="E9" s="145">
        <v>11</v>
      </c>
      <c r="F9" s="145">
        <v>10</v>
      </c>
      <c r="G9" s="145">
        <v>274</v>
      </c>
      <c r="H9" s="145" t="s">
        <v>11</v>
      </c>
      <c r="I9" s="146">
        <v>19</v>
      </c>
      <c r="J9" s="147">
        <f t="shared" ref="J9:J11" si="3">SUM(C9:I9)</f>
        <v>315</v>
      </c>
    </row>
    <row r="10" spans="1:10" ht="25.5" customHeight="1" thickBot="1" x14ac:dyDescent="0.3">
      <c r="A10" s="438"/>
      <c r="B10" s="148" t="s">
        <v>12</v>
      </c>
      <c r="C10" s="149" t="s">
        <v>13</v>
      </c>
      <c r="D10" s="149">
        <f t="shared" ref="D10:J10" si="4">D9/D$11</f>
        <v>4.5454545454545456E-2</v>
      </c>
      <c r="E10" s="149">
        <f t="shared" si="4"/>
        <v>7.0967741935483872E-2</v>
      </c>
      <c r="F10" s="149">
        <f t="shared" si="4"/>
        <v>7.1942446043165464E-2</v>
      </c>
      <c r="G10" s="149">
        <f t="shared" si="4"/>
        <v>0.26783968719452589</v>
      </c>
      <c r="H10" s="149" t="s">
        <v>13</v>
      </c>
      <c r="I10" s="150">
        <f t="shared" si="4"/>
        <v>0.12666666666666668</v>
      </c>
      <c r="J10" s="151">
        <f t="shared" si="4"/>
        <v>0.21155137676292815</v>
      </c>
    </row>
    <row r="11" spans="1:10" ht="27.75" customHeight="1" x14ac:dyDescent="0.25">
      <c r="A11" s="439" t="s">
        <v>64</v>
      </c>
      <c r="B11" s="13" t="s">
        <v>10</v>
      </c>
      <c r="C11" s="152" t="s">
        <v>11</v>
      </c>
      <c r="D11" s="152">
        <f t="shared" ref="D11:I11" si="5">D5+D7++D9</f>
        <v>22</v>
      </c>
      <c r="E11" s="152">
        <f t="shared" si="5"/>
        <v>155</v>
      </c>
      <c r="F11" s="152">
        <f t="shared" si="5"/>
        <v>139</v>
      </c>
      <c r="G11" s="152">
        <f t="shared" si="5"/>
        <v>1023</v>
      </c>
      <c r="H11" s="152" t="s">
        <v>11</v>
      </c>
      <c r="I11" s="153">
        <f t="shared" si="5"/>
        <v>150</v>
      </c>
      <c r="J11" s="154">
        <f t="shared" si="3"/>
        <v>1489</v>
      </c>
    </row>
    <row r="12" spans="1:10" ht="27.75" customHeight="1" thickBot="1" x14ac:dyDescent="0.3">
      <c r="A12" s="372"/>
      <c r="B12" s="148" t="s">
        <v>12</v>
      </c>
      <c r="C12" s="22" t="s">
        <v>13</v>
      </c>
      <c r="D12" s="22">
        <f t="shared" ref="D12:I12" si="6">D11/D$11</f>
        <v>1</v>
      </c>
      <c r="E12" s="22">
        <f t="shared" si="6"/>
        <v>1</v>
      </c>
      <c r="F12" s="22">
        <f t="shared" si="6"/>
        <v>1</v>
      </c>
      <c r="G12" s="22">
        <f t="shared" si="6"/>
        <v>1</v>
      </c>
      <c r="H12" s="22" t="s">
        <v>13</v>
      </c>
      <c r="I12" s="120">
        <f t="shared" si="6"/>
        <v>1</v>
      </c>
      <c r="J12" s="23">
        <f>J11/J$11</f>
        <v>1</v>
      </c>
    </row>
    <row r="13" spans="1:10" ht="36" customHeight="1" thickBot="1" x14ac:dyDescent="0.3">
      <c r="A13" s="24"/>
      <c r="B13" s="25"/>
      <c r="C13" s="26"/>
      <c r="D13" s="26"/>
      <c r="E13" s="26"/>
      <c r="F13" s="26"/>
      <c r="G13" s="26"/>
      <c r="H13" s="26"/>
      <c r="I13" s="26"/>
      <c r="J13" s="26"/>
    </row>
    <row r="14" spans="1:10" ht="48.75" customHeight="1" x14ac:dyDescent="0.25">
      <c r="A14" s="27" t="s">
        <v>65</v>
      </c>
      <c r="B14" s="28" t="s">
        <v>10</v>
      </c>
      <c r="C14" s="29" t="s">
        <v>11</v>
      </c>
      <c r="D14" s="30">
        <v>0</v>
      </c>
      <c r="E14" s="30">
        <v>0</v>
      </c>
      <c r="F14" s="30">
        <v>0</v>
      </c>
      <c r="G14" s="30">
        <v>56</v>
      </c>
      <c r="H14" s="30" t="s">
        <v>11</v>
      </c>
      <c r="I14" s="31">
        <v>0</v>
      </c>
      <c r="J14" s="32">
        <f>SUM(C14:I14)</f>
        <v>56</v>
      </c>
    </row>
    <row r="15" spans="1:10" ht="48.75" customHeight="1" thickBot="1" x14ac:dyDescent="0.3">
      <c r="A15" s="33" t="s">
        <v>27</v>
      </c>
      <c r="B15" s="155" t="s">
        <v>10</v>
      </c>
      <c r="C15" s="35" t="s">
        <v>11</v>
      </c>
      <c r="D15" s="37">
        <f t="shared" ref="D15:J15" si="7">D16-D11-D14</f>
        <v>0</v>
      </c>
      <c r="E15" s="37">
        <f t="shared" si="7"/>
        <v>4</v>
      </c>
      <c r="F15" s="37">
        <f t="shared" si="7"/>
        <v>0</v>
      </c>
      <c r="G15" s="37">
        <f t="shared" si="7"/>
        <v>0</v>
      </c>
      <c r="H15" s="37" t="s">
        <v>11</v>
      </c>
      <c r="I15" s="38">
        <f t="shared" si="7"/>
        <v>0</v>
      </c>
      <c r="J15" s="36">
        <f t="shared" si="7"/>
        <v>4</v>
      </c>
    </row>
    <row r="16" spans="1:10" ht="48.75" customHeight="1" thickBot="1" x14ac:dyDescent="0.3">
      <c r="A16" s="329" t="s">
        <v>28</v>
      </c>
      <c r="B16" s="156" t="s">
        <v>10</v>
      </c>
      <c r="C16" s="35" t="s">
        <v>11</v>
      </c>
      <c r="D16" s="37">
        <v>22</v>
      </c>
      <c r="E16" s="37">
        <v>159</v>
      </c>
      <c r="F16" s="37">
        <v>139</v>
      </c>
      <c r="G16" s="37">
        <v>1079</v>
      </c>
      <c r="H16" s="37" t="s">
        <v>11</v>
      </c>
      <c r="I16" s="38">
        <v>150</v>
      </c>
      <c r="J16" s="36">
        <f>SUM(C16:I16)</f>
        <v>1549</v>
      </c>
    </row>
    <row r="17" spans="1:10" ht="54.75" customHeight="1" thickBot="1" x14ac:dyDescent="0.3">
      <c r="A17" s="325"/>
      <c r="B17" s="24"/>
      <c r="C17" s="39"/>
      <c r="D17" s="39"/>
      <c r="E17" s="39"/>
      <c r="F17" s="39"/>
      <c r="G17" s="39"/>
      <c r="H17" s="39"/>
      <c r="I17" s="39"/>
      <c r="J17" s="40"/>
    </row>
    <row r="18" spans="1:10" ht="36" customHeight="1" x14ac:dyDescent="0.25">
      <c r="A18" s="345" t="s">
        <v>29</v>
      </c>
      <c r="B18" s="346"/>
      <c r="C18" s="346"/>
      <c r="D18" s="42"/>
      <c r="E18" s="42"/>
      <c r="F18" s="42"/>
      <c r="G18" s="42"/>
      <c r="H18" s="42"/>
      <c r="I18" s="42"/>
      <c r="J18" s="43"/>
    </row>
    <row r="19" spans="1:10" ht="36" customHeight="1" x14ac:dyDescent="0.25">
      <c r="A19" s="363" t="s">
        <v>30</v>
      </c>
      <c r="B19" s="364"/>
      <c r="C19" s="44">
        <v>0</v>
      </c>
      <c r="D19" s="45">
        <v>1</v>
      </c>
      <c r="E19" s="45">
        <v>2</v>
      </c>
      <c r="F19" s="45">
        <v>2</v>
      </c>
      <c r="G19" s="45">
        <v>3</v>
      </c>
      <c r="H19" s="45">
        <v>0</v>
      </c>
      <c r="I19" s="45">
        <v>1</v>
      </c>
      <c r="J19" s="46">
        <f>SUM(C19:I19)</f>
        <v>9</v>
      </c>
    </row>
    <row r="20" spans="1:10" ht="36" customHeight="1" thickBot="1" x14ac:dyDescent="0.3">
      <c r="A20" s="365" t="s">
        <v>31</v>
      </c>
      <c r="B20" s="366"/>
      <c r="C20" s="47">
        <v>0</v>
      </c>
      <c r="D20" s="48">
        <v>6</v>
      </c>
      <c r="E20" s="48">
        <v>2</v>
      </c>
      <c r="F20" s="48">
        <v>2</v>
      </c>
      <c r="G20" s="48">
        <v>3</v>
      </c>
      <c r="H20" s="48">
        <v>0</v>
      </c>
      <c r="I20" s="49">
        <v>1</v>
      </c>
      <c r="J20" s="50">
        <f>SUM(C20:I20)</f>
        <v>14</v>
      </c>
    </row>
    <row r="21" spans="1:10" ht="31.5" customHeight="1" x14ac:dyDescent="0.25">
      <c r="A21" s="51" t="s">
        <v>32</v>
      </c>
      <c r="B21" s="52"/>
      <c r="C21" s="53"/>
      <c r="D21" s="53"/>
      <c r="E21" s="53"/>
      <c r="F21" s="53"/>
      <c r="G21" s="53"/>
      <c r="H21" s="53"/>
      <c r="I21" s="53"/>
      <c r="J21" s="53"/>
    </row>
  </sheetData>
  <mergeCells count="11">
    <mergeCell ref="A9:A10"/>
    <mergeCell ref="A11:A12"/>
    <mergeCell ref="A18:C18"/>
    <mergeCell ref="A19:B19"/>
    <mergeCell ref="A20:B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2"/>
  <sheetViews>
    <sheetView zoomScale="64" zoomScaleNormal="64" workbookViewId="0">
      <selection sqref="A1:J1"/>
    </sheetView>
  </sheetViews>
  <sheetFormatPr baseColWidth="10" defaultRowHeight="15" x14ac:dyDescent="0.25"/>
  <cols>
    <col min="1" max="1" width="54.5703125" customWidth="1"/>
    <col min="2" max="2" width="17.28515625" style="54" customWidth="1"/>
    <col min="3" max="10" width="26.140625" customWidth="1"/>
  </cols>
  <sheetData>
    <row r="1" spans="1:10" ht="57" customHeight="1" x14ac:dyDescent="0.25">
      <c r="A1" s="441" t="s">
        <v>46</v>
      </c>
      <c r="B1" s="441"/>
      <c r="C1" s="441"/>
      <c r="D1" s="441"/>
      <c r="E1" s="441"/>
      <c r="F1" s="441"/>
      <c r="G1" s="441"/>
      <c r="H1" s="441"/>
      <c r="I1" s="441"/>
      <c r="J1" s="441"/>
    </row>
    <row r="2" spans="1:10" ht="42" customHeight="1" thickBot="1" x14ac:dyDescent="0.3">
      <c r="A2" s="442" t="s">
        <v>145</v>
      </c>
      <c r="B2" s="442"/>
      <c r="C2" s="443"/>
      <c r="D2" s="443"/>
      <c r="E2" s="443"/>
      <c r="F2" s="443"/>
      <c r="G2" s="443"/>
      <c r="H2" s="443"/>
      <c r="I2" s="443"/>
      <c r="J2" s="443"/>
    </row>
    <row r="3" spans="1:10" ht="51.75" customHeight="1" thickBot="1" x14ac:dyDescent="0.3">
      <c r="A3" s="385" t="s">
        <v>47</v>
      </c>
      <c r="B3" s="444"/>
      <c r="C3" s="374" t="s">
        <v>2</v>
      </c>
      <c r="D3" s="375"/>
      <c r="E3" s="375"/>
      <c r="F3" s="375"/>
      <c r="G3" s="375"/>
      <c r="H3" s="375"/>
      <c r="I3" s="375"/>
      <c r="J3" s="376"/>
    </row>
    <row r="4" spans="1:10" ht="57.75" customHeight="1" thickBot="1" x14ac:dyDescent="0.3">
      <c r="A4" s="389"/>
      <c r="B4" s="445"/>
      <c r="C4" s="97" t="s">
        <v>3</v>
      </c>
      <c r="D4" s="98" t="s">
        <v>4</v>
      </c>
      <c r="E4" s="99" t="s">
        <v>68</v>
      </c>
      <c r="F4" s="99" t="s">
        <v>69</v>
      </c>
      <c r="G4" s="98" t="s">
        <v>5</v>
      </c>
      <c r="H4" s="100" t="s">
        <v>6</v>
      </c>
      <c r="I4" s="101" t="s">
        <v>7</v>
      </c>
      <c r="J4" s="326" t="s">
        <v>8</v>
      </c>
    </row>
    <row r="5" spans="1:10" ht="31.5" customHeight="1" x14ac:dyDescent="0.25">
      <c r="A5" s="446" t="s">
        <v>48</v>
      </c>
      <c r="B5" s="102" t="s">
        <v>10</v>
      </c>
      <c r="C5" s="103" t="s">
        <v>11</v>
      </c>
      <c r="D5" s="103">
        <v>2</v>
      </c>
      <c r="E5" s="103">
        <v>7</v>
      </c>
      <c r="F5" s="103">
        <v>10</v>
      </c>
      <c r="G5" s="103">
        <v>29</v>
      </c>
      <c r="H5" s="103" t="s">
        <v>11</v>
      </c>
      <c r="I5" s="104">
        <v>30</v>
      </c>
      <c r="J5" s="105">
        <f>SUM(C5:I5)</f>
        <v>78</v>
      </c>
    </row>
    <row r="6" spans="1:10" ht="31.5" customHeight="1" x14ac:dyDescent="0.25">
      <c r="A6" s="447"/>
      <c r="B6" s="106" t="s">
        <v>12</v>
      </c>
      <c r="C6" s="107" t="s">
        <v>13</v>
      </c>
      <c r="D6" s="107">
        <f t="shared" ref="D6:J6" si="0">D5/D$21</f>
        <v>9.0909090909090912E-2</v>
      </c>
      <c r="E6" s="107">
        <f t="shared" si="0"/>
        <v>4.40251572327044E-2</v>
      </c>
      <c r="F6" s="107">
        <f t="shared" si="0"/>
        <v>7.2463768115942032E-2</v>
      </c>
      <c r="G6" s="107">
        <f t="shared" si="0"/>
        <v>3.0271398747390398E-2</v>
      </c>
      <c r="H6" s="107" t="s">
        <v>13</v>
      </c>
      <c r="I6" s="108">
        <f t="shared" si="0"/>
        <v>0.2</v>
      </c>
      <c r="J6" s="109">
        <f t="shared" si="0"/>
        <v>5.4660126138752631E-2</v>
      </c>
    </row>
    <row r="7" spans="1:10" ht="25.5" customHeight="1" x14ac:dyDescent="0.25">
      <c r="A7" s="448" t="s">
        <v>49</v>
      </c>
      <c r="B7" s="110" t="s">
        <v>10</v>
      </c>
      <c r="C7" s="111" t="s">
        <v>11</v>
      </c>
      <c r="D7" s="111">
        <v>4</v>
      </c>
      <c r="E7" s="111">
        <v>25</v>
      </c>
      <c r="F7" s="111">
        <v>15</v>
      </c>
      <c r="G7" s="111">
        <v>85</v>
      </c>
      <c r="H7" s="111" t="s">
        <v>11</v>
      </c>
      <c r="I7" s="112">
        <v>26</v>
      </c>
      <c r="J7" s="113">
        <f t="shared" ref="J7" si="1">SUM(C7:I7)</f>
        <v>155</v>
      </c>
    </row>
    <row r="8" spans="1:10" ht="25.5" customHeight="1" x14ac:dyDescent="0.25">
      <c r="A8" s="447"/>
      <c r="B8" s="106" t="s">
        <v>12</v>
      </c>
      <c r="C8" s="107" t="s">
        <v>13</v>
      </c>
      <c r="D8" s="107">
        <f t="shared" ref="D8:J8" si="2">D7/D$21</f>
        <v>0.18181818181818182</v>
      </c>
      <c r="E8" s="107">
        <f t="shared" si="2"/>
        <v>0.15723270440251572</v>
      </c>
      <c r="F8" s="107">
        <f t="shared" si="2"/>
        <v>0.10869565217391304</v>
      </c>
      <c r="G8" s="107">
        <f t="shared" si="2"/>
        <v>8.8726513569937368E-2</v>
      </c>
      <c r="H8" s="107" t="s">
        <v>13</v>
      </c>
      <c r="I8" s="108">
        <f t="shared" si="2"/>
        <v>0.17333333333333334</v>
      </c>
      <c r="J8" s="109">
        <f t="shared" si="2"/>
        <v>0.10861948142957253</v>
      </c>
    </row>
    <row r="9" spans="1:10" ht="33.75" customHeight="1" x14ac:dyDescent="0.25">
      <c r="A9" s="448" t="s">
        <v>50</v>
      </c>
      <c r="B9" s="110" t="s">
        <v>10</v>
      </c>
      <c r="C9" s="111" t="s">
        <v>11</v>
      </c>
      <c r="D9" s="111">
        <v>12</v>
      </c>
      <c r="E9" s="111">
        <v>82</v>
      </c>
      <c r="F9" s="111">
        <v>54</v>
      </c>
      <c r="G9" s="111">
        <v>562</v>
      </c>
      <c r="H9" s="111" t="s">
        <v>11</v>
      </c>
      <c r="I9" s="112">
        <v>42</v>
      </c>
      <c r="J9" s="113">
        <f t="shared" ref="J9" si="3">SUM(C9:I9)</f>
        <v>752</v>
      </c>
    </row>
    <row r="10" spans="1:10" ht="33.75" customHeight="1" x14ac:dyDescent="0.25">
      <c r="A10" s="447"/>
      <c r="B10" s="106" t="s">
        <v>12</v>
      </c>
      <c r="C10" s="107" t="s">
        <v>13</v>
      </c>
      <c r="D10" s="107">
        <f t="shared" ref="D10:J10" si="4">D9/D$21</f>
        <v>0.54545454545454541</v>
      </c>
      <c r="E10" s="107">
        <f t="shared" si="4"/>
        <v>0.51572327044025157</v>
      </c>
      <c r="F10" s="107">
        <f t="shared" si="4"/>
        <v>0.39130434782608697</v>
      </c>
      <c r="G10" s="107">
        <f t="shared" si="4"/>
        <v>0.58663883089770352</v>
      </c>
      <c r="H10" s="107" t="s">
        <v>13</v>
      </c>
      <c r="I10" s="108">
        <f t="shared" si="4"/>
        <v>0.28000000000000003</v>
      </c>
      <c r="J10" s="109">
        <f t="shared" si="4"/>
        <v>0.52697967764540998</v>
      </c>
    </row>
    <row r="11" spans="1:10" ht="25.5" customHeight="1" x14ac:dyDescent="0.25">
      <c r="A11" s="448" t="s">
        <v>51</v>
      </c>
      <c r="B11" s="110" t="s">
        <v>10</v>
      </c>
      <c r="C11" s="111" t="s">
        <v>11</v>
      </c>
      <c r="D11" s="111">
        <v>1</v>
      </c>
      <c r="E11" s="111">
        <v>30</v>
      </c>
      <c r="F11" s="111">
        <v>37</v>
      </c>
      <c r="G11" s="111">
        <v>123</v>
      </c>
      <c r="H11" s="111" t="s">
        <v>11</v>
      </c>
      <c r="I11" s="112">
        <v>18</v>
      </c>
      <c r="J11" s="113">
        <f t="shared" ref="J11" si="5">SUM(C11:I11)</f>
        <v>209</v>
      </c>
    </row>
    <row r="12" spans="1:10" ht="25.5" customHeight="1" x14ac:dyDescent="0.25">
      <c r="A12" s="447"/>
      <c r="B12" s="106" t="s">
        <v>12</v>
      </c>
      <c r="C12" s="107" t="s">
        <v>13</v>
      </c>
      <c r="D12" s="107">
        <f t="shared" ref="D12:J12" si="6">D11/D$21</f>
        <v>4.5454545454545456E-2</v>
      </c>
      <c r="E12" s="107">
        <f t="shared" si="6"/>
        <v>0.18867924528301888</v>
      </c>
      <c r="F12" s="107">
        <f t="shared" si="6"/>
        <v>0.26811594202898553</v>
      </c>
      <c r="G12" s="107">
        <f t="shared" si="6"/>
        <v>0.12839248434237996</v>
      </c>
      <c r="H12" s="107" t="s">
        <v>13</v>
      </c>
      <c r="I12" s="108">
        <f t="shared" si="6"/>
        <v>0.12</v>
      </c>
      <c r="J12" s="109">
        <f t="shared" si="6"/>
        <v>0.14646110721793973</v>
      </c>
    </row>
    <row r="13" spans="1:10" ht="25.5" customHeight="1" x14ac:dyDescent="0.25">
      <c r="A13" s="448" t="s">
        <v>52</v>
      </c>
      <c r="B13" s="110" t="s">
        <v>10</v>
      </c>
      <c r="C13" s="111" t="s">
        <v>11</v>
      </c>
      <c r="D13" s="111">
        <v>1</v>
      </c>
      <c r="E13" s="111">
        <v>6</v>
      </c>
      <c r="F13" s="111">
        <v>10</v>
      </c>
      <c r="G13" s="111">
        <v>47</v>
      </c>
      <c r="H13" s="111" t="s">
        <v>11</v>
      </c>
      <c r="I13" s="112">
        <v>12</v>
      </c>
      <c r="J13" s="113">
        <f t="shared" ref="J13" si="7">SUM(C13:I13)</f>
        <v>76</v>
      </c>
    </row>
    <row r="14" spans="1:10" ht="25.5" customHeight="1" x14ac:dyDescent="0.25">
      <c r="A14" s="447"/>
      <c r="B14" s="106" t="s">
        <v>12</v>
      </c>
      <c r="C14" s="107" t="s">
        <v>13</v>
      </c>
      <c r="D14" s="107">
        <f t="shared" ref="D14:J14" si="8">D13/D$21</f>
        <v>4.5454545454545456E-2</v>
      </c>
      <c r="E14" s="107">
        <f t="shared" si="8"/>
        <v>3.7735849056603772E-2</v>
      </c>
      <c r="F14" s="107">
        <f t="shared" si="8"/>
        <v>7.2463768115942032E-2</v>
      </c>
      <c r="G14" s="107">
        <f t="shared" si="8"/>
        <v>4.9060542797494784E-2</v>
      </c>
      <c r="H14" s="107" t="s">
        <v>13</v>
      </c>
      <c r="I14" s="108">
        <f t="shared" si="8"/>
        <v>0.08</v>
      </c>
      <c r="J14" s="109">
        <f t="shared" si="8"/>
        <v>5.3258584442887176E-2</v>
      </c>
    </row>
    <row r="15" spans="1:10" ht="25.5" customHeight="1" x14ac:dyDescent="0.25">
      <c r="A15" s="448" t="s">
        <v>53</v>
      </c>
      <c r="B15" s="110" t="s">
        <v>10</v>
      </c>
      <c r="C15" s="111" t="s">
        <v>11</v>
      </c>
      <c r="D15" s="111">
        <v>0</v>
      </c>
      <c r="E15" s="111">
        <v>4</v>
      </c>
      <c r="F15" s="111">
        <v>10</v>
      </c>
      <c r="G15" s="111">
        <v>65</v>
      </c>
      <c r="H15" s="111" t="s">
        <v>11</v>
      </c>
      <c r="I15" s="112">
        <v>14</v>
      </c>
      <c r="J15" s="113">
        <f t="shared" ref="J15" si="9">SUM(C15:I15)</f>
        <v>93</v>
      </c>
    </row>
    <row r="16" spans="1:10" ht="25.5" customHeight="1" x14ac:dyDescent="0.25">
      <c r="A16" s="447"/>
      <c r="B16" s="106" t="s">
        <v>12</v>
      </c>
      <c r="C16" s="107" t="s">
        <v>13</v>
      </c>
      <c r="D16" s="107">
        <f t="shared" ref="D16:J16" si="10">D15/D$21</f>
        <v>0</v>
      </c>
      <c r="E16" s="107">
        <f t="shared" si="10"/>
        <v>2.5157232704402517E-2</v>
      </c>
      <c r="F16" s="107">
        <f t="shared" si="10"/>
        <v>7.2463768115942032E-2</v>
      </c>
      <c r="G16" s="107">
        <f t="shared" si="10"/>
        <v>6.7849686847599164E-2</v>
      </c>
      <c r="H16" s="107" t="s">
        <v>13</v>
      </c>
      <c r="I16" s="108">
        <f t="shared" si="10"/>
        <v>9.3333333333333338E-2</v>
      </c>
      <c r="J16" s="109">
        <f t="shared" si="10"/>
        <v>6.517168885774352E-2</v>
      </c>
    </row>
    <row r="17" spans="1:10" ht="25.5" customHeight="1" x14ac:dyDescent="0.25">
      <c r="A17" s="440" t="s">
        <v>54</v>
      </c>
      <c r="B17" s="110" t="s">
        <v>10</v>
      </c>
      <c r="C17" s="111" t="s">
        <v>11</v>
      </c>
      <c r="D17" s="111">
        <v>0</v>
      </c>
      <c r="E17" s="111">
        <v>0</v>
      </c>
      <c r="F17" s="111">
        <v>1</v>
      </c>
      <c r="G17" s="111">
        <v>14</v>
      </c>
      <c r="H17" s="111" t="s">
        <v>11</v>
      </c>
      <c r="I17" s="112">
        <v>4</v>
      </c>
      <c r="J17" s="113">
        <f t="shared" ref="J17" si="11">SUM(C17:I17)</f>
        <v>19</v>
      </c>
    </row>
    <row r="18" spans="1:10" ht="25.5" customHeight="1" x14ac:dyDescent="0.25">
      <c r="A18" s="447"/>
      <c r="B18" s="106" t="s">
        <v>12</v>
      </c>
      <c r="C18" s="107" t="s">
        <v>13</v>
      </c>
      <c r="D18" s="107">
        <f t="shared" ref="D18:J18" si="12">D17/D$21</f>
        <v>0</v>
      </c>
      <c r="E18" s="107">
        <f t="shared" si="12"/>
        <v>0</v>
      </c>
      <c r="F18" s="107">
        <f t="shared" si="12"/>
        <v>7.246376811594203E-3</v>
      </c>
      <c r="G18" s="107">
        <f t="shared" si="12"/>
        <v>1.4613778705636743E-2</v>
      </c>
      <c r="H18" s="107" t="s">
        <v>13</v>
      </c>
      <c r="I18" s="108">
        <f t="shared" si="12"/>
        <v>2.6666666666666668E-2</v>
      </c>
      <c r="J18" s="109">
        <f t="shared" si="12"/>
        <v>1.3314646110721794E-2</v>
      </c>
    </row>
    <row r="19" spans="1:10" ht="25.5" customHeight="1" x14ac:dyDescent="0.25">
      <c r="A19" s="440" t="s">
        <v>55</v>
      </c>
      <c r="B19" s="110" t="s">
        <v>10</v>
      </c>
      <c r="C19" s="111" t="s">
        <v>11</v>
      </c>
      <c r="D19" s="111">
        <v>2</v>
      </c>
      <c r="E19" s="111">
        <v>5</v>
      </c>
      <c r="F19" s="111">
        <v>1</v>
      </c>
      <c r="G19" s="111">
        <v>33</v>
      </c>
      <c r="H19" s="111" t="s">
        <v>11</v>
      </c>
      <c r="I19" s="112">
        <v>4</v>
      </c>
      <c r="J19" s="113">
        <f t="shared" ref="J19" si="13">SUM(C19:I19)</f>
        <v>45</v>
      </c>
    </row>
    <row r="20" spans="1:10" ht="25.5" customHeight="1" thickBot="1" x14ac:dyDescent="0.3">
      <c r="A20" s="440"/>
      <c r="B20" s="110" t="s">
        <v>12</v>
      </c>
      <c r="C20" s="114" t="s">
        <v>13</v>
      </c>
      <c r="D20" s="114">
        <f t="shared" ref="D20:J20" si="14">D19/D$21</f>
        <v>9.0909090909090912E-2</v>
      </c>
      <c r="E20" s="114">
        <f t="shared" si="14"/>
        <v>3.1446540880503145E-2</v>
      </c>
      <c r="F20" s="114">
        <f t="shared" si="14"/>
        <v>7.246376811594203E-3</v>
      </c>
      <c r="G20" s="114">
        <f t="shared" si="14"/>
        <v>3.444676409185804E-2</v>
      </c>
      <c r="H20" s="114" t="s">
        <v>13</v>
      </c>
      <c r="I20" s="115">
        <f t="shared" si="14"/>
        <v>2.6666666666666668E-2</v>
      </c>
      <c r="J20" s="116">
        <f t="shared" si="14"/>
        <v>3.1534688156972669E-2</v>
      </c>
    </row>
    <row r="21" spans="1:10" ht="30.75" customHeight="1" x14ac:dyDescent="0.25">
      <c r="A21" s="449" t="s">
        <v>56</v>
      </c>
      <c r="B21" s="117" t="s">
        <v>10</v>
      </c>
      <c r="C21" s="19" t="s">
        <v>11</v>
      </c>
      <c r="D21" s="19">
        <f t="shared" ref="D21:J21" si="15">D5+D7+D9+D11+D13+D15+D17+D19</f>
        <v>22</v>
      </c>
      <c r="E21" s="19">
        <f t="shared" si="15"/>
        <v>159</v>
      </c>
      <c r="F21" s="19">
        <f t="shared" si="15"/>
        <v>138</v>
      </c>
      <c r="G21" s="19">
        <f t="shared" si="15"/>
        <v>958</v>
      </c>
      <c r="H21" s="19" t="s">
        <v>11</v>
      </c>
      <c r="I21" s="118">
        <f t="shared" si="15"/>
        <v>150</v>
      </c>
      <c r="J21" s="20">
        <f t="shared" si="15"/>
        <v>1427</v>
      </c>
    </row>
    <row r="22" spans="1:10" ht="30.75" customHeight="1" thickBot="1" x14ac:dyDescent="0.3">
      <c r="A22" s="450"/>
      <c r="B22" s="119" t="s">
        <v>12</v>
      </c>
      <c r="C22" s="22" t="s">
        <v>13</v>
      </c>
      <c r="D22" s="22">
        <f t="shared" ref="D22:I22" si="16">D21/D$21</f>
        <v>1</v>
      </c>
      <c r="E22" s="22">
        <f t="shared" si="16"/>
        <v>1</v>
      </c>
      <c r="F22" s="22">
        <f t="shared" si="16"/>
        <v>1</v>
      </c>
      <c r="G22" s="22">
        <f t="shared" si="16"/>
        <v>1</v>
      </c>
      <c r="H22" s="22" t="s">
        <v>13</v>
      </c>
      <c r="I22" s="120">
        <f t="shared" si="16"/>
        <v>1</v>
      </c>
      <c r="J22" s="23">
        <f>J21/J$21</f>
        <v>1</v>
      </c>
    </row>
    <row r="23" spans="1:10" ht="36" customHeight="1" thickBot="1" x14ac:dyDescent="0.3">
      <c r="A23" s="24"/>
      <c r="B23" s="25"/>
      <c r="C23" s="26"/>
      <c r="D23" s="26"/>
      <c r="E23" s="26"/>
      <c r="F23" s="26"/>
      <c r="G23" s="26"/>
      <c r="H23" s="26"/>
      <c r="I23" s="26"/>
      <c r="J23" s="26"/>
    </row>
    <row r="24" spans="1:10" ht="57" customHeight="1" x14ac:dyDescent="0.25">
      <c r="A24" s="27" t="s">
        <v>57</v>
      </c>
      <c r="B24" s="121" t="s">
        <v>10</v>
      </c>
      <c r="C24" s="122" t="s">
        <v>11</v>
      </c>
      <c r="D24" s="123">
        <v>0</v>
      </c>
      <c r="E24" s="123">
        <v>0</v>
      </c>
      <c r="F24" s="123">
        <v>1</v>
      </c>
      <c r="G24" s="123">
        <v>121</v>
      </c>
      <c r="H24" s="123" t="s">
        <v>11</v>
      </c>
      <c r="I24" s="124">
        <v>0</v>
      </c>
      <c r="J24" s="125">
        <f>SUM(C24:I24)</f>
        <v>122</v>
      </c>
    </row>
    <row r="25" spans="1:10" ht="55.5" customHeight="1" thickBot="1" x14ac:dyDescent="0.3">
      <c r="A25" s="33" t="s">
        <v>27</v>
      </c>
      <c r="B25" s="126" t="s">
        <v>10</v>
      </c>
      <c r="C25" s="127" t="s">
        <v>11</v>
      </c>
      <c r="D25" s="127">
        <f t="shared" ref="D25:J25" si="17">D26-D21-D24</f>
        <v>0</v>
      </c>
      <c r="E25" s="127">
        <f t="shared" si="17"/>
        <v>0</v>
      </c>
      <c r="F25" s="127">
        <f t="shared" si="17"/>
        <v>0</v>
      </c>
      <c r="G25" s="127">
        <f t="shared" si="17"/>
        <v>0</v>
      </c>
      <c r="H25" s="128" t="s">
        <v>11</v>
      </c>
      <c r="I25" s="129">
        <f t="shared" si="17"/>
        <v>0</v>
      </c>
      <c r="J25" s="130">
        <f t="shared" si="17"/>
        <v>0</v>
      </c>
    </row>
    <row r="26" spans="1:10" ht="54.75" customHeight="1" thickBot="1" x14ac:dyDescent="0.3">
      <c r="A26" s="329" t="s">
        <v>28</v>
      </c>
      <c r="B26" s="131" t="s">
        <v>10</v>
      </c>
      <c r="C26" s="127" t="s">
        <v>11</v>
      </c>
      <c r="D26" s="128">
        <v>22</v>
      </c>
      <c r="E26" s="128">
        <v>159</v>
      </c>
      <c r="F26" s="128">
        <v>139</v>
      </c>
      <c r="G26" s="128">
        <v>1079</v>
      </c>
      <c r="H26" s="128" t="s">
        <v>11</v>
      </c>
      <c r="I26" s="129">
        <v>150</v>
      </c>
      <c r="J26" s="130">
        <f>SUM(C26:I26)</f>
        <v>1549</v>
      </c>
    </row>
    <row r="27" spans="1:10" ht="54.75" customHeight="1" thickBot="1" x14ac:dyDescent="0.3">
      <c r="A27" s="325"/>
      <c r="B27" s="24"/>
      <c r="C27" s="39"/>
      <c r="D27" s="39"/>
      <c r="E27" s="39"/>
      <c r="F27" s="39"/>
      <c r="G27" s="39"/>
      <c r="H27" s="39"/>
      <c r="I27" s="39"/>
      <c r="J27" s="40"/>
    </row>
    <row r="28" spans="1:10" ht="36.75" customHeight="1" x14ac:dyDescent="0.25">
      <c r="A28" s="451" t="s">
        <v>29</v>
      </c>
      <c r="B28" s="452"/>
      <c r="C28" s="452"/>
      <c r="D28" s="42"/>
      <c r="E28" s="42"/>
      <c r="F28" s="42"/>
      <c r="G28" s="42"/>
      <c r="H28" s="42"/>
      <c r="I28" s="42"/>
      <c r="J28" s="43"/>
    </row>
    <row r="29" spans="1:10" ht="36.75" customHeight="1" x14ac:dyDescent="0.25">
      <c r="A29" s="453" t="s">
        <v>30</v>
      </c>
      <c r="B29" s="454"/>
      <c r="C29" s="132">
        <v>0</v>
      </c>
      <c r="D29" s="133">
        <v>1</v>
      </c>
      <c r="E29" s="133">
        <v>2</v>
      </c>
      <c r="F29" s="133">
        <v>2</v>
      </c>
      <c r="G29" s="133">
        <v>3</v>
      </c>
      <c r="H29" s="133">
        <v>0</v>
      </c>
      <c r="I29" s="133">
        <v>1</v>
      </c>
      <c r="J29" s="134">
        <f>SUM(C29:I29)</f>
        <v>9</v>
      </c>
    </row>
    <row r="30" spans="1:10" ht="36.75" customHeight="1" thickBot="1" x14ac:dyDescent="0.3">
      <c r="A30" s="455" t="s">
        <v>31</v>
      </c>
      <c r="B30" s="456"/>
      <c r="C30" s="135">
        <v>0</v>
      </c>
      <c r="D30" s="136">
        <v>6</v>
      </c>
      <c r="E30" s="136">
        <v>2</v>
      </c>
      <c r="F30" s="136">
        <v>2</v>
      </c>
      <c r="G30" s="136">
        <v>3</v>
      </c>
      <c r="H30" s="136">
        <v>0</v>
      </c>
      <c r="I30" s="137">
        <v>1</v>
      </c>
      <c r="J30" s="138">
        <f>SUM(C30:I30)</f>
        <v>14</v>
      </c>
    </row>
    <row r="31" spans="1:10" ht="31.5" customHeight="1" x14ac:dyDescent="0.25">
      <c r="A31" s="139" t="s">
        <v>32</v>
      </c>
      <c r="B31" s="140"/>
      <c r="C31" s="53"/>
      <c r="D31" s="53"/>
      <c r="E31" s="53"/>
      <c r="F31" s="53"/>
      <c r="G31" s="53"/>
      <c r="H31" s="53"/>
      <c r="I31" s="53"/>
      <c r="J31" s="53"/>
    </row>
    <row r="32" spans="1:10" ht="38.25" customHeight="1" x14ac:dyDescent="0.25">
      <c r="A32" s="457" t="s">
        <v>58</v>
      </c>
      <c r="B32" s="457"/>
      <c r="C32" s="457"/>
      <c r="D32" s="457"/>
      <c r="E32" s="457"/>
      <c r="F32" s="457"/>
      <c r="G32" s="457"/>
      <c r="H32" s="457"/>
      <c r="I32" s="457"/>
      <c r="J32" s="457"/>
    </row>
  </sheetData>
  <mergeCells count="17">
    <mergeCell ref="A21:A22"/>
    <mergeCell ref="A28:C28"/>
    <mergeCell ref="A29:B29"/>
    <mergeCell ref="A30:B30"/>
    <mergeCell ref="A32:J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4"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3"/>
  <sheetViews>
    <sheetView zoomScale="62" zoomScaleNormal="62" workbookViewId="0">
      <selection sqref="A1:J1"/>
    </sheetView>
  </sheetViews>
  <sheetFormatPr baseColWidth="10" defaultRowHeight="15" x14ac:dyDescent="0.25"/>
  <cols>
    <col min="1" max="1" width="57.85546875" customWidth="1"/>
    <col min="2" max="2" width="10.140625" style="54" customWidth="1"/>
    <col min="3" max="4" width="22.5703125" customWidth="1"/>
    <col min="5" max="5" width="27.5703125" customWidth="1"/>
    <col min="6" max="10" width="22.5703125" customWidth="1"/>
  </cols>
  <sheetData>
    <row r="1" spans="1:10" ht="34.5" customHeight="1" x14ac:dyDescent="0.25">
      <c r="A1" s="429" t="s">
        <v>146</v>
      </c>
      <c r="B1" s="429"/>
      <c r="C1" s="429"/>
      <c r="D1" s="429"/>
      <c r="E1" s="429"/>
      <c r="F1" s="429"/>
      <c r="G1" s="429"/>
      <c r="H1" s="429"/>
      <c r="I1" s="429"/>
      <c r="J1" s="429"/>
    </row>
    <row r="2" spans="1:10" ht="57" customHeight="1" thickBot="1" x14ac:dyDescent="0.3">
      <c r="A2" s="429" t="s">
        <v>147</v>
      </c>
      <c r="B2" s="429"/>
      <c r="C2" s="430"/>
      <c r="D2" s="430"/>
      <c r="E2" s="430"/>
      <c r="F2" s="430"/>
      <c r="G2" s="430"/>
      <c r="H2" s="430"/>
      <c r="I2" s="430"/>
      <c r="J2" s="430"/>
    </row>
    <row r="3" spans="1:10" ht="51.75" customHeight="1" thickBot="1" x14ac:dyDescent="0.3">
      <c r="A3" s="354" t="s">
        <v>33</v>
      </c>
      <c r="B3" s="355"/>
      <c r="C3" s="391" t="s">
        <v>2</v>
      </c>
      <c r="D3" s="392"/>
      <c r="E3" s="392"/>
      <c r="F3" s="392"/>
      <c r="G3" s="392"/>
      <c r="H3" s="392"/>
      <c r="I3" s="392"/>
      <c r="J3" s="393"/>
    </row>
    <row r="4" spans="1:10" ht="70.5" customHeight="1" thickBot="1" x14ac:dyDescent="0.3">
      <c r="A4" s="356"/>
      <c r="B4" s="357"/>
      <c r="C4" s="55" t="s">
        <v>3</v>
      </c>
      <c r="D4" s="4" t="s">
        <v>4</v>
      </c>
      <c r="E4" s="4" t="s">
        <v>68</v>
      </c>
      <c r="F4" s="4" t="s">
        <v>69</v>
      </c>
      <c r="G4" s="56" t="s">
        <v>5</v>
      </c>
      <c r="H4" s="4" t="s">
        <v>6</v>
      </c>
      <c r="I4" s="57" t="s">
        <v>7</v>
      </c>
      <c r="J4" s="58" t="s">
        <v>8</v>
      </c>
    </row>
    <row r="5" spans="1:10" ht="31.5" customHeight="1" x14ac:dyDescent="0.25">
      <c r="A5" s="460" t="s">
        <v>34</v>
      </c>
      <c r="B5" s="59" t="s">
        <v>35</v>
      </c>
      <c r="C5" s="60" t="s">
        <v>11</v>
      </c>
      <c r="D5" s="60">
        <v>11</v>
      </c>
      <c r="E5" s="60">
        <v>33</v>
      </c>
      <c r="F5" s="60">
        <v>9</v>
      </c>
      <c r="G5" s="60">
        <v>58</v>
      </c>
      <c r="H5" s="60" t="s">
        <v>11</v>
      </c>
      <c r="I5" s="61">
        <v>1</v>
      </c>
      <c r="J5" s="62">
        <f>SUM(C5:I5)</f>
        <v>112</v>
      </c>
    </row>
    <row r="6" spans="1:10" ht="31.5" customHeight="1" x14ac:dyDescent="0.25">
      <c r="A6" s="459"/>
      <c r="B6" s="63" t="s">
        <v>12</v>
      </c>
      <c r="C6" s="64" t="s">
        <v>13</v>
      </c>
      <c r="D6" s="64">
        <f t="shared" ref="D6:J6" si="0">D5/D$23</f>
        <v>0.5</v>
      </c>
      <c r="E6" s="64">
        <f t="shared" si="0"/>
        <v>0.22448979591836735</v>
      </c>
      <c r="F6" s="64">
        <f t="shared" si="0"/>
        <v>6.4748201438848921E-2</v>
      </c>
      <c r="G6" s="64">
        <f t="shared" si="0"/>
        <v>5.9855521155830753E-2</v>
      </c>
      <c r="H6" s="64" t="s">
        <v>13</v>
      </c>
      <c r="I6" s="65">
        <f t="shared" si="0"/>
        <v>6.6666666666666671E-3</v>
      </c>
      <c r="J6" s="66">
        <f t="shared" si="0"/>
        <v>7.8486334968465313E-2</v>
      </c>
    </row>
    <row r="7" spans="1:10" ht="25.5" customHeight="1" x14ac:dyDescent="0.25">
      <c r="A7" s="458" t="s">
        <v>36</v>
      </c>
      <c r="B7" s="67" t="s">
        <v>10</v>
      </c>
      <c r="C7" s="68" t="s">
        <v>11</v>
      </c>
      <c r="D7" s="68">
        <v>2</v>
      </c>
      <c r="E7" s="68">
        <v>28</v>
      </c>
      <c r="F7" s="68">
        <v>10</v>
      </c>
      <c r="G7" s="68">
        <v>128</v>
      </c>
      <c r="H7" s="68" t="s">
        <v>11</v>
      </c>
      <c r="I7" s="69">
        <v>3</v>
      </c>
      <c r="J7" s="70">
        <f t="shared" ref="J7" si="1">SUM(C7:I7)</f>
        <v>171</v>
      </c>
    </row>
    <row r="8" spans="1:10" ht="25.5" customHeight="1" x14ac:dyDescent="0.25">
      <c r="A8" s="459"/>
      <c r="B8" s="63" t="s">
        <v>12</v>
      </c>
      <c r="C8" s="64" t="s">
        <v>13</v>
      </c>
      <c r="D8" s="64">
        <f t="shared" ref="D8:J8" si="2">D7/D$23</f>
        <v>9.0909090909090912E-2</v>
      </c>
      <c r="E8" s="64">
        <f t="shared" si="2"/>
        <v>0.19047619047619047</v>
      </c>
      <c r="F8" s="64">
        <f t="shared" si="2"/>
        <v>7.1942446043165464E-2</v>
      </c>
      <c r="G8" s="64">
        <f t="shared" si="2"/>
        <v>0.13209494324045407</v>
      </c>
      <c r="H8" s="64" t="s">
        <v>13</v>
      </c>
      <c r="I8" s="65">
        <f t="shared" si="2"/>
        <v>0.02</v>
      </c>
      <c r="J8" s="66">
        <f t="shared" si="2"/>
        <v>0.11983181499649614</v>
      </c>
    </row>
    <row r="9" spans="1:10" ht="25.5" customHeight="1" x14ac:dyDescent="0.25">
      <c r="A9" s="458" t="s">
        <v>37</v>
      </c>
      <c r="B9" s="67" t="s">
        <v>10</v>
      </c>
      <c r="C9" s="68" t="s">
        <v>11</v>
      </c>
      <c r="D9" s="68">
        <v>0</v>
      </c>
      <c r="E9" s="68">
        <v>2</v>
      </c>
      <c r="F9" s="68">
        <v>14</v>
      </c>
      <c r="G9" s="68">
        <v>4</v>
      </c>
      <c r="H9" s="68" t="s">
        <v>11</v>
      </c>
      <c r="I9" s="69">
        <v>2</v>
      </c>
      <c r="J9" s="70">
        <f t="shared" ref="J9" si="3">SUM(C9:I9)</f>
        <v>22</v>
      </c>
    </row>
    <row r="10" spans="1:10" ht="25.5" customHeight="1" x14ac:dyDescent="0.25">
      <c r="A10" s="459"/>
      <c r="B10" s="63" t="s">
        <v>12</v>
      </c>
      <c r="C10" s="64" t="s">
        <v>13</v>
      </c>
      <c r="D10" s="64">
        <f t="shared" ref="D10:J10" si="4">D9/D$23</f>
        <v>0</v>
      </c>
      <c r="E10" s="64">
        <f t="shared" si="4"/>
        <v>1.3605442176870748E-2</v>
      </c>
      <c r="F10" s="64">
        <f t="shared" si="4"/>
        <v>0.10071942446043165</v>
      </c>
      <c r="G10" s="64">
        <f t="shared" si="4"/>
        <v>4.1279669762641896E-3</v>
      </c>
      <c r="H10" s="64" t="s">
        <v>13</v>
      </c>
      <c r="I10" s="65">
        <f t="shared" si="4"/>
        <v>1.3333333333333334E-2</v>
      </c>
      <c r="J10" s="66">
        <f t="shared" si="4"/>
        <v>1.5416958654519973E-2</v>
      </c>
    </row>
    <row r="11" spans="1:10" ht="25.5" customHeight="1" x14ac:dyDescent="0.25">
      <c r="A11" s="458" t="s">
        <v>38</v>
      </c>
      <c r="B11" s="67" t="s">
        <v>10</v>
      </c>
      <c r="C11" s="68" t="s">
        <v>11</v>
      </c>
      <c r="D11" s="68">
        <v>0</v>
      </c>
      <c r="E11" s="68">
        <v>6</v>
      </c>
      <c r="F11" s="68">
        <v>2</v>
      </c>
      <c r="G11" s="68">
        <v>22</v>
      </c>
      <c r="H11" s="68" t="s">
        <v>11</v>
      </c>
      <c r="I11" s="69">
        <v>0</v>
      </c>
      <c r="J11" s="70">
        <f t="shared" ref="J11" si="5">SUM(C11:I11)</f>
        <v>30</v>
      </c>
    </row>
    <row r="12" spans="1:10" ht="25.5" customHeight="1" x14ac:dyDescent="0.25">
      <c r="A12" s="459"/>
      <c r="B12" s="63" t="s">
        <v>12</v>
      </c>
      <c r="C12" s="64" t="s">
        <v>13</v>
      </c>
      <c r="D12" s="64">
        <f t="shared" ref="D12:J12" si="6">D11/D$23</f>
        <v>0</v>
      </c>
      <c r="E12" s="64">
        <f t="shared" si="6"/>
        <v>4.0816326530612242E-2</v>
      </c>
      <c r="F12" s="64">
        <f t="shared" si="6"/>
        <v>1.4388489208633094E-2</v>
      </c>
      <c r="G12" s="64">
        <f t="shared" si="6"/>
        <v>2.2703818369453045E-2</v>
      </c>
      <c r="H12" s="64" t="s">
        <v>13</v>
      </c>
      <c r="I12" s="65">
        <f t="shared" si="6"/>
        <v>0</v>
      </c>
      <c r="J12" s="66">
        <f t="shared" si="6"/>
        <v>2.1023125437981779E-2</v>
      </c>
    </row>
    <row r="13" spans="1:10" ht="25.5" customHeight="1" x14ac:dyDescent="0.25">
      <c r="A13" s="458" t="s">
        <v>39</v>
      </c>
      <c r="B13" s="67" t="s">
        <v>10</v>
      </c>
      <c r="C13" s="68" t="s">
        <v>11</v>
      </c>
      <c r="D13" s="68">
        <v>6</v>
      </c>
      <c r="E13" s="68">
        <v>47</v>
      </c>
      <c r="F13" s="68">
        <v>69</v>
      </c>
      <c r="G13" s="68">
        <v>610</v>
      </c>
      <c r="H13" s="68" t="s">
        <v>11</v>
      </c>
      <c r="I13" s="69">
        <v>34</v>
      </c>
      <c r="J13" s="70">
        <f>SUM(C13:I13)</f>
        <v>766</v>
      </c>
    </row>
    <row r="14" spans="1:10" ht="25.5" customHeight="1" x14ac:dyDescent="0.25">
      <c r="A14" s="459"/>
      <c r="B14" s="63" t="s">
        <v>12</v>
      </c>
      <c r="C14" s="64" t="s">
        <v>13</v>
      </c>
      <c r="D14" s="64">
        <f t="shared" ref="D14:J14" si="7">D13/D$23</f>
        <v>0.27272727272727271</v>
      </c>
      <c r="E14" s="64">
        <f t="shared" si="7"/>
        <v>0.31972789115646261</v>
      </c>
      <c r="F14" s="64">
        <f t="shared" si="7"/>
        <v>0.49640287769784175</v>
      </c>
      <c r="G14" s="64">
        <f t="shared" si="7"/>
        <v>0.62951496388028894</v>
      </c>
      <c r="H14" s="64" t="s">
        <v>13</v>
      </c>
      <c r="I14" s="65">
        <f t="shared" si="7"/>
        <v>0.22666666666666666</v>
      </c>
      <c r="J14" s="66">
        <f t="shared" si="7"/>
        <v>0.53679046951646814</v>
      </c>
    </row>
    <row r="15" spans="1:10" ht="25.5" customHeight="1" x14ac:dyDescent="0.25">
      <c r="A15" s="458" t="s">
        <v>40</v>
      </c>
      <c r="B15" s="67" t="s">
        <v>10</v>
      </c>
      <c r="C15" s="68" t="s">
        <v>11</v>
      </c>
      <c r="D15" s="68">
        <v>1</v>
      </c>
      <c r="E15" s="68">
        <v>13</v>
      </c>
      <c r="F15" s="68">
        <v>1</v>
      </c>
      <c r="G15" s="68">
        <v>49</v>
      </c>
      <c r="H15" s="68" t="s">
        <v>11</v>
      </c>
      <c r="I15" s="69">
        <v>0</v>
      </c>
      <c r="J15" s="70">
        <f t="shared" ref="J15" si="8">SUM(C15:I15)</f>
        <v>64</v>
      </c>
    </row>
    <row r="16" spans="1:10" ht="25.5" customHeight="1" x14ac:dyDescent="0.25">
      <c r="A16" s="459"/>
      <c r="B16" s="63" t="s">
        <v>12</v>
      </c>
      <c r="C16" s="64" t="s">
        <v>13</v>
      </c>
      <c r="D16" s="64">
        <f t="shared" ref="D16:J16" si="9">D15/D$23</f>
        <v>4.5454545454545456E-2</v>
      </c>
      <c r="E16" s="64">
        <f t="shared" si="9"/>
        <v>8.8435374149659865E-2</v>
      </c>
      <c r="F16" s="64">
        <f t="shared" si="9"/>
        <v>7.1942446043165471E-3</v>
      </c>
      <c r="G16" s="64">
        <f t="shared" si="9"/>
        <v>5.0567595459236329E-2</v>
      </c>
      <c r="H16" s="64" t="s">
        <v>13</v>
      </c>
      <c r="I16" s="65">
        <f t="shared" si="9"/>
        <v>0</v>
      </c>
      <c r="J16" s="66">
        <f t="shared" si="9"/>
        <v>4.4849334267694461E-2</v>
      </c>
    </row>
    <row r="17" spans="1:10" ht="25.5" customHeight="1" x14ac:dyDescent="0.25">
      <c r="A17" s="458" t="s">
        <v>41</v>
      </c>
      <c r="B17" s="67" t="s">
        <v>10</v>
      </c>
      <c r="C17" s="68" t="s">
        <v>11</v>
      </c>
      <c r="D17" s="68">
        <v>2</v>
      </c>
      <c r="E17" s="68">
        <v>6</v>
      </c>
      <c r="F17" s="68">
        <v>19</v>
      </c>
      <c r="G17" s="68">
        <v>77</v>
      </c>
      <c r="H17" s="68" t="s">
        <v>11</v>
      </c>
      <c r="I17" s="69">
        <v>106</v>
      </c>
      <c r="J17" s="70">
        <f t="shared" ref="J17" si="10">SUM(C17:I17)</f>
        <v>210</v>
      </c>
    </row>
    <row r="18" spans="1:10" ht="25.5" customHeight="1" x14ac:dyDescent="0.25">
      <c r="A18" s="459"/>
      <c r="B18" s="63" t="s">
        <v>12</v>
      </c>
      <c r="C18" s="64" t="s">
        <v>13</v>
      </c>
      <c r="D18" s="64">
        <f t="shared" ref="D18:J18" si="11">D17/D$23</f>
        <v>9.0909090909090912E-2</v>
      </c>
      <c r="E18" s="64">
        <f t="shared" si="11"/>
        <v>4.0816326530612242E-2</v>
      </c>
      <c r="F18" s="64">
        <f t="shared" si="11"/>
        <v>0.1366906474820144</v>
      </c>
      <c r="G18" s="64">
        <f t="shared" si="11"/>
        <v>7.9463364293085662E-2</v>
      </c>
      <c r="H18" s="64" t="s">
        <v>13</v>
      </c>
      <c r="I18" s="65">
        <f t="shared" si="11"/>
        <v>0.70666666666666667</v>
      </c>
      <c r="J18" s="66">
        <f t="shared" si="11"/>
        <v>0.14716187806587247</v>
      </c>
    </row>
    <row r="19" spans="1:10" ht="25.5" customHeight="1" x14ac:dyDescent="0.25">
      <c r="A19" s="458" t="s">
        <v>42</v>
      </c>
      <c r="B19" s="67" t="s">
        <v>10</v>
      </c>
      <c r="C19" s="68" t="s">
        <v>11</v>
      </c>
      <c r="D19" s="68">
        <v>0</v>
      </c>
      <c r="E19" s="68">
        <v>10</v>
      </c>
      <c r="F19" s="68">
        <v>15</v>
      </c>
      <c r="G19" s="68">
        <v>21</v>
      </c>
      <c r="H19" s="68" t="s">
        <v>11</v>
      </c>
      <c r="I19" s="69">
        <v>4</v>
      </c>
      <c r="J19" s="70">
        <f t="shared" ref="J19" si="12">SUM(C19:I19)</f>
        <v>50</v>
      </c>
    </row>
    <row r="20" spans="1:10" ht="25.5" customHeight="1" x14ac:dyDescent="0.25">
      <c r="A20" s="459"/>
      <c r="B20" s="63" t="s">
        <v>12</v>
      </c>
      <c r="C20" s="64" t="s">
        <v>13</v>
      </c>
      <c r="D20" s="64">
        <f t="shared" ref="D20:J20" si="13">D19/D$23</f>
        <v>0</v>
      </c>
      <c r="E20" s="64">
        <f t="shared" si="13"/>
        <v>6.8027210884353748E-2</v>
      </c>
      <c r="F20" s="64">
        <f t="shared" si="13"/>
        <v>0.1079136690647482</v>
      </c>
      <c r="G20" s="64">
        <f t="shared" si="13"/>
        <v>2.1671826625386997E-2</v>
      </c>
      <c r="H20" s="64" t="s">
        <v>13</v>
      </c>
      <c r="I20" s="65">
        <f t="shared" si="13"/>
        <v>2.6666666666666668E-2</v>
      </c>
      <c r="J20" s="66">
        <f t="shared" si="13"/>
        <v>3.5038542396636299E-2</v>
      </c>
    </row>
    <row r="21" spans="1:10" ht="25.5" customHeight="1" x14ac:dyDescent="0.25">
      <c r="A21" s="458" t="s">
        <v>43</v>
      </c>
      <c r="B21" s="67" t="s">
        <v>10</v>
      </c>
      <c r="C21" s="68" t="s">
        <v>11</v>
      </c>
      <c r="D21" s="68">
        <v>0</v>
      </c>
      <c r="E21" s="68">
        <v>2</v>
      </c>
      <c r="F21" s="68">
        <v>0</v>
      </c>
      <c r="G21" s="68">
        <v>0</v>
      </c>
      <c r="H21" s="68" t="s">
        <v>11</v>
      </c>
      <c r="I21" s="69">
        <v>0</v>
      </c>
      <c r="J21" s="70">
        <f t="shared" ref="J21" si="14">SUM(C21:I21)</f>
        <v>2</v>
      </c>
    </row>
    <row r="22" spans="1:10" ht="25.5" customHeight="1" thickBot="1" x14ac:dyDescent="0.3">
      <c r="A22" s="460"/>
      <c r="B22" s="67" t="s">
        <v>12</v>
      </c>
      <c r="C22" s="71" t="s">
        <v>13</v>
      </c>
      <c r="D22" s="71">
        <f t="shared" ref="D22:J22" si="15">D21/D$23</f>
        <v>0</v>
      </c>
      <c r="E22" s="71">
        <f t="shared" si="15"/>
        <v>1.3605442176870748E-2</v>
      </c>
      <c r="F22" s="71">
        <f t="shared" si="15"/>
        <v>0</v>
      </c>
      <c r="G22" s="71">
        <f t="shared" si="15"/>
        <v>0</v>
      </c>
      <c r="H22" s="71" t="s">
        <v>13</v>
      </c>
      <c r="I22" s="72">
        <f t="shared" si="15"/>
        <v>0</v>
      </c>
      <c r="J22" s="73">
        <f t="shared" si="15"/>
        <v>1.4015416958654519E-3</v>
      </c>
    </row>
    <row r="23" spans="1:10" ht="27" customHeight="1" x14ac:dyDescent="0.25">
      <c r="A23" s="354" t="s">
        <v>44</v>
      </c>
      <c r="B23" s="59" t="s">
        <v>10</v>
      </c>
      <c r="C23" s="74" t="s">
        <v>11</v>
      </c>
      <c r="D23" s="74">
        <f t="shared" ref="D23:J23" si="16">D5+D7+D9+D11+D13+D15+D17+D19+D21</f>
        <v>22</v>
      </c>
      <c r="E23" s="74">
        <f t="shared" si="16"/>
        <v>147</v>
      </c>
      <c r="F23" s="74">
        <f t="shared" si="16"/>
        <v>139</v>
      </c>
      <c r="G23" s="74">
        <f t="shared" si="16"/>
        <v>969</v>
      </c>
      <c r="H23" s="74" t="s">
        <v>11</v>
      </c>
      <c r="I23" s="75">
        <f t="shared" si="16"/>
        <v>150</v>
      </c>
      <c r="J23" s="76">
        <f t="shared" si="16"/>
        <v>1427</v>
      </c>
    </row>
    <row r="24" spans="1:10" ht="27" customHeight="1" thickBot="1" x14ac:dyDescent="0.3">
      <c r="A24" s="356"/>
      <c r="B24" s="77" t="s">
        <v>12</v>
      </c>
      <c r="C24" s="78" t="s">
        <v>13</v>
      </c>
      <c r="D24" s="78">
        <f t="shared" ref="D24:I24" si="17">D23/D$23</f>
        <v>1</v>
      </c>
      <c r="E24" s="78">
        <f t="shared" si="17"/>
        <v>1</v>
      </c>
      <c r="F24" s="78">
        <f t="shared" si="17"/>
        <v>1</v>
      </c>
      <c r="G24" s="78">
        <f t="shared" si="17"/>
        <v>1</v>
      </c>
      <c r="H24" s="78" t="s">
        <v>13</v>
      </c>
      <c r="I24" s="79">
        <f t="shared" si="17"/>
        <v>1</v>
      </c>
      <c r="J24" s="80">
        <f>J23/J$23</f>
        <v>1</v>
      </c>
    </row>
    <row r="25" spans="1:10" ht="36" customHeight="1" thickBot="1" x14ac:dyDescent="0.3">
      <c r="A25" s="81"/>
      <c r="B25" s="82"/>
      <c r="C25" s="83"/>
      <c r="D25" s="83"/>
      <c r="E25" s="83"/>
      <c r="F25" s="83"/>
      <c r="G25" s="83"/>
      <c r="H25" s="83"/>
      <c r="I25" s="83"/>
      <c r="J25" s="83"/>
    </row>
    <row r="26" spans="1:10" ht="45.75" customHeight="1" x14ac:dyDescent="0.25">
      <c r="A26" s="84" t="s">
        <v>45</v>
      </c>
      <c r="B26" s="85" t="s">
        <v>10</v>
      </c>
      <c r="C26" s="86" t="s">
        <v>11</v>
      </c>
      <c r="D26" s="87">
        <v>0</v>
      </c>
      <c r="E26" s="87">
        <v>2</v>
      </c>
      <c r="F26" s="87">
        <v>0</v>
      </c>
      <c r="G26" s="87">
        <v>110</v>
      </c>
      <c r="H26" s="87" t="s">
        <v>11</v>
      </c>
      <c r="I26" s="88">
        <v>0</v>
      </c>
      <c r="J26" s="89">
        <f>SUM(C26:I26)</f>
        <v>112</v>
      </c>
    </row>
    <row r="27" spans="1:10" ht="45.75" customHeight="1" thickBot="1" x14ac:dyDescent="0.3">
      <c r="A27" s="90" t="s">
        <v>27</v>
      </c>
      <c r="B27" s="77" t="s">
        <v>10</v>
      </c>
      <c r="C27" s="91" t="s">
        <v>11</v>
      </c>
      <c r="D27" s="92">
        <f t="shared" ref="D27:I27" si="18">D28-D23-D26</f>
        <v>0</v>
      </c>
      <c r="E27" s="92">
        <f t="shared" si="18"/>
        <v>10</v>
      </c>
      <c r="F27" s="92">
        <f t="shared" si="18"/>
        <v>0</v>
      </c>
      <c r="G27" s="92">
        <f t="shared" si="18"/>
        <v>0</v>
      </c>
      <c r="H27" s="92" t="s">
        <v>11</v>
      </c>
      <c r="I27" s="93">
        <f t="shared" si="18"/>
        <v>0</v>
      </c>
      <c r="J27" s="94">
        <f>SUM(C27:I27)</f>
        <v>10</v>
      </c>
    </row>
    <row r="28" spans="1:10" ht="45.75" customHeight="1" thickBot="1" x14ac:dyDescent="0.3">
      <c r="A28" s="330" t="s">
        <v>28</v>
      </c>
      <c r="B28" s="77" t="s">
        <v>10</v>
      </c>
      <c r="C28" s="91" t="s">
        <v>11</v>
      </c>
      <c r="D28" s="92">
        <v>22</v>
      </c>
      <c r="E28" s="92">
        <v>159</v>
      </c>
      <c r="F28" s="92">
        <v>139</v>
      </c>
      <c r="G28" s="92">
        <v>1079</v>
      </c>
      <c r="H28" s="92" t="s">
        <v>11</v>
      </c>
      <c r="I28" s="93">
        <v>150</v>
      </c>
      <c r="J28" s="94">
        <f>SUM(C28:I28)</f>
        <v>1549</v>
      </c>
    </row>
    <row r="29" spans="1:10" ht="48.75" customHeight="1" thickBot="1" x14ac:dyDescent="0.3">
      <c r="A29" s="325"/>
      <c r="B29" s="24"/>
      <c r="C29" s="39"/>
      <c r="D29" s="39"/>
      <c r="E29" s="39"/>
      <c r="F29" s="39"/>
      <c r="G29" s="39"/>
      <c r="H29" s="39"/>
      <c r="I29" s="39"/>
      <c r="J29" s="40"/>
    </row>
    <row r="30" spans="1:10" ht="39.75" customHeight="1" x14ac:dyDescent="0.25">
      <c r="A30" s="345" t="s">
        <v>29</v>
      </c>
      <c r="B30" s="346"/>
      <c r="C30" s="346"/>
      <c r="D30" s="42"/>
      <c r="E30" s="42"/>
      <c r="F30" s="42"/>
      <c r="G30" s="42"/>
      <c r="H30" s="42"/>
      <c r="I30" s="42"/>
      <c r="J30" s="43"/>
    </row>
    <row r="31" spans="1:10" ht="39.75" customHeight="1" x14ac:dyDescent="0.25">
      <c r="A31" s="363" t="s">
        <v>30</v>
      </c>
      <c r="B31" s="364"/>
      <c r="C31" s="44">
        <v>0</v>
      </c>
      <c r="D31" s="45">
        <v>1</v>
      </c>
      <c r="E31" s="45">
        <v>2</v>
      </c>
      <c r="F31" s="45">
        <v>2</v>
      </c>
      <c r="G31" s="45">
        <v>3</v>
      </c>
      <c r="H31" s="45">
        <v>0</v>
      </c>
      <c r="I31" s="45">
        <v>1</v>
      </c>
      <c r="J31" s="46">
        <f>SUM(C31:I31)</f>
        <v>9</v>
      </c>
    </row>
    <row r="32" spans="1:10" ht="39.75" customHeight="1" thickBot="1" x14ac:dyDescent="0.3">
      <c r="A32" s="365" t="s">
        <v>31</v>
      </c>
      <c r="B32" s="366"/>
      <c r="C32" s="47">
        <v>0</v>
      </c>
      <c r="D32" s="48">
        <v>6</v>
      </c>
      <c r="E32" s="48">
        <v>2</v>
      </c>
      <c r="F32" s="48">
        <v>2</v>
      </c>
      <c r="G32" s="48">
        <v>3</v>
      </c>
      <c r="H32" s="48">
        <v>0</v>
      </c>
      <c r="I32" s="49">
        <v>1</v>
      </c>
      <c r="J32" s="50">
        <f>SUM(C32:I32)</f>
        <v>14</v>
      </c>
    </row>
    <row r="33" spans="1:10" ht="26.25" customHeight="1" x14ac:dyDescent="0.25">
      <c r="A33" s="95" t="s">
        <v>32</v>
      </c>
      <c r="B33" s="96"/>
      <c r="C33" s="53"/>
      <c r="D33" s="53"/>
      <c r="E33" s="53"/>
      <c r="F33" s="53"/>
      <c r="G33" s="53"/>
      <c r="H33" s="53"/>
      <c r="I33" s="53"/>
      <c r="J33" s="53"/>
    </row>
  </sheetData>
  <mergeCells count="17">
    <mergeCell ref="A21:A22"/>
    <mergeCell ref="A23:A24"/>
    <mergeCell ref="A30:C30"/>
    <mergeCell ref="A31:B31"/>
    <mergeCell ref="A32:B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5"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9"/>
  <sheetViews>
    <sheetView zoomScale="59" zoomScaleNormal="59" workbookViewId="0">
      <selection sqref="A1:J1"/>
    </sheetView>
  </sheetViews>
  <sheetFormatPr baseColWidth="10" defaultRowHeight="15" x14ac:dyDescent="0.25"/>
  <cols>
    <col min="1" max="1" width="51.85546875" customWidth="1"/>
    <col min="2" max="2" width="13.85546875" style="54" customWidth="1"/>
    <col min="3" max="4" width="24.42578125" customWidth="1"/>
    <col min="5" max="5" width="26.42578125" customWidth="1"/>
    <col min="6" max="10" width="24.42578125" customWidth="1"/>
  </cols>
  <sheetData>
    <row r="1" spans="1:10" ht="57" customHeight="1" x14ac:dyDescent="0.25">
      <c r="A1" s="429" t="s">
        <v>0</v>
      </c>
      <c r="B1" s="429"/>
      <c r="C1" s="429"/>
      <c r="D1" s="429"/>
      <c r="E1" s="429"/>
      <c r="F1" s="429"/>
      <c r="G1" s="429"/>
      <c r="H1" s="429"/>
      <c r="I1" s="429"/>
      <c r="J1" s="429"/>
    </row>
    <row r="2" spans="1:10" ht="57" customHeight="1" thickBot="1" x14ac:dyDescent="0.3">
      <c r="A2" s="429" t="s">
        <v>148</v>
      </c>
      <c r="B2" s="429"/>
      <c r="C2" s="430"/>
      <c r="D2" s="430"/>
      <c r="E2" s="430"/>
      <c r="F2" s="430"/>
      <c r="G2" s="430"/>
      <c r="H2" s="430"/>
      <c r="I2" s="430"/>
      <c r="J2" s="430"/>
    </row>
    <row r="3" spans="1:10" ht="51.75" customHeight="1" thickBot="1" x14ac:dyDescent="0.3">
      <c r="A3" s="370" t="s">
        <v>1</v>
      </c>
      <c r="B3" s="371"/>
      <c r="C3" s="374" t="s">
        <v>2</v>
      </c>
      <c r="D3" s="375"/>
      <c r="E3" s="375"/>
      <c r="F3" s="375"/>
      <c r="G3" s="375"/>
      <c r="H3" s="375"/>
      <c r="I3" s="375"/>
      <c r="J3" s="376"/>
    </row>
    <row r="4" spans="1:10" ht="48" customHeight="1" thickBot="1" x14ac:dyDescent="0.3">
      <c r="A4" s="372"/>
      <c r="B4" s="373"/>
      <c r="C4" s="1" t="s">
        <v>3</v>
      </c>
      <c r="D4" s="2" t="s">
        <v>4</v>
      </c>
      <c r="E4" s="2" t="s">
        <v>68</v>
      </c>
      <c r="F4" s="2" t="s">
        <v>69</v>
      </c>
      <c r="G4" s="3" t="s">
        <v>5</v>
      </c>
      <c r="H4" s="4" t="s">
        <v>6</v>
      </c>
      <c r="I4" s="5" t="s">
        <v>7</v>
      </c>
      <c r="J4" s="6" t="s">
        <v>8</v>
      </c>
    </row>
    <row r="5" spans="1:10" ht="31.5" customHeight="1" x14ac:dyDescent="0.25">
      <c r="A5" s="437" t="s">
        <v>9</v>
      </c>
      <c r="B5" s="7" t="s">
        <v>10</v>
      </c>
      <c r="C5" s="8" t="s">
        <v>11</v>
      </c>
      <c r="D5" s="8">
        <v>0</v>
      </c>
      <c r="E5" s="8">
        <v>0</v>
      </c>
      <c r="F5" s="8">
        <v>0</v>
      </c>
      <c r="G5" s="8">
        <v>12</v>
      </c>
      <c r="H5" s="8" t="s">
        <v>11</v>
      </c>
      <c r="I5" s="8">
        <v>0</v>
      </c>
      <c r="J5" s="9">
        <f>SUM(C5:I5)</f>
        <v>12</v>
      </c>
    </row>
    <row r="6" spans="1:10" ht="31.5" customHeight="1" x14ac:dyDescent="0.25">
      <c r="A6" s="436"/>
      <c r="B6" s="10" t="s">
        <v>12</v>
      </c>
      <c r="C6" s="11" t="s">
        <v>13</v>
      </c>
      <c r="D6" s="11">
        <f t="shared" ref="D6:J6" si="0">D5/D$29</f>
        <v>0</v>
      </c>
      <c r="E6" s="11">
        <f t="shared" si="0"/>
        <v>0</v>
      </c>
      <c r="F6" s="11">
        <f t="shared" si="0"/>
        <v>0</v>
      </c>
      <c r="G6" s="11">
        <f t="shared" si="0"/>
        <v>1.1616650532429816E-2</v>
      </c>
      <c r="H6" s="11" t="s">
        <v>13</v>
      </c>
      <c r="I6" s="11">
        <f t="shared" ref="I6" si="1">I5/I$29</f>
        <v>0</v>
      </c>
      <c r="J6" s="12">
        <f t="shared" si="0"/>
        <v>8.658008658008658E-3</v>
      </c>
    </row>
    <row r="7" spans="1:10" ht="25.5" customHeight="1" x14ac:dyDescent="0.25">
      <c r="A7" s="435" t="s">
        <v>14</v>
      </c>
      <c r="B7" s="13" t="s">
        <v>10</v>
      </c>
      <c r="C7" s="14" t="s">
        <v>11</v>
      </c>
      <c r="D7" s="14">
        <v>0</v>
      </c>
      <c r="E7" s="14">
        <v>37</v>
      </c>
      <c r="F7" s="14">
        <v>1</v>
      </c>
      <c r="G7" s="14">
        <v>2</v>
      </c>
      <c r="H7" s="14" t="s">
        <v>11</v>
      </c>
      <c r="I7" s="14">
        <v>0</v>
      </c>
      <c r="J7" s="15">
        <f t="shared" ref="J7" si="2">SUM(C7:I7)</f>
        <v>40</v>
      </c>
    </row>
    <row r="8" spans="1:10" ht="25.5" customHeight="1" x14ac:dyDescent="0.25">
      <c r="A8" s="436"/>
      <c r="B8" s="10" t="s">
        <v>12</v>
      </c>
      <c r="C8" s="11" t="s">
        <v>13</v>
      </c>
      <c r="D8" s="11">
        <f t="shared" ref="D8:J8" si="3">D7/D$29</f>
        <v>0</v>
      </c>
      <c r="E8" s="11">
        <f t="shared" si="3"/>
        <v>0.88095238095238093</v>
      </c>
      <c r="F8" s="11">
        <f t="shared" si="3"/>
        <v>7.1942446043165471E-3</v>
      </c>
      <c r="G8" s="11">
        <f t="shared" si="3"/>
        <v>1.9361084220716361E-3</v>
      </c>
      <c r="H8" s="11" t="s">
        <v>13</v>
      </c>
      <c r="I8" s="11">
        <f t="shared" ref="I8" si="4">I7/I$29</f>
        <v>0</v>
      </c>
      <c r="J8" s="12">
        <f t="shared" si="3"/>
        <v>2.886002886002886E-2</v>
      </c>
    </row>
    <row r="9" spans="1:10" ht="25.5" customHeight="1" x14ac:dyDescent="0.25">
      <c r="A9" s="435" t="s">
        <v>15</v>
      </c>
      <c r="B9" s="13" t="s">
        <v>10</v>
      </c>
      <c r="C9" s="14" t="s">
        <v>11</v>
      </c>
      <c r="D9" s="14">
        <v>22</v>
      </c>
      <c r="E9" s="14">
        <v>0</v>
      </c>
      <c r="F9" s="14">
        <v>2</v>
      </c>
      <c r="G9" s="14">
        <v>3</v>
      </c>
      <c r="H9" s="14" t="s">
        <v>11</v>
      </c>
      <c r="I9" s="14">
        <v>0</v>
      </c>
      <c r="J9" s="15">
        <f t="shared" ref="J9" si="5">SUM(C9:I9)</f>
        <v>27</v>
      </c>
    </row>
    <row r="10" spans="1:10" ht="25.5" customHeight="1" x14ac:dyDescent="0.25">
      <c r="A10" s="436"/>
      <c r="B10" s="10" t="s">
        <v>12</v>
      </c>
      <c r="C10" s="11" t="s">
        <v>13</v>
      </c>
      <c r="D10" s="11">
        <f t="shared" ref="D10:J10" si="6">D9/D$29</f>
        <v>1</v>
      </c>
      <c r="E10" s="11">
        <f t="shared" si="6"/>
        <v>0</v>
      </c>
      <c r="F10" s="11">
        <f t="shared" si="6"/>
        <v>1.4388489208633094E-2</v>
      </c>
      <c r="G10" s="11">
        <f t="shared" si="6"/>
        <v>2.9041626331074541E-3</v>
      </c>
      <c r="H10" s="11" t="s">
        <v>13</v>
      </c>
      <c r="I10" s="11">
        <f t="shared" ref="I10" si="7">I9/I$29</f>
        <v>0</v>
      </c>
      <c r="J10" s="12">
        <f t="shared" si="6"/>
        <v>1.948051948051948E-2</v>
      </c>
    </row>
    <row r="11" spans="1:10" ht="25.5" customHeight="1" x14ac:dyDescent="0.25">
      <c r="A11" s="435" t="s">
        <v>16</v>
      </c>
      <c r="B11" s="13" t="s">
        <v>10</v>
      </c>
      <c r="C11" s="14" t="s">
        <v>11</v>
      </c>
      <c r="D11" s="14">
        <v>0</v>
      </c>
      <c r="E11" s="14">
        <v>0</v>
      </c>
      <c r="F11" s="14">
        <v>133</v>
      </c>
      <c r="G11" s="14">
        <v>2</v>
      </c>
      <c r="H11" s="14" t="s">
        <v>11</v>
      </c>
      <c r="I11" s="14">
        <v>0</v>
      </c>
      <c r="J11" s="15">
        <f t="shared" ref="J11" si="8">SUM(C11:I11)</f>
        <v>135</v>
      </c>
    </row>
    <row r="12" spans="1:10" ht="25.5" customHeight="1" x14ac:dyDescent="0.25">
      <c r="A12" s="436"/>
      <c r="B12" s="10" t="s">
        <v>12</v>
      </c>
      <c r="C12" s="11" t="s">
        <v>13</v>
      </c>
      <c r="D12" s="11">
        <f t="shared" ref="D12:J12" si="9">D11/D$29</f>
        <v>0</v>
      </c>
      <c r="E12" s="11">
        <f t="shared" si="9"/>
        <v>0</v>
      </c>
      <c r="F12" s="11">
        <f t="shared" si="9"/>
        <v>0.95683453237410077</v>
      </c>
      <c r="G12" s="11">
        <f t="shared" si="9"/>
        <v>1.9361084220716361E-3</v>
      </c>
      <c r="H12" s="11" t="s">
        <v>13</v>
      </c>
      <c r="I12" s="11">
        <f t="shared" ref="I12" si="10">I11/I$29</f>
        <v>0</v>
      </c>
      <c r="J12" s="12">
        <f t="shared" si="9"/>
        <v>9.7402597402597407E-2</v>
      </c>
    </row>
    <row r="13" spans="1:10" ht="25.5" customHeight="1" x14ac:dyDescent="0.25">
      <c r="A13" s="435" t="s">
        <v>17</v>
      </c>
      <c r="B13" s="13" t="s">
        <v>10</v>
      </c>
      <c r="C13" s="14" t="s">
        <v>11</v>
      </c>
      <c r="D13" s="14">
        <v>0</v>
      </c>
      <c r="E13" s="14">
        <v>0</v>
      </c>
      <c r="F13" s="14">
        <v>0</v>
      </c>
      <c r="G13" s="14">
        <v>999</v>
      </c>
      <c r="H13" s="14" t="s">
        <v>11</v>
      </c>
      <c r="I13" s="14">
        <v>1</v>
      </c>
      <c r="J13" s="15">
        <f t="shared" ref="J13" si="11">SUM(C13:I13)</f>
        <v>1000</v>
      </c>
    </row>
    <row r="14" spans="1:10" ht="25.5" customHeight="1" x14ac:dyDescent="0.25">
      <c r="A14" s="436"/>
      <c r="B14" s="10" t="s">
        <v>12</v>
      </c>
      <c r="C14" s="11" t="s">
        <v>13</v>
      </c>
      <c r="D14" s="11">
        <f t="shared" ref="D14:J14" si="12">D13/D$29</f>
        <v>0</v>
      </c>
      <c r="E14" s="11">
        <f t="shared" si="12"/>
        <v>0</v>
      </c>
      <c r="F14" s="11">
        <f t="shared" si="12"/>
        <v>0</v>
      </c>
      <c r="G14" s="11">
        <f t="shared" si="12"/>
        <v>0.96708615682478216</v>
      </c>
      <c r="H14" s="11" t="s">
        <v>13</v>
      </c>
      <c r="I14" s="11">
        <f t="shared" ref="I14" si="13">I13/I$29</f>
        <v>6.6666666666666671E-3</v>
      </c>
      <c r="J14" s="12">
        <f t="shared" si="12"/>
        <v>0.72150072150072153</v>
      </c>
    </row>
    <row r="15" spans="1:10" ht="25.5" customHeight="1" x14ac:dyDescent="0.25">
      <c r="A15" s="435" t="s">
        <v>18</v>
      </c>
      <c r="B15" s="13" t="s">
        <v>10</v>
      </c>
      <c r="C15" s="14" t="s">
        <v>11</v>
      </c>
      <c r="D15" s="14">
        <v>0</v>
      </c>
      <c r="E15" s="14">
        <v>0</v>
      </c>
      <c r="F15" s="14">
        <v>1</v>
      </c>
      <c r="G15" s="14">
        <v>1</v>
      </c>
      <c r="H15" s="14" t="s">
        <v>11</v>
      </c>
      <c r="I15" s="14">
        <v>0</v>
      </c>
      <c r="J15" s="15">
        <f t="shared" ref="J15" si="14">SUM(C15:I15)</f>
        <v>2</v>
      </c>
    </row>
    <row r="16" spans="1:10" ht="25.5" customHeight="1" x14ac:dyDescent="0.25">
      <c r="A16" s="436"/>
      <c r="B16" s="10" t="s">
        <v>12</v>
      </c>
      <c r="C16" s="11" t="s">
        <v>13</v>
      </c>
      <c r="D16" s="11">
        <f t="shared" ref="D16:J16" si="15">D15/D$29</f>
        <v>0</v>
      </c>
      <c r="E16" s="11">
        <f t="shared" si="15"/>
        <v>0</v>
      </c>
      <c r="F16" s="11">
        <f t="shared" si="15"/>
        <v>7.1942446043165471E-3</v>
      </c>
      <c r="G16" s="11">
        <f t="shared" si="15"/>
        <v>9.6805421103581804E-4</v>
      </c>
      <c r="H16" s="11" t="s">
        <v>13</v>
      </c>
      <c r="I16" s="11">
        <f t="shared" ref="I16" si="16">I15/I$29</f>
        <v>0</v>
      </c>
      <c r="J16" s="12">
        <f t="shared" si="15"/>
        <v>1.443001443001443E-3</v>
      </c>
    </row>
    <row r="17" spans="1:10" ht="25.5" customHeight="1" x14ac:dyDescent="0.25">
      <c r="A17" s="435" t="s">
        <v>19</v>
      </c>
      <c r="B17" s="13" t="s">
        <v>10</v>
      </c>
      <c r="C17" s="14" t="s">
        <v>11</v>
      </c>
      <c r="D17" s="14">
        <v>0</v>
      </c>
      <c r="E17" s="14">
        <v>0</v>
      </c>
      <c r="F17" s="14">
        <v>0</v>
      </c>
      <c r="G17" s="14">
        <v>1</v>
      </c>
      <c r="H17" s="14" t="s">
        <v>11</v>
      </c>
      <c r="I17" s="14">
        <v>149</v>
      </c>
      <c r="J17" s="15">
        <f t="shared" ref="J17" si="17">SUM(C17:I17)</f>
        <v>150</v>
      </c>
    </row>
    <row r="18" spans="1:10" ht="25.5" customHeight="1" x14ac:dyDescent="0.25">
      <c r="A18" s="436"/>
      <c r="B18" s="10" t="s">
        <v>12</v>
      </c>
      <c r="C18" s="11" t="s">
        <v>13</v>
      </c>
      <c r="D18" s="11">
        <f t="shared" ref="D18:J18" si="18">D17/D$29</f>
        <v>0</v>
      </c>
      <c r="E18" s="11">
        <f t="shared" si="18"/>
        <v>0</v>
      </c>
      <c r="F18" s="11">
        <f t="shared" si="18"/>
        <v>0</v>
      </c>
      <c r="G18" s="11">
        <f t="shared" si="18"/>
        <v>9.6805421103581804E-4</v>
      </c>
      <c r="H18" s="11" t="s">
        <v>13</v>
      </c>
      <c r="I18" s="11">
        <f t="shared" ref="I18" si="19">I17/I$29</f>
        <v>0.99333333333333329</v>
      </c>
      <c r="J18" s="12">
        <f t="shared" si="18"/>
        <v>0.10822510822510822</v>
      </c>
    </row>
    <row r="19" spans="1:10" ht="25.5" customHeight="1" x14ac:dyDescent="0.25">
      <c r="A19" s="435" t="s">
        <v>20</v>
      </c>
      <c r="B19" s="13" t="s">
        <v>10</v>
      </c>
      <c r="C19" s="14" t="s">
        <v>11</v>
      </c>
      <c r="D19" s="14">
        <v>0</v>
      </c>
      <c r="E19" s="14">
        <v>1</v>
      </c>
      <c r="F19" s="14">
        <v>1</v>
      </c>
      <c r="G19" s="14">
        <v>7</v>
      </c>
      <c r="H19" s="14" t="s">
        <v>11</v>
      </c>
      <c r="I19" s="14">
        <v>0</v>
      </c>
      <c r="J19" s="15">
        <f t="shared" ref="J19" si="20">SUM(C19:I19)</f>
        <v>9</v>
      </c>
    </row>
    <row r="20" spans="1:10" ht="25.5" customHeight="1" x14ac:dyDescent="0.25">
      <c r="A20" s="436"/>
      <c r="B20" s="10" t="s">
        <v>12</v>
      </c>
      <c r="C20" s="11" t="s">
        <v>13</v>
      </c>
      <c r="D20" s="11">
        <f t="shared" ref="D20:J20" si="21">D19/D$29</f>
        <v>0</v>
      </c>
      <c r="E20" s="11">
        <f t="shared" si="21"/>
        <v>2.3809523809523808E-2</v>
      </c>
      <c r="F20" s="11">
        <f t="shared" si="21"/>
        <v>7.1942446043165471E-3</v>
      </c>
      <c r="G20" s="11">
        <f t="shared" si="21"/>
        <v>6.7763794772507258E-3</v>
      </c>
      <c r="H20" s="11" t="s">
        <v>13</v>
      </c>
      <c r="I20" s="11">
        <f t="shared" ref="I20" si="22">I19/I$29</f>
        <v>0</v>
      </c>
      <c r="J20" s="12">
        <f t="shared" si="21"/>
        <v>6.4935064935064939E-3</v>
      </c>
    </row>
    <row r="21" spans="1:10" ht="25.5" customHeight="1" x14ac:dyDescent="0.25">
      <c r="A21" s="435" t="s">
        <v>21</v>
      </c>
      <c r="B21" s="13" t="s">
        <v>10</v>
      </c>
      <c r="C21" s="14" t="s">
        <v>11</v>
      </c>
      <c r="D21" s="14">
        <v>0</v>
      </c>
      <c r="E21" s="14">
        <v>3</v>
      </c>
      <c r="F21" s="14">
        <v>1</v>
      </c>
      <c r="G21" s="14">
        <v>3</v>
      </c>
      <c r="H21" s="14" t="s">
        <v>11</v>
      </c>
      <c r="I21" s="14">
        <v>0</v>
      </c>
      <c r="J21" s="15">
        <f t="shared" ref="J21" si="23">SUM(C21:I21)</f>
        <v>7</v>
      </c>
    </row>
    <row r="22" spans="1:10" ht="25.5" customHeight="1" x14ac:dyDescent="0.25">
      <c r="A22" s="436"/>
      <c r="B22" s="10" t="s">
        <v>12</v>
      </c>
      <c r="C22" s="11" t="s">
        <v>13</v>
      </c>
      <c r="D22" s="11">
        <f t="shared" ref="D22:J22" si="24">D21/D$29</f>
        <v>0</v>
      </c>
      <c r="E22" s="11">
        <f t="shared" si="24"/>
        <v>7.1428571428571425E-2</v>
      </c>
      <c r="F22" s="11">
        <f t="shared" si="24"/>
        <v>7.1942446043165471E-3</v>
      </c>
      <c r="G22" s="11">
        <f t="shared" si="24"/>
        <v>2.9041626331074541E-3</v>
      </c>
      <c r="H22" s="11" t="s">
        <v>13</v>
      </c>
      <c r="I22" s="11">
        <f t="shared" ref="I22" si="25">I21/I$29</f>
        <v>0</v>
      </c>
      <c r="J22" s="12">
        <f t="shared" si="24"/>
        <v>5.0505050505050509E-3</v>
      </c>
    </row>
    <row r="23" spans="1:10" ht="25.5" customHeight="1" x14ac:dyDescent="0.25">
      <c r="A23" s="435" t="s">
        <v>22</v>
      </c>
      <c r="B23" s="13" t="s">
        <v>10</v>
      </c>
      <c r="C23" s="14" t="s">
        <v>11</v>
      </c>
      <c r="D23" s="14">
        <v>0</v>
      </c>
      <c r="E23" s="14">
        <v>1</v>
      </c>
      <c r="F23" s="14">
        <v>0</v>
      </c>
      <c r="G23" s="14">
        <v>1</v>
      </c>
      <c r="H23" s="14" t="s">
        <v>11</v>
      </c>
      <c r="I23" s="14">
        <v>0</v>
      </c>
      <c r="J23" s="15">
        <f t="shared" ref="J23" si="26">SUM(C23:I23)</f>
        <v>2</v>
      </c>
    </row>
    <row r="24" spans="1:10" ht="25.5" customHeight="1" x14ac:dyDescent="0.25">
      <c r="A24" s="436"/>
      <c r="B24" s="10" t="s">
        <v>12</v>
      </c>
      <c r="C24" s="11" t="s">
        <v>13</v>
      </c>
      <c r="D24" s="11">
        <f t="shared" ref="D24:J24" si="27">D23/D$29</f>
        <v>0</v>
      </c>
      <c r="E24" s="11">
        <f t="shared" si="27"/>
        <v>2.3809523809523808E-2</v>
      </c>
      <c r="F24" s="11">
        <f t="shared" si="27"/>
        <v>0</v>
      </c>
      <c r="G24" s="11">
        <f t="shared" si="27"/>
        <v>9.6805421103581804E-4</v>
      </c>
      <c r="H24" s="11" t="s">
        <v>13</v>
      </c>
      <c r="I24" s="11">
        <f t="shared" ref="I24" si="28">I23/I$29</f>
        <v>0</v>
      </c>
      <c r="J24" s="12">
        <f t="shared" si="27"/>
        <v>1.443001443001443E-3</v>
      </c>
    </row>
    <row r="25" spans="1:10" ht="25.5" customHeight="1" x14ac:dyDescent="0.25">
      <c r="A25" s="435" t="s">
        <v>23</v>
      </c>
      <c r="B25" s="13" t="s">
        <v>10</v>
      </c>
      <c r="C25" s="14" t="s">
        <v>11</v>
      </c>
      <c r="D25" s="14">
        <v>0</v>
      </c>
      <c r="E25" s="14">
        <v>0</v>
      </c>
      <c r="F25" s="14">
        <v>0</v>
      </c>
      <c r="G25" s="14">
        <v>2</v>
      </c>
      <c r="H25" s="14" t="s">
        <v>11</v>
      </c>
      <c r="I25" s="14">
        <v>0</v>
      </c>
      <c r="J25" s="15">
        <f t="shared" ref="J25" si="29">SUM(C25:I25)</f>
        <v>2</v>
      </c>
    </row>
    <row r="26" spans="1:10" ht="25.5" customHeight="1" x14ac:dyDescent="0.25">
      <c r="A26" s="436"/>
      <c r="B26" s="10" t="s">
        <v>12</v>
      </c>
      <c r="C26" s="11" t="s">
        <v>13</v>
      </c>
      <c r="D26" s="11">
        <f t="shared" ref="D26:J26" si="30">D25/D$29</f>
        <v>0</v>
      </c>
      <c r="E26" s="11">
        <f t="shared" si="30"/>
        <v>0</v>
      </c>
      <c r="F26" s="11">
        <f t="shared" si="30"/>
        <v>0</v>
      </c>
      <c r="G26" s="11">
        <f t="shared" si="30"/>
        <v>1.9361084220716361E-3</v>
      </c>
      <c r="H26" s="11" t="s">
        <v>13</v>
      </c>
      <c r="I26" s="11">
        <f t="shared" ref="I26" si="31">I25/I$29</f>
        <v>0</v>
      </c>
      <c r="J26" s="12">
        <f t="shared" si="30"/>
        <v>1.443001443001443E-3</v>
      </c>
    </row>
    <row r="27" spans="1:10" ht="25.5" customHeight="1" x14ac:dyDescent="0.25">
      <c r="A27" s="435" t="s">
        <v>24</v>
      </c>
      <c r="B27" s="13" t="s">
        <v>10</v>
      </c>
      <c r="C27" s="14" t="s">
        <v>11</v>
      </c>
      <c r="D27" s="14">
        <v>0</v>
      </c>
      <c r="E27" s="14">
        <v>0</v>
      </c>
      <c r="F27" s="14">
        <v>0</v>
      </c>
      <c r="G27" s="14">
        <v>0</v>
      </c>
      <c r="H27" s="14" t="s">
        <v>11</v>
      </c>
      <c r="I27" s="14">
        <v>0</v>
      </c>
      <c r="J27" s="15">
        <f t="shared" ref="J27" si="32">SUM(C27:I27)</f>
        <v>0</v>
      </c>
    </row>
    <row r="28" spans="1:10" ht="25.5" customHeight="1" thickBot="1" x14ac:dyDescent="0.3">
      <c r="A28" s="437"/>
      <c r="B28" s="13" t="s">
        <v>12</v>
      </c>
      <c r="C28" s="16" t="s">
        <v>13</v>
      </c>
      <c r="D28" s="16">
        <f t="shared" ref="D28:J28" si="33">D27/D$29</f>
        <v>0</v>
      </c>
      <c r="E28" s="16">
        <f t="shared" si="33"/>
        <v>0</v>
      </c>
      <c r="F28" s="16">
        <f t="shared" si="33"/>
        <v>0</v>
      </c>
      <c r="G28" s="16">
        <f t="shared" si="33"/>
        <v>0</v>
      </c>
      <c r="H28" s="16" t="s">
        <v>13</v>
      </c>
      <c r="I28" s="16">
        <f t="shared" ref="I28" si="34">I27/I$29</f>
        <v>0</v>
      </c>
      <c r="J28" s="17">
        <f t="shared" si="33"/>
        <v>0</v>
      </c>
    </row>
    <row r="29" spans="1:10" ht="32.25" customHeight="1" x14ac:dyDescent="0.25">
      <c r="A29" s="370" t="s">
        <v>25</v>
      </c>
      <c r="B29" s="18" t="s">
        <v>10</v>
      </c>
      <c r="C29" s="19" t="s">
        <v>11</v>
      </c>
      <c r="D29" s="19">
        <f t="shared" ref="D29:J29" si="35">D5+D7+D9+D11+D13+D15+D17+D19+D21+D23+D25+D27</f>
        <v>22</v>
      </c>
      <c r="E29" s="19">
        <f t="shared" si="35"/>
        <v>42</v>
      </c>
      <c r="F29" s="19">
        <f t="shared" si="35"/>
        <v>139</v>
      </c>
      <c r="G29" s="19">
        <f t="shared" si="35"/>
        <v>1033</v>
      </c>
      <c r="H29" s="19" t="s">
        <v>11</v>
      </c>
      <c r="I29" s="19">
        <f t="shared" ref="I29" si="36">I5+I7+I9+I11+I13+I15+I17+I19+I21+I23+I25+I27</f>
        <v>150</v>
      </c>
      <c r="J29" s="20">
        <f t="shared" si="35"/>
        <v>1386</v>
      </c>
    </row>
    <row r="30" spans="1:10" ht="32.25" customHeight="1" thickBot="1" x14ac:dyDescent="0.3">
      <c r="A30" s="372"/>
      <c r="B30" s="21" t="s">
        <v>12</v>
      </c>
      <c r="C30" s="22" t="s">
        <v>13</v>
      </c>
      <c r="D30" s="22">
        <f t="shared" ref="D30:J30" si="37">D29/D$29</f>
        <v>1</v>
      </c>
      <c r="E30" s="22">
        <f t="shared" si="37"/>
        <v>1</v>
      </c>
      <c r="F30" s="22">
        <f t="shared" si="37"/>
        <v>1</v>
      </c>
      <c r="G30" s="22">
        <f t="shared" si="37"/>
        <v>1</v>
      </c>
      <c r="H30" s="22" t="s">
        <v>13</v>
      </c>
      <c r="I30" s="22">
        <f t="shared" ref="I30" si="38">I29/I$29</f>
        <v>1</v>
      </c>
      <c r="J30" s="23">
        <f t="shared" si="37"/>
        <v>1</v>
      </c>
    </row>
    <row r="31" spans="1:10" ht="36" customHeight="1" thickBot="1" x14ac:dyDescent="0.3">
      <c r="A31" s="24"/>
      <c r="B31" s="25"/>
      <c r="C31" s="26"/>
      <c r="D31" s="26"/>
      <c r="E31" s="26"/>
      <c r="F31" s="26"/>
      <c r="G31" s="26"/>
      <c r="H31" s="26"/>
      <c r="I31" s="26"/>
      <c r="J31" s="26"/>
    </row>
    <row r="32" spans="1:10" ht="57" customHeight="1" x14ac:dyDescent="0.25">
      <c r="A32" s="27" t="s">
        <v>26</v>
      </c>
      <c r="B32" s="28" t="s">
        <v>10</v>
      </c>
      <c r="C32" s="29" t="s">
        <v>11</v>
      </c>
      <c r="D32" s="30">
        <v>0</v>
      </c>
      <c r="E32" s="30">
        <v>0</v>
      </c>
      <c r="F32" s="30">
        <v>0</v>
      </c>
      <c r="G32" s="30">
        <v>46</v>
      </c>
      <c r="H32" s="30" t="s">
        <v>11</v>
      </c>
      <c r="I32" s="31">
        <v>0</v>
      </c>
      <c r="J32" s="32">
        <f>SUM(C32:I32)</f>
        <v>46</v>
      </c>
    </row>
    <row r="33" spans="1:10" ht="55.5" customHeight="1" thickBot="1" x14ac:dyDescent="0.3">
      <c r="A33" s="33" t="s">
        <v>27</v>
      </c>
      <c r="B33" s="34" t="s">
        <v>10</v>
      </c>
      <c r="C33" s="35" t="s">
        <v>11</v>
      </c>
      <c r="D33" s="35">
        <f t="shared" ref="D33:I33" si="39">+D34-D32-D29</f>
        <v>0</v>
      </c>
      <c r="E33" s="35">
        <f t="shared" si="39"/>
        <v>117</v>
      </c>
      <c r="F33" s="35">
        <f t="shared" si="39"/>
        <v>0</v>
      </c>
      <c r="G33" s="35">
        <f t="shared" si="39"/>
        <v>0</v>
      </c>
      <c r="H33" s="35" t="s">
        <v>11</v>
      </c>
      <c r="I33" s="35">
        <f t="shared" si="39"/>
        <v>0</v>
      </c>
      <c r="J33" s="36">
        <f t="shared" ref="J33" si="40">J34-J29-J32</f>
        <v>117</v>
      </c>
    </row>
    <row r="34" spans="1:10" ht="54.75" customHeight="1" thickBot="1" x14ac:dyDescent="0.3">
      <c r="A34" s="329" t="s">
        <v>28</v>
      </c>
      <c r="B34" s="34" t="s">
        <v>10</v>
      </c>
      <c r="C34" s="35" t="s">
        <v>11</v>
      </c>
      <c r="D34" s="37">
        <v>22</v>
      </c>
      <c r="E34" s="37">
        <v>159</v>
      </c>
      <c r="F34" s="37">
        <v>139</v>
      </c>
      <c r="G34" s="37">
        <v>1079</v>
      </c>
      <c r="H34" s="37" t="s">
        <v>11</v>
      </c>
      <c r="I34" s="38">
        <v>150</v>
      </c>
      <c r="J34" s="36">
        <f>SUM(C34:I34)</f>
        <v>1549</v>
      </c>
    </row>
    <row r="35" spans="1:10" ht="54.75" customHeight="1" thickBot="1" x14ac:dyDescent="0.3">
      <c r="A35" s="325"/>
      <c r="B35" s="24"/>
      <c r="C35" s="39"/>
      <c r="D35" s="39"/>
      <c r="E35" s="39"/>
      <c r="F35" s="39"/>
      <c r="G35" s="39"/>
      <c r="H35" s="39"/>
      <c r="I35" s="39"/>
      <c r="J35" s="40"/>
    </row>
    <row r="36" spans="1:10" ht="41.25" customHeight="1" x14ac:dyDescent="0.25">
      <c r="A36" s="345" t="s">
        <v>29</v>
      </c>
      <c r="B36" s="346"/>
      <c r="C36" s="41"/>
      <c r="D36" s="42"/>
      <c r="E36" s="42"/>
      <c r="F36" s="42"/>
      <c r="G36" s="42"/>
      <c r="H36" s="42"/>
      <c r="I36" s="42"/>
      <c r="J36" s="43"/>
    </row>
    <row r="37" spans="1:10" ht="41.25" customHeight="1" x14ac:dyDescent="0.25">
      <c r="A37" s="363" t="s">
        <v>30</v>
      </c>
      <c r="B37" s="364"/>
      <c r="C37" s="44">
        <v>0</v>
      </c>
      <c r="D37" s="45">
        <v>1</v>
      </c>
      <c r="E37" s="45">
        <v>1</v>
      </c>
      <c r="F37" s="45">
        <v>2</v>
      </c>
      <c r="G37" s="45">
        <v>3</v>
      </c>
      <c r="H37" s="45">
        <v>0</v>
      </c>
      <c r="I37" s="45">
        <v>1</v>
      </c>
      <c r="J37" s="46">
        <f>SUM(C37:I37)</f>
        <v>8</v>
      </c>
    </row>
    <row r="38" spans="1:10" ht="41.25" customHeight="1" thickBot="1" x14ac:dyDescent="0.3">
      <c r="A38" s="365" t="s">
        <v>31</v>
      </c>
      <c r="B38" s="366"/>
      <c r="C38" s="47">
        <v>0</v>
      </c>
      <c r="D38" s="48">
        <v>6</v>
      </c>
      <c r="E38" s="48">
        <v>2</v>
      </c>
      <c r="F38" s="48">
        <v>2</v>
      </c>
      <c r="G38" s="48">
        <v>3</v>
      </c>
      <c r="H38" s="48">
        <v>0</v>
      </c>
      <c r="I38" s="49">
        <v>1</v>
      </c>
      <c r="J38" s="50">
        <f>SUM(C38:I38)</f>
        <v>14</v>
      </c>
    </row>
    <row r="39" spans="1:10" ht="31.5" customHeight="1" x14ac:dyDescent="0.25">
      <c r="A39" s="51" t="s">
        <v>32</v>
      </c>
      <c r="B39" s="52"/>
      <c r="C39" s="53"/>
      <c r="D39" s="53"/>
      <c r="E39" s="53"/>
      <c r="F39" s="53"/>
      <c r="G39" s="53"/>
      <c r="H39" s="53"/>
      <c r="I39" s="53"/>
      <c r="J39" s="53"/>
    </row>
  </sheetData>
  <mergeCells count="20">
    <mergeCell ref="A37:B37"/>
    <mergeCell ref="A38:B38"/>
    <mergeCell ref="A21:A22"/>
    <mergeCell ref="A23:A24"/>
    <mergeCell ref="A25:A26"/>
    <mergeCell ref="A27:A28"/>
    <mergeCell ref="A29:A30"/>
    <mergeCell ref="A36:B36"/>
    <mergeCell ref="A9:A10"/>
    <mergeCell ref="A11:A12"/>
    <mergeCell ref="A13:A14"/>
    <mergeCell ref="A15:A16"/>
    <mergeCell ref="A17:A18"/>
    <mergeCell ref="A19:A20"/>
    <mergeCell ref="A1:J1"/>
    <mergeCell ref="A2:J2"/>
    <mergeCell ref="A3:B4"/>
    <mergeCell ref="C3:J3"/>
    <mergeCell ref="A5:A6"/>
    <mergeCell ref="A7:A8"/>
  </mergeCells>
  <printOptions horizontalCentered="1"/>
  <pageMargins left="0.70866141732283472" right="0.70866141732283472" top="0.74803149606299213" bottom="0.74803149606299213" header="0.31496062992125984" footer="0.31496062992125984"/>
  <pageSetup paperSize="9" scale="38"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TAB-6.1.1_2018_Web</vt:lpstr>
      <vt:lpstr>TAB-6.1.2_2018_Web</vt:lpstr>
      <vt:lpstr>TAB-6.1.3_2018_Web</vt:lpstr>
      <vt:lpstr>TAB-6.1.4_2018_Web</vt:lpstr>
      <vt:lpstr>TAB-6.1.5_2018_Web</vt:lpstr>
      <vt:lpstr>TAB-6.1.6_2018_Web</vt:lpstr>
      <vt:lpstr>TAB-6.1.7_2018_Web</vt:lpstr>
      <vt:lpstr>TAB-6.1.8_2018_Web</vt:lpstr>
      <vt:lpstr>TAB-6.1.9_2018_Web</vt:lpstr>
      <vt:lpstr>TAB-6.1.10_2018_Web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Henry</dc:creator>
  <cp:lastModifiedBy>Olivier Colicis</cp:lastModifiedBy>
  <dcterms:created xsi:type="dcterms:W3CDTF">2019-07-15T06:47:08Z</dcterms:created>
  <dcterms:modified xsi:type="dcterms:W3CDTF">2020-01-06T15:44:53Z</dcterms:modified>
</cp:coreProperties>
</file>