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RSU_Profil_2017\TAB_711_à_7110_AJP_An2017\"/>
    </mc:Choice>
  </mc:AlternateContent>
  <bookViews>
    <workbookView xWindow="0" yWindow="0" windowWidth="24000" windowHeight="9735" tabRatio="958"/>
  </bookViews>
  <sheets>
    <sheet name="TAB-7.1.1_2017_Web" sheetId="10" r:id="rId1"/>
    <sheet name="TAB-7.1.2_2017_Web" sheetId="9" r:id="rId2"/>
    <sheet name="TAB-7.1.3_2017_Web" sheetId="8" r:id="rId3"/>
    <sheet name="TAB-7.1.4_2017_Web" sheetId="7" r:id="rId4"/>
    <sheet name="TAB-7.1.5_2017_Web" sheetId="6" r:id="rId5"/>
    <sheet name="TAB-7.1.6_2017_Web" sheetId="5" r:id="rId6"/>
    <sheet name="TAB-7.1.7_2017_Web" sheetId="4" r:id="rId7"/>
    <sheet name="TAB-7.1.8_2017_Web" sheetId="2" r:id="rId8"/>
    <sheet name="TAB-7.1.9_2017_Web" sheetId="1" r:id="rId9"/>
    <sheet name="TAB-7.1.10_2017_Web" sheetId="11"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1" l="1"/>
  <c r="J48" i="11"/>
  <c r="J45" i="11"/>
  <c r="J44" i="11"/>
  <c r="C44" i="11"/>
  <c r="J42" i="11"/>
  <c r="C40" i="11"/>
  <c r="J39" i="11"/>
  <c r="J40" i="11" s="1"/>
  <c r="C38" i="11"/>
  <c r="J37" i="11"/>
  <c r="J38" i="11" s="1"/>
  <c r="C36" i="11"/>
  <c r="J35" i="11"/>
  <c r="J36" i="11" s="1"/>
  <c r="J34" i="11"/>
  <c r="C34" i="11"/>
  <c r="J33" i="11"/>
  <c r="C32" i="11"/>
  <c r="J31" i="11"/>
  <c r="J32" i="11" s="1"/>
  <c r="C30" i="11"/>
  <c r="J29" i="11"/>
  <c r="J30" i="11" s="1"/>
  <c r="C28" i="11"/>
  <c r="J27" i="11"/>
  <c r="J28" i="11" s="1"/>
  <c r="J26" i="11"/>
  <c r="C26" i="11"/>
  <c r="J25" i="11"/>
  <c r="C24" i="11"/>
  <c r="J23" i="11"/>
  <c r="J24" i="11" s="1"/>
  <c r="C22" i="11"/>
  <c r="J21" i="11"/>
  <c r="J22" i="11" s="1"/>
  <c r="C20" i="11"/>
  <c r="J19" i="11"/>
  <c r="J20" i="11" s="1"/>
  <c r="J18" i="11"/>
  <c r="C18" i="11"/>
  <c r="J17" i="11"/>
  <c r="J16" i="11"/>
  <c r="C16" i="11"/>
  <c r="J15" i="11"/>
  <c r="C14" i="11"/>
  <c r="J13" i="11"/>
  <c r="J14" i="11" s="1"/>
  <c r="C12" i="11"/>
  <c r="J11" i="11"/>
  <c r="J12" i="11" s="1"/>
  <c r="J10" i="11"/>
  <c r="C10" i="11"/>
  <c r="J9" i="11"/>
  <c r="J8" i="11"/>
  <c r="C8" i="11"/>
  <c r="J7" i="11"/>
  <c r="C6" i="11"/>
  <c r="J5" i="11"/>
  <c r="J6" i="11" s="1"/>
  <c r="J19" i="10"/>
  <c r="J18" i="10"/>
  <c r="D15" i="10"/>
  <c r="J15" i="10" s="1"/>
  <c r="C15" i="10"/>
  <c r="J14" i="10"/>
  <c r="D12" i="10"/>
  <c r="D11" i="10"/>
  <c r="D10" i="10" s="1"/>
  <c r="C11" i="10"/>
  <c r="C12" i="10" s="1"/>
  <c r="J9" i="10"/>
  <c r="J7" i="10"/>
  <c r="J5" i="10"/>
  <c r="J14" i="9"/>
  <c r="J13" i="9"/>
  <c r="J9" i="9"/>
  <c r="J7" i="9"/>
  <c r="J5" i="9"/>
  <c r="J23" i="8"/>
  <c r="J22" i="8"/>
  <c r="J19" i="8"/>
  <c r="D15" i="8"/>
  <c r="D17" i="8" s="1"/>
  <c r="J14" i="8"/>
  <c r="D12" i="8"/>
  <c r="D11" i="8"/>
  <c r="C11" i="8"/>
  <c r="C15" i="8" s="1"/>
  <c r="D10" i="8"/>
  <c r="J9" i="8"/>
  <c r="D8" i="8"/>
  <c r="J7" i="8"/>
  <c r="D6" i="8"/>
  <c r="J5" i="8"/>
  <c r="Z37" i="7"/>
  <c r="Y37" i="7"/>
  <c r="X37" i="7"/>
  <c r="Z36" i="7"/>
  <c r="Y36" i="7"/>
  <c r="X36" i="7"/>
  <c r="F33" i="7"/>
  <c r="X32" i="7"/>
  <c r="Y31" i="7"/>
  <c r="Z31" i="7" s="1"/>
  <c r="X31" i="7"/>
  <c r="E31" i="7"/>
  <c r="D29" i="7"/>
  <c r="C29" i="7"/>
  <c r="X28" i="7"/>
  <c r="X29" i="7" s="1"/>
  <c r="E28" i="7"/>
  <c r="C33" i="7" s="1"/>
  <c r="X33" i="7" s="1"/>
  <c r="D28" i="7"/>
  <c r="Y28" i="7" s="1"/>
  <c r="C28" i="7"/>
  <c r="D27" i="7"/>
  <c r="C27" i="7"/>
  <c r="Y26" i="7"/>
  <c r="X26" i="7"/>
  <c r="X27" i="7" s="1"/>
  <c r="E26" i="7"/>
  <c r="E27" i="7" s="1"/>
  <c r="E25" i="7"/>
  <c r="D25" i="7"/>
  <c r="C25" i="7"/>
  <c r="Y24" i="7"/>
  <c r="X24" i="7"/>
  <c r="E24" i="7"/>
  <c r="D23" i="7"/>
  <c r="C23" i="7"/>
  <c r="Y22" i="7"/>
  <c r="X22" i="7"/>
  <c r="X23" i="7" s="1"/>
  <c r="E22" i="7"/>
  <c r="E23" i="7" s="1"/>
  <c r="E21" i="7"/>
  <c r="D21" i="7"/>
  <c r="C21" i="7"/>
  <c r="Y20" i="7"/>
  <c r="X20" i="7"/>
  <c r="E20" i="7"/>
  <c r="D19" i="7"/>
  <c r="C19" i="7"/>
  <c r="Y18" i="7"/>
  <c r="X18" i="7"/>
  <c r="X19" i="7" s="1"/>
  <c r="E18" i="7"/>
  <c r="E19" i="7" s="1"/>
  <c r="X17" i="7"/>
  <c r="E17" i="7"/>
  <c r="D17" i="7"/>
  <c r="C17" i="7"/>
  <c r="Y16" i="7"/>
  <c r="X16" i="7"/>
  <c r="E16" i="7"/>
  <c r="D15" i="7"/>
  <c r="C15" i="7"/>
  <c r="Y14" i="7"/>
  <c r="X14" i="7"/>
  <c r="X15" i="7" s="1"/>
  <c r="E14" i="7"/>
  <c r="E15" i="7" s="1"/>
  <c r="X13" i="7"/>
  <c r="E13" i="7"/>
  <c r="D13" i="7"/>
  <c r="C13" i="7"/>
  <c r="Y12" i="7"/>
  <c r="X12" i="7"/>
  <c r="E12" i="7"/>
  <c r="D11" i="7"/>
  <c r="C11" i="7"/>
  <c r="Y10" i="7"/>
  <c r="X10" i="7"/>
  <c r="X11" i="7" s="1"/>
  <c r="E10" i="7"/>
  <c r="E11" i="7" s="1"/>
  <c r="X9" i="7"/>
  <c r="E9" i="7"/>
  <c r="D9" i="7"/>
  <c r="C9" i="7"/>
  <c r="Y8" i="7"/>
  <c r="X8" i="7"/>
  <c r="E8" i="7"/>
  <c r="D7" i="7"/>
  <c r="C7" i="7"/>
  <c r="Y6" i="7"/>
  <c r="X6" i="7"/>
  <c r="X7" i="7" s="1"/>
  <c r="E6" i="7"/>
  <c r="E7" i="7" s="1"/>
  <c r="J24" i="6"/>
  <c r="J23" i="6"/>
  <c r="J20" i="6"/>
  <c r="J18" i="6"/>
  <c r="C16" i="6"/>
  <c r="C15" i="6"/>
  <c r="C19" i="6" s="1"/>
  <c r="J19" i="6" s="1"/>
  <c r="C14" i="6"/>
  <c r="J13" i="6"/>
  <c r="C12" i="6"/>
  <c r="J11" i="6"/>
  <c r="C10" i="6"/>
  <c r="J9" i="6"/>
  <c r="C8" i="6"/>
  <c r="J7" i="6"/>
  <c r="C6" i="6"/>
  <c r="J5" i="6"/>
  <c r="J15" i="6" s="1"/>
  <c r="J20" i="5"/>
  <c r="J19" i="5"/>
  <c r="J16" i="5"/>
  <c r="J14" i="5"/>
  <c r="D11" i="5"/>
  <c r="D15" i="5" s="1"/>
  <c r="C11" i="5"/>
  <c r="C15" i="5" s="1"/>
  <c r="C10" i="5"/>
  <c r="J9" i="5"/>
  <c r="C8" i="5"/>
  <c r="J7" i="5"/>
  <c r="C6" i="5"/>
  <c r="J5" i="5"/>
  <c r="J30" i="4"/>
  <c r="J29" i="4"/>
  <c r="J26" i="4"/>
  <c r="J24" i="4"/>
  <c r="C22" i="4"/>
  <c r="C21" i="4"/>
  <c r="C25" i="4" s="1"/>
  <c r="J25" i="4" s="1"/>
  <c r="C20" i="4"/>
  <c r="J19" i="4"/>
  <c r="C18" i="4"/>
  <c r="J17" i="4"/>
  <c r="C16" i="4"/>
  <c r="J15" i="4"/>
  <c r="J13" i="4"/>
  <c r="C12" i="4"/>
  <c r="J11" i="4"/>
  <c r="C10" i="4"/>
  <c r="J9" i="4"/>
  <c r="C8" i="4"/>
  <c r="J7" i="4"/>
  <c r="J5" i="4"/>
  <c r="J21" i="4" s="1"/>
  <c r="J32" i="2"/>
  <c r="J31" i="2"/>
  <c r="J28" i="2"/>
  <c r="J26" i="2"/>
  <c r="C24" i="2"/>
  <c r="C23" i="2"/>
  <c r="C27" i="2" s="1"/>
  <c r="J27" i="2" s="1"/>
  <c r="C22" i="2"/>
  <c r="J21" i="2"/>
  <c r="C20" i="2"/>
  <c r="J19" i="2"/>
  <c r="C18" i="2"/>
  <c r="J17" i="2"/>
  <c r="C16" i="2"/>
  <c r="J15" i="2"/>
  <c r="C14" i="2"/>
  <c r="J13" i="2"/>
  <c r="C12" i="2"/>
  <c r="J11" i="2"/>
  <c r="C10" i="2"/>
  <c r="J9" i="2"/>
  <c r="C8" i="2"/>
  <c r="J7" i="2"/>
  <c r="C6" i="2"/>
  <c r="J5" i="2"/>
  <c r="J23" i="2" s="1"/>
  <c r="J38" i="1"/>
  <c r="J37" i="1"/>
  <c r="J34" i="1"/>
  <c r="J32" i="1"/>
  <c r="C29" i="1"/>
  <c r="C33" i="1" s="1"/>
  <c r="J33" i="1" s="1"/>
  <c r="J27" i="1"/>
  <c r="J25" i="1"/>
  <c r="C24" i="1"/>
  <c r="J23" i="1"/>
  <c r="J21" i="1"/>
  <c r="J22" i="1" s="1"/>
  <c r="J19" i="1"/>
  <c r="J20" i="1" s="1"/>
  <c r="C18" i="1"/>
  <c r="J17" i="1"/>
  <c r="C16" i="1"/>
  <c r="J15" i="1"/>
  <c r="J16" i="1" s="1"/>
  <c r="C14" i="1"/>
  <c r="J13" i="1"/>
  <c r="C12" i="1"/>
  <c r="J11" i="1"/>
  <c r="J12" i="1" s="1"/>
  <c r="C10" i="1"/>
  <c r="J9" i="1"/>
  <c r="C8" i="1"/>
  <c r="J7" i="1"/>
  <c r="J8" i="1" s="1"/>
  <c r="C6" i="1"/>
  <c r="J5" i="1"/>
  <c r="J29" i="1" s="1"/>
  <c r="J6" i="10" l="1"/>
  <c r="J10" i="10"/>
  <c r="C6" i="10"/>
  <c r="C8" i="10"/>
  <c r="C10" i="10"/>
  <c r="D6" i="10"/>
  <c r="D8" i="10"/>
  <c r="J11" i="10"/>
  <c r="J12" i="10" s="1"/>
  <c r="C17" i="8"/>
  <c r="J15" i="8"/>
  <c r="J17" i="8" s="1"/>
  <c r="J8" i="8"/>
  <c r="J6" i="8"/>
  <c r="C6" i="8"/>
  <c r="C8" i="8"/>
  <c r="C10" i="8"/>
  <c r="J11" i="8"/>
  <c r="J12" i="8" s="1"/>
  <c r="C12" i="8"/>
  <c r="Y23" i="7"/>
  <c r="Y29" i="7"/>
  <c r="Y27" i="7"/>
  <c r="Y19" i="7"/>
  <c r="Y15" i="7"/>
  <c r="Y11" i="7"/>
  <c r="Y7" i="7"/>
  <c r="Y25" i="7"/>
  <c r="Y9" i="7"/>
  <c r="Y13" i="7"/>
  <c r="Y17" i="7"/>
  <c r="Y21" i="7"/>
  <c r="Z8" i="7"/>
  <c r="Z12" i="7"/>
  <c r="Z16" i="7"/>
  <c r="Z20" i="7"/>
  <c r="Z21" i="7" s="1"/>
  <c r="X21" i="7"/>
  <c r="Z24" i="7"/>
  <c r="X25" i="7"/>
  <c r="E29" i="7"/>
  <c r="Z6" i="7"/>
  <c r="Z10" i="7"/>
  <c r="Z14" i="7"/>
  <c r="Z18" i="7"/>
  <c r="Z19" i="7" s="1"/>
  <c r="Z22" i="7"/>
  <c r="Z26" i="7"/>
  <c r="Z28" i="7"/>
  <c r="Z29" i="7" s="1"/>
  <c r="J16" i="6"/>
  <c r="J6" i="6"/>
  <c r="J8" i="6"/>
  <c r="J14" i="6"/>
  <c r="J10" i="6"/>
  <c r="J12" i="6"/>
  <c r="D6" i="5"/>
  <c r="D8" i="5"/>
  <c r="D10" i="5"/>
  <c r="J11" i="5"/>
  <c r="C12" i="5"/>
  <c r="D12" i="5"/>
  <c r="J22" i="4"/>
  <c r="J20" i="4"/>
  <c r="J12" i="4"/>
  <c r="J14" i="4"/>
  <c r="J6" i="4"/>
  <c r="J16" i="4"/>
  <c r="J8" i="4"/>
  <c r="J18" i="4"/>
  <c r="J10" i="4"/>
  <c r="C6" i="4"/>
  <c r="C14" i="4"/>
  <c r="J22" i="2"/>
  <c r="J14" i="2"/>
  <c r="J6" i="2"/>
  <c r="J8" i="2"/>
  <c r="J24" i="2"/>
  <c r="J16" i="2"/>
  <c r="J10" i="2"/>
  <c r="J20" i="2"/>
  <c r="J18" i="2"/>
  <c r="J12" i="2"/>
  <c r="J28" i="1"/>
  <c r="J26" i="1"/>
  <c r="J18" i="1"/>
  <c r="J10" i="1"/>
  <c r="J30" i="1"/>
  <c r="J14" i="1"/>
  <c r="J24" i="1"/>
  <c r="J6" i="1"/>
  <c r="C20" i="1"/>
  <c r="C28" i="1"/>
  <c r="C30" i="1"/>
  <c r="C26" i="1"/>
  <c r="C22" i="1"/>
  <c r="J8" i="10" l="1"/>
  <c r="J10" i="8"/>
  <c r="Z15" i="7"/>
  <c r="Z17" i="7"/>
  <c r="Z27" i="7"/>
  <c r="Z11" i="7"/>
  <c r="Z25" i="7"/>
  <c r="Z13" i="7"/>
  <c r="Z23" i="7"/>
  <c r="Z7" i="7"/>
  <c r="Z9" i="7"/>
  <c r="J12" i="5"/>
  <c r="J15" i="5"/>
  <c r="J8" i="5"/>
  <c r="J10" i="5"/>
  <c r="J6" i="5"/>
</calcChain>
</file>

<file path=xl/sharedStrings.xml><?xml version="1.0" encoding="utf-8"?>
<sst xmlns="http://schemas.openxmlformats.org/spreadsheetml/2006/main" count="1892" uniqueCount="153">
  <si>
    <t>Tableau 7.1.9 : Utilisateurs de l'accueil de jour "prostitution" (AJ-P)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</si>
  <si>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</si>
  <si>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</si>
  <si>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</si>
  <si>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</si>
  <si>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</si>
  <si>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</si>
  <si>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</si>
  <si>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</si>
  <si>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</si>
  <si>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</si>
  <si>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</si>
  <si>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</si>
  <si>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</si>
  <si>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</si>
  <si>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</si>
  <si>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</si>
  <si>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</si>
  <si>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</si>
  <si>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</si>
  <si>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</si>
  <si>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</si>
  <si>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</si>
  <si>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</si>
  <si>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</si>
  <si>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</si>
  <si>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</si>
  <si>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</si>
  <si>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</si>
  <si>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</si>
  <si>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</si>
  <si>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</si>
  <si>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</si>
  <si>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l'AJ-P</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</si>
  <si>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</si>
  <si>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</si>
  <si>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</si>
  <si>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</si>
  <si>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</si>
  <si>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</si>
  <si>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</si>
  <si>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</si>
  <si>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</si>
  <si>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</si>
  <si>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</si>
  <si>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</si>
  <si>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</si>
  <si>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</si>
  <si>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7.1.7 : Utilisateurs de l'accueil de jour "prostitution" (AJ-P) organisé par les services partenaires des Relais sociaux urbains (RSU)</t>
  </si>
  <si>
    <t>Répartition par type de revenu principal et par RSU - Année 2017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</si>
  <si>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</si>
  <si>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</si>
  <si>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</si>
  <si>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</si>
  <si>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</si>
  <si>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</si>
  <si>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</si>
  <si>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</si>
  <si>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</si>
  <si>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</si>
  <si>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</si>
  <si>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</si>
  <si>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7.1.6 : Utilisateurs de l'accueil de jour "prostitution" (AJ-P) organisé par les services partenaires des Relais sociaux urbains (RSU)</t>
  </si>
  <si>
    <t xml:space="preserve">Répartition par nationalité et par RSU - Année 2017 </t>
  </si>
  <si>
    <t>Nationalité</t>
  </si>
  <si>
    <t xml:space="preserve">Mons (RSUMB) </t>
  </si>
  <si>
    <t xml:space="preserve">Belge </t>
  </si>
  <si>
    <t>Etrangère UE</t>
  </si>
  <si>
    <t>Etrangère hors UE</t>
  </si>
  <si>
    <t xml:space="preserve">Total
(Nationalité connue) </t>
  </si>
  <si>
    <t>Nationalité inconnue</t>
  </si>
  <si>
    <t>Tableau 7.1.5 : Utilisateurs de l'accueil de jour "prostitution" (AJ-P) organisé par les services partenaires des Relais sociaux urbains (RSU)</t>
  </si>
  <si>
    <t>Répartition par type de ménage et par RSU - Année 2017</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</si>
  <si>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</si>
  <si>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</si>
  <si>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</si>
  <si>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</si>
  <si>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</si>
  <si>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</si>
  <si>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</si>
  <si>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</si>
  <si>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ndn</t>
  </si>
  <si>
    <t>Répartition par âge, sexe et RSU - Année 2017</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</si>
  <si>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</si>
  <si>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</si>
  <si>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</si>
  <si>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</si>
  <si>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</si>
  <si>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</si>
  <si>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</si>
  <si>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</si>
  <si>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</si>
  <si>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</si>
  <si>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</si>
  <si>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</si>
  <si>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</si>
  <si>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</si>
  <si>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</si>
  <si>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</si>
  <si>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</si>
  <si>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</si>
  <si>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</si>
  <si>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7.1.3 : Primo-utilisateurs de l'accueil de jour "prositution" (AJ-P) organisé par les services partenaires des Relais sociaux urbains (RSU)</t>
  </si>
  <si>
    <t>Répartition par sexe et par RSU - Année 2017  -</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</si>
  <si>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</si>
  <si>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</si>
  <si>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</si>
  <si>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</si>
  <si>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</si>
  <si>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</si>
  <si>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</si>
  <si>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</si>
  <si>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</si>
  <si>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7.1.2 : Mineurs pris en charge par l'accueil de jour "prostitution" (AJ-P) organisé par les services partenaires des Relais sociaux urbains (RSU)</t>
  </si>
  <si>
    <t>Répartition par type de prise en charge du mineur et par RSU - Année 2017  -</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</si>
  <si>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</si>
  <si>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</si>
  <si>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</si>
  <si>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</si>
  <si>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</si>
  <si>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7.1.1 : Utilisateurs de l'accueil de jour "prostitution" (AJ-P) organisé par les services partenaires des Relais sociaux urbains (RSU)</t>
  </si>
  <si>
    <t>Sexe</t>
  </si>
  <si>
    <t>Total 
Sexe connu</t>
  </si>
  <si>
    <t>Type de difficulté</t>
  </si>
  <si>
    <t>Charleroi (RSC)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</si>
  <si>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</si>
  <si>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</si>
  <si>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</si>
  <si>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</si>
  <si>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</si>
  <si>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</si>
  <si>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</si>
  <si>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</si>
  <si>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</si>
  <si>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</si>
  <si>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</si>
  <si>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</si>
  <si>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</si>
  <si>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</si>
  <si>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</si>
  <si>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</si>
  <si>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</si>
  <si>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</si>
  <si>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</si>
  <si>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</si>
  <si>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</si>
  <si>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7.1.4 : Utilisateurs de l'accueil de jour "prostitution" (AJ-P) organisé par les services partenaires des Relais sociaux urbains (RSU)</t>
  </si>
  <si>
    <t>Tableau 7.1.8 : Utilisateurs de l'accueil de jour "prostitution" (AJ-P) organisé par les services partenaires des Relais sociaux urbains (RSU)</t>
  </si>
  <si>
    <t>Répartition par type de logement/hébergement (occupé la semaine précédant son accueil)
et par RSU  - Année 2017  -</t>
  </si>
  <si>
    <t>Répartition par « lieu de résidence » (Situation de l'utilisateur, la semaine précédant son accueil)
et par RSU - Année 2017  -</t>
  </si>
  <si>
    <t>Répartition par type de difficulté rencontrée connue (1),(2) et par RSU - Année 2017 -</t>
  </si>
  <si>
    <t>Tableau 7.1.10 : Difficultés déclarées par les utilisateurs de l'accueil de jour "prostitution" (AJ-P) organisé par les services partenaires des Relais sociaux urbains (RSU)</t>
  </si>
  <si>
    <t>(3) Pour le RSC - précise les "difficultés autres " pour Entre2 =&gt; difficultés "en lien avec la prostitution"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</si>
</sst>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0"/>
      <color theme="1"/>
      <name val="Calibri"/>
      <family val="2"/>
      <scheme val="minor"/>
    </font>
    <font>
      <sz val="12"/>
      <color rgb="FFFF0000"/>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8">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0" fontId="3" fillId="2" borderId="30" xfId="0" applyFont="1" applyFill="1" applyBorder="1" applyAlignment="1">
      <alignment horizontal="center" vertical="center" wrapText="1"/>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3" fillId="0" borderId="30" xfId="0" applyFont="1" applyFill="1" applyBorder="1" applyAlignment="1">
      <alignment horizontal="center" vertical="center" wrapText="1"/>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164" fontId="4" fillId="2" borderId="24" xfId="1" quotePrefix="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68" xfId="1" applyNumberFormat="1" applyFont="1" applyFill="1" applyBorder="1" applyAlignment="1">
      <alignment horizontal="center" vertical="center"/>
    </xf>
    <xf numFmtId="164" fontId="4" fillId="2" borderId="70" xfId="1" quotePrefix="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21" xfId="1" quotePrefix="1" applyNumberFormat="1" applyFont="1" applyFill="1" applyBorder="1" applyAlignment="1">
      <alignment horizontal="right" vertical="center"/>
    </xf>
    <xf numFmtId="164" fontId="5" fillId="2" borderId="44" xfId="1" quotePrefix="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17" xfId="1" quotePrefix="1" applyNumberFormat="1" applyFont="1" applyFill="1" applyBorder="1" applyAlignment="1">
      <alignment horizontal="right" vertical="center"/>
    </xf>
    <xf numFmtId="164" fontId="5" fillId="2" borderId="43" xfId="1" quotePrefix="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8" xfId="1" quotePrefix="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applyNumberFormat="1" applyFont="1" applyFill="1" applyBorder="1" applyAlignment="1">
      <alignment horizontal="right" vertical="center"/>
    </xf>
    <xf numFmtId="164" fontId="11" fillId="0" borderId="18" xfId="1" quotePrefix="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8"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10" fillId="0" borderId="69"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3" fillId="0" borderId="4" xfId="0" applyFont="1" applyFill="1" applyBorder="1" applyAlignment="1">
      <alignment horizontal="center" vertical="center" wrapText="1"/>
    </xf>
    <xf numFmtId="0" fontId="6" fillId="0" borderId="52" xfId="0" applyFont="1" applyFill="1" applyBorder="1" applyAlignment="1">
      <alignment horizontal="center" vertical="center" wrapText="1"/>
    </xf>
    <xf numFmtId="3" fontId="5" fillId="0" borderId="70" xfId="0" applyNumberFormat="1" applyFont="1" applyFill="1" applyBorder="1" applyAlignment="1">
      <alignment horizontal="center" vertical="center"/>
    </xf>
    <xf numFmtId="3" fontId="4" fillId="0" borderId="69"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3" fontId="4" fillId="2" borderId="71"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6"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9" fillId="2" borderId="0" xfId="0" applyFont="1" applyFill="1" applyAlignment="1">
      <alignment horizontal="left" vertical="top"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3" fontId="5" fillId="0" borderId="38" xfId="0" applyNumberFormat="1" applyFont="1" applyFill="1" applyBorder="1" applyAlignment="1">
      <alignment horizontal="right" vertical="center"/>
    </xf>
    <xf numFmtId="3" fontId="5" fillId="0" borderId="63"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3" fontId="5" fillId="0" borderId="53" xfId="0" applyNumberFormat="1" applyFont="1" applyFill="1" applyBorder="1" applyAlignment="1">
      <alignment horizontal="right" vertical="center"/>
    </xf>
    <xf numFmtId="0" fontId="8" fillId="0" borderId="55"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8" fillId="2" borderId="47"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5"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12" fillId="2" borderId="0" xfId="0" quotePrefix="1" applyFont="1" applyFill="1" applyAlignment="1">
      <alignment horizontal="left" vertical="top" wrapText="1"/>
    </xf>
    <xf numFmtId="0" fontId="12" fillId="2" borderId="0" xfId="0" applyFont="1" applyFill="1" applyAlignment="1">
      <alignment horizontal="left" vertical="top"/>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2"/>
  <sheetViews>
    <sheetView tabSelected="1" zoomScale="75" zoomScaleNormal="75" workbookViewId="0">
      <selection sqref="A1:J1"/>
    </sheetView>
  </sheetViews>
  <sheetFormatPr baseColWidth="10" defaultRowHeight="15" x14ac:dyDescent="0.25"/>
  <cols>
    <col min="1" max="1" width="24" customWidth="1"/>
    <col min="2" max="2" width="11.85546875" style="56"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38" t="s">
        <v>120</v>
      </c>
      <c r="B1" s="338"/>
      <c r="C1" s="338"/>
      <c r="D1" s="338"/>
      <c r="E1" s="338"/>
      <c r="F1" s="338"/>
      <c r="G1" s="338"/>
      <c r="H1" s="338"/>
      <c r="I1" s="338"/>
      <c r="J1" s="338"/>
    </row>
    <row r="2" spans="1:10" ht="34.5" customHeight="1" thickBot="1" x14ac:dyDescent="0.3">
      <c r="A2" s="338" t="s">
        <v>103</v>
      </c>
      <c r="B2" s="338"/>
      <c r="C2" s="339"/>
      <c r="D2" s="339"/>
      <c r="E2" s="339"/>
      <c r="F2" s="339"/>
      <c r="G2" s="339"/>
      <c r="H2" s="339"/>
      <c r="I2" s="339"/>
      <c r="J2" s="339"/>
    </row>
    <row r="3" spans="1:10" ht="51.75" customHeight="1" thickBot="1" x14ac:dyDescent="0.3">
      <c r="A3" s="340" t="s">
        <v>121</v>
      </c>
      <c r="B3" s="341"/>
      <c r="C3" s="344" t="s">
        <v>2</v>
      </c>
      <c r="D3" s="344"/>
      <c r="E3" s="344"/>
      <c r="F3" s="344"/>
      <c r="G3" s="344"/>
      <c r="H3" s="344"/>
      <c r="I3" s="344"/>
      <c r="J3" s="345"/>
    </row>
    <row r="4" spans="1:10" ht="48" customHeight="1" thickBot="1" x14ac:dyDescent="0.3">
      <c r="A4" s="342"/>
      <c r="B4" s="343"/>
      <c r="C4" s="247" t="s">
        <v>3</v>
      </c>
      <c r="D4" s="248" t="s">
        <v>4</v>
      </c>
      <c r="E4" s="249" t="s">
        <v>5</v>
      </c>
      <c r="F4" s="248" t="s">
        <v>6</v>
      </c>
      <c r="G4" s="248" t="s">
        <v>7</v>
      </c>
      <c r="H4" s="248" t="s">
        <v>8</v>
      </c>
      <c r="I4" s="250" t="s">
        <v>9</v>
      </c>
      <c r="J4" s="251" t="s">
        <v>10</v>
      </c>
    </row>
    <row r="5" spans="1:10" ht="33" customHeight="1" x14ac:dyDescent="0.25">
      <c r="A5" s="346" t="s">
        <v>84</v>
      </c>
      <c r="B5" s="61" t="s">
        <v>37</v>
      </c>
      <c r="C5" s="252">
        <v>82</v>
      </c>
      <c r="D5" s="252">
        <v>216</v>
      </c>
      <c r="E5" s="252" t="s">
        <v>13</v>
      </c>
      <c r="F5" s="252" t="s">
        <v>13</v>
      </c>
      <c r="G5" s="252" t="s">
        <v>13</v>
      </c>
      <c r="H5" s="252" t="s">
        <v>13</v>
      </c>
      <c r="I5" s="252" t="s">
        <v>13</v>
      </c>
      <c r="J5" s="253">
        <f>SUM(C5:I5)</f>
        <v>298</v>
      </c>
    </row>
    <row r="6" spans="1:10" ht="33" customHeight="1" x14ac:dyDescent="0.25">
      <c r="A6" s="328"/>
      <c r="B6" s="254" t="s">
        <v>88</v>
      </c>
      <c r="C6" s="255">
        <f t="shared" ref="C6:J6" si="0">C5/C$11</f>
        <v>0.19951338199513383</v>
      </c>
      <c r="D6" s="255">
        <f t="shared" si="0"/>
        <v>0.23151125401929259</v>
      </c>
      <c r="E6" s="256" t="s">
        <v>15</v>
      </c>
      <c r="F6" s="256" t="s">
        <v>15</v>
      </c>
      <c r="G6" s="256" t="s">
        <v>15</v>
      </c>
      <c r="H6" s="256" t="s">
        <v>15</v>
      </c>
      <c r="I6" s="256" t="s">
        <v>15</v>
      </c>
      <c r="J6" s="257">
        <f t="shared" si="0"/>
        <v>0.22172619047619047</v>
      </c>
    </row>
    <row r="7" spans="1:10" ht="33" customHeight="1" x14ac:dyDescent="0.25">
      <c r="A7" s="327" t="s">
        <v>85</v>
      </c>
      <c r="B7" s="258" t="s">
        <v>37</v>
      </c>
      <c r="C7" s="70">
        <v>320</v>
      </c>
      <c r="D7" s="70">
        <v>687</v>
      </c>
      <c r="E7" s="70" t="s">
        <v>13</v>
      </c>
      <c r="F7" s="70" t="s">
        <v>13</v>
      </c>
      <c r="G7" s="70" t="s">
        <v>13</v>
      </c>
      <c r="H7" s="70" t="s">
        <v>13</v>
      </c>
      <c r="I7" s="70" t="s">
        <v>13</v>
      </c>
      <c r="J7" s="259">
        <f>SUM(C7:I7)</f>
        <v>1007</v>
      </c>
    </row>
    <row r="8" spans="1:10" ht="33" customHeight="1" x14ac:dyDescent="0.25">
      <c r="A8" s="328"/>
      <c r="B8" s="254" t="s">
        <v>88</v>
      </c>
      <c r="C8" s="255">
        <f t="shared" ref="C8:J8" si="1">C7/C$11</f>
        <v>0.77858880778588813</v>
      </c>
      <c r="D8" s="255">
        <f t="shared" si="1"/>
        <v>0.7363344051446945</v>
      </c>
      <c r="E8" s="256" t="s">
        <v>15</v>
      </c>
      <c r="F8" s="256" t="s">
        <v>15</v>
      </c>
      <c r="G8" s="256" t="s">
        <v>15</v>
      </c>
      <c r="H8" s="256" t="s">
        <v>15</v>
      </c>
      <c r="I8" s="256" t="s">
        <v>15</v>
      </c>
      <c r="J8" s="257">
        <f t="shared" si="1"/>
        <v>0.74925595238095233</v>
      </c>
    </row>
    <row r="9" spans="1:10" ht="33" customHeight="1" x14ac:dyDescent="0.25">
      <c r="A9" s="327" t="s">
        <v>105</v>
      </c>
      <c r="B9" s="258" t="s">
        <v>37</v>
      </c>
      <c r="C9" s="252">
        <v>9</v>
      </c>
      <c r="D9" s="252">
        <v>30</v>
      </c>
      <c r="E9" s="252" t="s">
        <v>13</v>
      </c>
      <c r="F9" s="252" t="s">
        <v>13</v>
      </c>
      <c r="G9" s="252" t="s">
        <v>13</v>
      </c>
      <c r="H9" s="252" t="s">
        <v>13</v>
      </c>
      <c r="I9" s="252" t="s">
        <v>13</v>
      </c>
      <c r="J9" s="253">
        <f>SUM(C9:I9)</f>
        <v>39</v>
      </c>
    </row>
    <row r="10" spans="1:10" ht="33" customHeight="1" x14ac:dyDescent="0.25">
      <c r="A10" s="328"/>
      <c r="B10" s="254" t="s">
        <v>88</v>
      </c>
      <c r="C10" s="255">
        <f t="shared" ref="C10:J10" si="2">C9/C$11</f>
        <v>2.1897810218978103E-2</v>
      </c>
      <c r="D10" s="255">
        <f t="shared" si="2"/>
        <v>3.215434083601286E-2</v>
      </c>
      <c r="E10" s="256" t="s">
        <v>15</v>
      </c>
      <c r="F10" s="256" t="s">
        <v>15</v>
      </c>
      <c r="G10" s="256" t="s">
        <v>15</v>
      </c>
      <c r="H10" s="256" t="s">
        <v>15</v>
      </c>
      <c r="I10" s="256" t="s">
        <v>15</v>
      </c>
      <c r="J10" s="257">
        <f t="shared" si="2"/>
        <v>2.9017857142857144E-2</v>
      </c>
    </row>
    <row r="11" spans="1:10" ht="33" customHeight="1" x14ac:dyDescent="0.25">
      <c r="A11" s="329" t="s">
        <v>122</v>
      </c>
      <c r="B11" s="258" t="s">
        <v>37</v>
      </c>
      <c r="C11" s="260">
        <f t="shared" ref="C11:J11" si="3">C5+C7+C9</f>
        <v>411</v>
      </c>
      <c r="D11" s="260">
        <f t="shared" si="3"/>
        <v>933</v>
      </c>
      <c r="E11" s="260" t="s">
        <v>13</v>
      </c>
      <c r="F11" s="260" t="s">
        <v>13</v>
      </c>
      <c r="G11" s="260" t="s">
        <v>13</v>
      </c>
      <c r="H11" s="260" t="s">
        <v>13</v>
      </c>
      <c r="I11" s="260" t="s">
        <v>13</v>
      </c>
      <c r="J11" s="261">
        <f t="shared" si="3"/>
        <v>1344</v>
      </c>
    </row>
    <row r="12" spans="1:10" ht="33" customHeight="1" thickBot="1" x14ac:dyDescent="0.3">
      <c r="A12" s="330"/>
      <c r="B12" s="262" t="s">
        <v>88</v>
      </c>
      <c r="C12" s="263">
        <f t="shared" ref="C12:J12" si="4">C11/C$11</f>
        <v>1</v>
      </c>
      <c r="D12" s="263">
        <f t="shared" si="4"/>
        <v>1</v>
      </c>
      <c r="E12" s="263" t="s">
        <v>15</v>
      </c>
      <c r="F12" s="263" t="s">
        <v>15</v>
      </c>
      <c r="G12" s="263" t="s">
        <v>15</v>
      </c>
      <c r="H12" s="263" t="s">
        <v>15</v>
      </c>
      <c r="I12" s="263" t="s">
        <v>15</v>
      </c>
      <c r="J12" s="264">
        <f t="shared" si="4"/>
        <v>1</v>
      </c>
    </row>
    <row r="13" spans="1:10" ht="36" customHeight="1" thickBot="1" x14ac:dyDescent="0.3">
      <c r="A13" s="244"/>
      <c r="B13" s="265"/>
      <c r="C13" s="266"/>
      <c r="D13" s="266"/>
      <c r="E13" s="266"/>
      <c r="F13" s="266"/>
      <c r="G13" s="266"/>
      <c r="H13" s="266"/>
      <c r="I13" s="266"/>
      <c r="J13" s="266"/>
    </row>
    <row r="14" spans="1:10" ht="42" customHeight="1" thickBot="1" x14ac:dyDescent="0.3">
      <c r="A14" s="267" t="s">
        <v>107</v>
      </c>
      <c r="B14" s="268" t="s">
        <v>12</v>
      </c>
      <c r="C14" s="269">
        <v>0</v>
      </c>
      <c r="D14" s="269">
        <v>0</v>
      </c>
      <c r="E14" s="269" t="s">
        <v>13</v>
      </c>
      <c r="F14" s="269" t="s">
        <v>13</v>
      </c>
      <c r="G14" s="269" t="s">
        <v>13</v>
      </c>
      <c r="H14" s="269" t="s">
        <v>13</v>
      </c>
      <c r="I14" s="269" t="s">
        <v>13</v>
      </c>
      <c r="J14" s="270">
        <f>SUM(C14:I14)</f>
        <v>0</v>
      </c>
    </row>
    <row r="15" spans="1:10" ht="42" customHeight="1" thickBot="1" x14ac:dyDescent="0.3">
      <c r="A15" s="271" t="s">
        <v>30</v>
      </c>
      <c r="B15" s="272" t="s">
        <v>12</v>
      </c>
      <c r="C15" s="273">
        <f t="shared" ref="C15:D15" si="5">C5+C7+C9+C14</f>
        <v>411</v>
      </c>
      <c r="D15" s="273">
        <f t="shared" si="5"/>
        <v>933</v>
      </c>
      <c r="E15" s="273" t="s">
        <v>13</v>
      </c>
      <c r="F15" s="273" t="s">
        <v>13</v>
      </c>
      <c r="G15" s="273" t="s">
        <v>13</v>
      </c>
      <c r="H15" s="273" t="s">
        <v>13</v>
      </c>
      <c r="I15" s="273" t="s">
        <v>13</v>
      </c>
      <c r="J15" s="274">
        <f>SUM(C15:I15)</f>
        <v>1344</v>
      </c>
    </row>
    <row r="16" spans="1:10" ht="54" customHeight="1" thickBot="1" x14ac:dyDescent="0.3">
      <c r="A16" s="275"/>
      <c r="B16" s="265"/>
      <c r="C16" s="276"/>
      <c r="D16" s="276"/>
      <c r="E16" s="276"/>
      <c r="F16" s="276"/>
      <c r="G16" s="276"/>
      <c r="H16" s="276"/>
      <c r="I16" s="276"/>
      <c r="J16" s="277"/>
    </row>
    <row r="17" spans="1:10" ht="43.5" customHeight="1" x14ac:dyDescent="0.25">
      <c r="A17" s="331" t="s">
        <v>31</v>
      </c>
      <c r="B17" s="332"/>
      <c r="C17" s="332"/>
      <c r="D17" s="278"/>
      <c r="E17" s="278"/>
      <c r="F17" s="278"/>
      <c r="G17" s="278"/>
      <c r="H17" s="278"/>
      <c r="I17" s="278"/>
      <c r="J17" s="279"/>
    </row>
    <row r="18" spans="1:10" ht="48.75" customHeight="1" x14ac:dyDescent="0.25">
      <c r="A18" s="333" t="s">
        <v>32</v>
      </c>
      <c r="B18" s="334"/>
      <c r="C18" s="227">
        <v>2</v>
      </c>
      <c r="D18" s="280">
        <v>2</v>
      </c>
      <c r="E18" s="280">
        <v>0</v>
      </c>
      <c r="F18" s="280">
        <v>0</v>
      </c>
      <c r="G18" s="280">
        <v>0</v>
      </c>
      <c r="H18" s="280">
        <v>0</v>
      </c>
      <c r="I18" s="280">
        <v>0</v>
      </c>
      <c r="J18" s="281">
        <f>SUM(C18:I18)</f>
        <v>4</v>
      </c>
    </row>
    <row r="19" spans="1:10" ht="48.75" customHeight="1" thickBot="1" x14ac:dyDescent="0.3">
      <c r="A19" s="335" t="s">
        <v>33</v>
      </c>
      <c r="B19" s="336"/>
      <c r="C19" s="282">
        <v>2</v>
      </c>
      <c r="D19" s="283">
        <v>2</v>
      </c>
      <c r="E19" s="283">
        <v>0</v>
      </c>
      <c r="F19" s="283">
        <v>0</v>
      </c>
      <c r="G19" s="283">
        <v>0</v>
      </c>
      <c r="H19" s="283">
        <v>0</v>
      </c>
      <c r="I19" s="284">
        <v>0</v>
      </c>
      <c r="J19" s="285">
        <f>SUM(C19:I19)</f>
        <v>4</v>
      </c>
    </row>
    <row r="20" spans="1:10" ht="31.5" customHeight="1" x14ac:dyDescent="0.25">
      <c r="A20" s="53" t="s">
        <v>34</v>
      </c>
      <c r="B20" s="54"/>
      <c r="C20" s="55"/>
      <c r="D20" s="55"/>
      <c r="E20" s="55"/>
      <c r="F20" s="55"/>
      <c r="G20" s="55"/>
      <c r="H20" s="55"/>
      <c r="I20" s="55"/>
      <c r="J20" s="55"/>
    </row>
    <row r="22" spans="1:10" ht="34.5" customHeight="1" x14ac:dyDescent="0.25">
      <c r="A22" s="337"/>
      <c r="B22" s="337"/>
      <c r="C22" s="337"/>
      <c r="D22" s="337"/>
      <c r="E22" s="337"/>
      <c r="F22" s="337"/>
      <c r="G22" s="337"/>
      <c r="H22" s="337"/>
      <c r="I22" s="337"/>
      <c r="J22" s="337"/>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3"/>
  <sheetViews>
    <sheetView zoomScale="75" zoomScaleNormal="75" workbookViewId="0">
      <selection sqref="A1:J1"/>
    </sheetView>
  </sheetViews>
  <sheetFormatPr baseColWidth="10" defaultRowHeight="15" x14ac:dyDescent="0.25"/>
  <cols>
    <col min="1" max="1" width="56.5703125" customWidth="1"/>
    <col min="2" max="2" width="24.28515625" style="56"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68" t="s">
        <v>151</v>
      </c>
      <c r="B1" s="368"/>
      <c r="C1" s="368"/>
      <c r="D1" s="368"/>
      <c r="E1" s="368"/>
      <c r="F1" s="368"/>
      <c r="G1" s="368"/>
      <c r="H1" s="368"/>
      <c r="I1" s="368"/>
      <c r="J1" s="368"/>
    </row>
    <row r="2" spans="1:10" ht="29.25" customHeight="1" thickBot="1" x14ac:dyDescent="0.35">
      <c r="A2" s="462" t="s">
        <v>150</v>
      </c>
      <c r="B2" s="462"/>
      <c r="C2" s="463"/>
      <c r="D2" s="463"/>
      <c r="E2" s="463"/>
      <c r="F2" s="463"/>
      <c r="G2" s="463"/>
      <c r="H2" s="463"/>
      <c r="I2" s="463"/>
      <c r="J2" s="463"/>
    </row>
    <row r="3" spans="1:10" ht="51.75" customHeight="1" x14ac:dyDescent="0.25">
      <c r="A3" s="366" t="s">
        <v>123</v>
      </c>
      <c r="B3" s="370"/>
      <c r="C3" s="464" t="s">
        <v>2</v>
      </c>
      <c r="D3" s="464"/>
      <c r="E3" s="464"/>
      <c r="F3" s="464"/>
      <c r="G3" s="464"/>
      <c r="H3" s="464"/>
      <c r="I3" s="464"/>
      <c r="J3" s="465"/>
    </row>
    <row r="4" spans="1:10" ht="48" customHeight="1" thickBot="1" x14ac:dyDescent="0.3">
      <c r="A4" s="371"/>
      <c r="B4" s="372"/>
      <c r="C4" s="286" t="s">
        <v>124</v>
      </c>
      <c r="D4" s="287" t="s">
        <v>4</v>
      </c>
      <c r="E4" s="287" t="s">
        <v>5</v>
      </c>
      <c r="F4" s="287" t="s">
        <v>6</v>
      </c>
      <c r="G4" s="287" t="s">
        <v>7</v>
      </c>
      <c r="H4" s="287" t="s">
        <v>8</v>
      </c>
      <c r="I4" s="287" t="s">
        <v>9</v>
      </c>
      <c r="J4" s="288" t="s">
        <v>10</v>
      </c>
    </row>
    <row r="5" spans="1:10" ht="31.5" customHeight="1" x14ac:dyDescent="0.25">
      <c r="A5" s="458" t="s">
        <v>125</v>
      </c>
      <c r="B5" s="289" t="s">
        <v>12</v>
      </c>
      <c r="C5" s="290">
        <v>5</v>
      </c>
      <c r="D5" s="62" t="s">
        <v>13</v>
      </c>
      <c r="E5" s="62" t="s">
        <v>13</v>
      </c>
      <c r="F5" s="62" t="s">
        <v>13</v>
      </c>
      <c r="G5" s="62" t="s">
        <v>13</v>
      </c>
      <c r="H5" s="62" t="s">
        <v>13</v>
      </c>
      <c r="I5" s="291" t="s">
        <v>13</v>
      </c>
      <c r="J5" s="292">
        <f>SUM(C5:I5)</f>
        <v>5</v>
      </c>
    </row>
    <row r="6" spans="1:10" ht="31.5" customHeight="1" x14ac:dyDescent="0.25">
      <c r="A6" s="389"/>
      <c r="B6" s="293" t="s">
        <v>126</v>
      </c>
      <c r="C6" s="294">
        <f t="shared" ref="C6" si="0">C5/C$42</f>
        <v>2.2222222222222223E-2</v>
      </c>
      <c r="D6" s="66" t="s">
        <v>15</v>
      </c>
      <c r="E6" s="66" t="s">
        <v>15</v>
      </c>
      <c r="F6" s="66" t="s">
        <v>15</v>
      </c>
      <c r="G6" s="66" t="s">
        <v>15</v>
      </c>
      <c r="H6" s="66" t="s">
        <v>15</v>
      </c>
      <c r="I6" s="295" t="s">
        <v>15</v>
      </c>
      <c r="J6" s="296">
        <f t="shared" ref="J6" si="1">J5/J$42</f>
        <v>2.2222222222222223E-2</v>
      </c>
    </row>
    <row r="7" spans="1:10" ht="31.5" customHeight="1" x14ac:dyDescent="0.25">
      <c r="A7" s="458" t="s">
        <v>127</v>
      </c>
      <c r="B7" s="297" t="s">
        <v>12</v>
      </c>
      <c r="C7" s="298">
        <v>18</v>
      </c>
      <c r="D7" s="70" t="s">
        <v>13</v>
      </c>
      <c r="E7" s="70" t="s">
        <v>13</v>
      </c>
      <c r="F7" s="70" t="s">
        <v>13</v>
      </c>
      <c r="G7" s="70" t="s">
        <v>13</v>
      </c>
      <c r="H7" s="70" t="s">
        <v>13</v>
      </c>
      <c r="I7" s="299" t="s">
        <v>13</v>
      </c>
      <c r="J7" s="300">
        <f>SUM(C7:I7)</f>
        <v>18</v>
      </c>
    </row>
    <row r="8" spans="1:10" ht="31.5" customHeight="1" x14ac:dyDescent="0.25">
      <c r="A8" s="389"/>
      <c r="B8" s="293" t="s">
        <v>126</v>
      </c>
      <c r="C8" s="294">
        <f t="shared" ref="C8" si="2">C7/C$42</f>
        <v>0.08</v>
      </c>
      <c r="D8" s="66" t="s">
        <v>15</v>
      </c>
      <c r="E8" s="66" t="s">
        <v>15</v>
      </c>
      <c r="F8" s="66" t="s">
        <v>15</v>
      </c>
      <c r="G8" s="66" t="s">
        <v>15</v>
      </c>
      <c r="H8" s="66" t="s">
        <v>15</v>
      </c>
      <c r="I8" s="295" t="s">
        <v>15</v>
      </c>
      <c r="J8" s="296">
        <f t="shared" ref="J8" si="3">J7/J$42</f>
        <v>0.08</v>
      </c>
    </row>
    <row r="9" spans="1:10" ht="31.5" customHeight="1" x14ac:dyDescent="0.25">
      <c r="A9" s="389" t="s">
        <v>128</v>
      </c>
      <c r="B9" s="297" t="s">
        <v>12</v>
      </c>
      <c r="C9" s="298">
        <v>10</v>
      </c>
      <c r="D9" s="70" t="s">
        <v>13</v>
      </c>
      <c r="E9" s="70" t="s">
        <v>13</v>
      </c>
      <c r="F9" s="70" t="s">
        <v>13</v>
      </c>
      <c r="G9" s="70" t="s">
        <v>13</v>
      </c>
      <c r="H9" s="70" t="s">
        <v>13</v>
      </c>
      <c r="I9" s="299" t="s">
        <v>13</v>
      </c>
      <c r="J9" s="300">
        <f>SUM(C9:I9)</f>
        <v>10</v>
      </c>
    </row>
    <row r="10" spans="1:10" ht="31.5" customHeight="1" x14ac:dyDescent="0.25">
      <c r="A10" s="389"/>
      <c r="B10" s="293" t="s">
        <v>126</v>
      </c>
      <c r="C10" s="294">
        <f t="shared" ref="C10" si="4">C9/C$42</f>
        <v>4.4444444444444446E-2</v>
      </c>
      <c r="D10" s="66" t="s">
        <v>15</v>
      </c>
      <c r="E10" s="66" t="s">
        <v>15</v>
      </c>
      <c r="F10" s="66" t="s">
        <v>15</v>
      </c>
      <c r="G10" s="66" t="s">
        <v>15</v>
      </c>
      <c r="H10" s="66" t="s">
        <v>15</v>
      </c>
      <c r="I10" s="295" t="s">
        <v>15</v>
      </c>
      <c r="J10" s="296">
        <f t="shared" ref="J10" si="5">J9/J$42</f>
        <v>4.4444444444444446E-2</v>
      </c>
    </row>
    <row r="11" spans="1:10" ht="31.5" customHeight="1" x14ac:dyDescent="0.25">
      <c r="A11" s="389" t="s">
        <v>129</v>
      </c>
      <c r="B11" s="297" t="s">
        <v>12</v>
      </c>
      <c r="C11" s="298">
        <v>43</v>
      </c>
      <c r="D11" s="70" t="s">
        <v>13</v>
      </c>
      <c r="E11" s="70" t="s">
        <v>13</v>
      </c>
      <c r="F11" s="70" t="s">
        <v>13</v>
      </c>
      <c r="G11" s="70" t="s">
        <v>13</v>
      </c>
      <c r="H11" s="70" t="s">
        <v>13</v>
      </c>
      <c r="I11" s="299" t="s">
        <v>13</v>
      </c>
      <c r="J11" s="300">
        <f>SUM(C11:I11)</f>
        <v>43</v>
      </c>
    </row>
    <row r="12" spans="1:10" ht="31.5" customHeight="1" x14ac:dyDescent="0.25">
      <c r="A12" s="389"/>
      <c r="B12" s="293" t="s">
        <v>126</v>
      </c>
      <c r="C12" s="294">
        <f t="shared" ref="C12" si="6">C11/C$42</f>
        <v>0.19111111111111112</v>
      </c>
      <c r="D12" s="66" t="s">
        <v>15</v>
      </c>
      <c r="E12" s="66" t="s">
        <v>15</v>
      </c>
      <c r="F12" s="66" t="s">
        <v>15</v>
      </c>
      <c r="G12" s="66" t="s">
        <v>15</v>
      </c>
      <c r="H12" s="66" t="s">
        <v>15</v>
      </c>
      <c r="I12" s="295" t="s">
        <v>15</v>
      </c>
      <c r="J12" s="296">
        <f t="shared" ref="J12" si="7">J11/J$42</f>
        <v>0.19111111111111112</v>
      </c>
    </row>
    <row r="13" spans="1:10" ht="31.5" customHeight="1" x14ac:dyDescent="0.25">
      <c r="A13" s="389" t="s">
        <v>130</v>
      </c>
      <c r="B13" s="297" t="s">
        <v>12</v>
      </c>
      <c r="C13" s="301">
        <v>57</v>
      </c>
      <c r="D13" s="70" t="s">
        <v>13</v>
      </c>
      <c r="E13" s="70" t="s">
        <v>13</v>
      </c>
      <c r="F13" s="70" t="s">
        <v>13</v>
      </c>
      <c r="G13" s="70" t="s">
        <v>13</v>
      </c>
      <c r="H13" s="70" t="s">
        <v>13</v>
      </c>
      <c r="I13" s="302" t="s">
        <v>13</v>
      </c>
      <c r="J13" s="303">
        <f>SUM(C13:I13)</f>
        <v>57</v>
      </c>
    </row>
    <row r="14" spans="1:10" ht="31.5" customHeight="1" x14ac:dyDescent="0.25">
      <c r="A14" s="389"/>
      <c r="B14" s="293" t="s">
        <v>126</v>
      </c>
      <c r="C14" s="294">
        <f t="shared" ref="C14" si="8">C13/C$42</f>
        <v>0.25333333333333335</v>
      </c>
      <c r="D14" s="66" t="s">
        <v>15</v>
      </c>
      <c r="E14" s="66" t="s">
        <v>15</v>
      </c>
      <c r="F14" s="66" t="s">
        <v>15</v>
      </c>
      <c r="G14" s="66" t="s">
        <v>15</v>
      </c>
      <c r="H14" s="66" t="s">
        <v>15</v>
      </c>
      <c r="I14" s="295" t="s">
        <v>15</v>
      </c>
      <c r="J14" s="296">
        <f t="shared" ref="J14" si="9">J13/J$42</f>
        <v>0.25333333333333335</v>
      </c>
    </row>
    <row r="15" spans="1:10" ht="31.5" customHeight="1" x14ac:dyDescent="0.25">
      <c r="A15" s="389" t="s">
        <v>131</v>
      </c>
      <c r="B15" s="297" t="s">
        <v>12</v>
      </c>
      <c r="C15" s="298">
        <v>8</v>
      </c>
      <c r="D15" s="70" t="s">
        <v>13</v>
      </c>
      <c r="E15" s="70" t="s">
        <v>13</v>
      </c>
      <c r="F15" s="70" t="s">
        <v>13</v>
      </c>
      <c r="G15" s="70" t="s">
        <v>13</v>
      </c>
      <c r="H15" s="70" t="s">
        <v>13</v>
      </c>
      <c r="I15" s="299" t="s">
        <v>13</v>
      </c>
      <c r="J15" s="300">
        <f>SUM(C15:I15)</f>
        <v>8</v>
      </c>
    </row>
    <row r="16" spans="1:10" ht="31.5" customHeight="1" x14ac:dyDescent="0.25">
      <c r="A16" s="389"/>
      <c r="B16" s="293" t="s">
        <v>126</v>
      </c>
      <c r="C16" s="294">
        <f t="shared" ref="C16" si="10">C15/C$42</f>
        <v>3.5555555555555556E-2</v>
      </c>
      <c r="D16" s="66" t="s">
        <v>15</v>
      </c>
      <c r="E16" s="66" t="s">
        <v>15</v>
      </c>
      <c r="F16" s="66" t="s">
        <v>15</v>
      </c>
      <c r="G16" s="66" t="s">
        <v>15</v>
      </c>
      <c r="H16" s="66" t="s">
        <v>15</v>
      </c>
      <c r="I16" s="295" t="s">
        <v>15</v>
      </c>
      <c r="J16" s="296">
        <f t="shared" ref="J16" si="11">J15/J$42</f>
        <v>3.5555555555555556E-2</v>
      </c>
    </row>
    <row r="17" spans="1:10" ht="31.5" customHeight="1" x14ac:dyDescent="0.25">
      <c r="A17" s="389" t="s">
        <v>132</v>
      </c>
      <c r="B17" s="297" t="s">
        <v>12</v>
      </c>
      <c r="C17" s="298">
        <v>3</v>
      </c>
      <c r="D17" s="70" t="s">
        <v>13</v>
      </c>
      <c r="E17" s="70" t="s">
        <v>13</v>
      </c>
      <c r="F17" s="70" t="s">
        <v>13</v>
      </c>
      <c r="G17" s="70" t="s">
        <v>13</v>
      </c>
      <c r="H17" s="70" t="s">
        <v>13</v>
      </c>
      <c r="I17" s="299" t="s">
        <v>13</v>
      </c>
      <c r="J17" s="300">
        <f>SUM(C17:I17)</f>
        <v>3</v>
      </c>
    </row>
    <row r="18" spans="1:10" ht="31.5" customHeight="1" x14ac:dyDescent="0.25">
      <c r="A18" s="389"/>
      <c r="B18" s="293" t="s">
        <v>126</v>
      </c>
      <c r="C18" s="294">
        <f t="shared" ref="C18" si="12">C17/C$42</f>
        <v>1.3333333333333334E-2</v>
      </c>
      <c r="D18" s="66" t="s">
        <v>15</v>
      </c>
      <c r="E18" s="66" t="s">
        <v>15</v>
      </c>
      <c r="F18" s="66" t="s">
        <v>15</v>
      </c>
      <c r="G18" s="66" t="s">
        <v>15</v>
      </c>
      <c r="H18" s="66" t="s">
        <v>15</v>
      </c>
      <c r="I18" s="295" t="s">
        <v>15</v>
      </c>
      <c r="J18" s="296">
        <f t="shared" ref="J18" si="13">J17/J$42</f>
        <v>1.3333333333333334E-2</v>
      </c>
    </row>
    <row r="19" spans="1:10" ht="31.5" customHeight="1" x14ac:dyDescent="0.25">
      <c r="A19" s="389" t="s">
        <v>133</v>
      </c>
      <c r="B19" s="297" t="s">
        <v>12</v>
      </c>
      <c r="C19" s="298">
        <v>1</v>
      </c>
      <c r="D19" s="70" t="s">
        <v>13</v>
      </c>
      <c r="E19" s="70" t="s">
        <v>13</v>
      </c>
      <c r="F19" s="70" t="s">
        <v>13</v>
      </c>
      <c r="G19" s="70" t="s">
        <v>13</v>
      </c>
      <c r="H19" s="70" t="s">
        <v>13</v>
      </c>
      <c r="I19" s="299" t="s">
        <v>13</v>
      </c>
      <c r="J19" s="300">
        <f>SUM(C19:I19)</f>
        <v>1</v>
      </c>
    </row>
    <row r="20" spans="1:10" ht="31.5" customHeight="1" x14ac:dyDescent="0.25">
      <c r="A20" s="389"/>
      <c r="B20" s="293" t="s">
        <v>126</v>
      </c>
      <c r="C20" s="294">
        <f t="shared" ref="C20" si="14">C19/C$42</f>
        <v>4.4444444444444444E-3</v>
      </c>
      <c r="D20" s="66" t="s">
        <v>15</v>
      </c>
      <c r="E20" s="66" t="s">
        <v>15</v>
      </c>
      <c r="F20" s="66" t="s">
        <v>15</v>
      </c>
      <c r="G20" s="66" t="s">
        <v>15</v>
      </c>
      <c r="H20" s="66" t="s">
        <v>15</v>
      </c>
      <c r="I20" s="295" t="s">
        <v>15</v>
      </c>
      <c r="J20" s="296">
        <f t="shared" ref="J20" si="15">J19/J$42</f>
        <v>4.4444444444444444E-3</v>
      </c>
    </row>
    <row r="21" spans="1:10" ht="31.5" customHeight="1" x14ac:dyDescent="0.25">
      <c r="A21" s="389" t="s">
        <v>134</v>
      </c>
      <c r="B21" s="297" t="s">
        <v>12</v>
      </c>
      <c r="C21" s="298">
        <v>0</v>
      </c>
      <c r="D21" s="70" t="s">
        <v>13</v>
      </c>
      <c r="E21" s="70" t="s">
        <v>13</v>
      </c>
      <c r="F21" s="70" t="s">
        <v>13</v>
      </c>
      <c r="G21" s="70" t="s">
        <v>13</v>
      </c>
      <c r="H21" s="70" t="s">
        <v>13</v>
      </c>
      <c r="I21" s="299" t="s">
        <v>13</v>
      </c>
      <c r="J21" s="300">
        <f>SUM(C21:I21)</f>
        <v>0</v>
      </c>
    </row>
    <row r="22" spans="1:10" ht="31.5" customHeight="1" x14ac:dyDescent="0.25">
      <c r="A22" s="389"/>
      <c r="B22" s="293" t="s">
        <v>126</v>
      </c>
      <c r="C22" s="294">
        <f t="shared" ref="C22" si="16">C21/C$42</f>
        <v>0</v>
      </c>
      <c r="D22" s="66" t="s">
        <v>15</v>
      </c>
      <c r="E22" s="66" t="s">
        <v>15</v>
      </c>
      <c r="F22" s="66" t="s">
        <v>15</v>
      </c>
      <c r="G22" s="66" t="s">
        <v>15</v>
      </c>
      <c r="H22" s="66" t="s">
        <v>15</v>
      </c>
      <c r="I22" s="295" t="s">
        <v>15</v>
      </c>
      <c r="J22" s="296">
        <f t="shared" ref="J22" si="17">J21/J$42</f>
        <v>0</v>
      </c>
    </row>
    <row r="23" spans="1:10" ht="31.5" customHeight="1" x14ac:dyDescent="0.25">
      <c r="A23" s="389" t="s">
        <v>135</v>
      </c>
      <c r="B23" s="297" t="s">
        <v>12</v>
      </c>
      <c r="C23" s="298">
        <v>3</v>
      </c>
      <c r="D23" s="70" t="s">
        <v>13</v>
      </c>
      <c r="E23" s="70" t="s">
        <v>13</v>
      </c>
      <c r="F23" s="70" t="s">
        <v>13</v>
      </c>
      <c r="G23" s="70" t="s">
        <v>13</v>
      </c>
      <c r="H23" s="70" t="s">
        <v>13</v>
      </c>
      <c r="I23" s="299" t="s">
        <v>13</v>
      </c>
      <c r="J23" s="300">
        <f>SUM(C23:I23)</f>
        <v>3</v>
      </c>
    </row>
    <row r="24" spans="1:10" ht="31.5" customHeight="1" x14ac:dyDescent="0.25">
      <c r="A24" s="389"/>
      <c r="B24" s="293" t="s">
        <v>126</v>
      </c>
      <c r="C24" s="294">
        <f t="shared" ref="C24" si="18">C23/C$42</f>
        <v>1.3333333333333334E-2</v>
      </c>
      <c r="D24" s="66" t="s">
        <v>15</v>
      </c>
      <c r="E24" s="66" t="s">
        <v>15</v>
      </c>
      <c r="F24" s="66" t="s">
        <v>15</v>
      </c>
      <c r="G24" s="66" t="s">
        <v>15</v>
      </c>
      <c r="H24" s="66" t="s">
        <v>15</v>
      </c>
      <c r="I24" s="295" t="s">
        <v>15</v>
      </c>
      <c r="J24" s="296">
        <f t="shared" ref="J24" si="19">J23/J$42</f>
        <v>1.3333333333333334E-2</v>
      </c>
    </row>
    <row r="25" spans="1:10" ht="31.5" customHeight="1" x14ac:dyDescent="0.25">
      <c r="A25" s="389" t="s">
        <v>136</v>
      </c>
      <c r="B25" s="297" t="s">
        <v>12</v>
      </c>
      <c r="C25" s="298">
        <v>0</v>
      </c>
      <c r="D25" s="70" t="s">
        <v>13</v>
      </c>
      <c r="E25" s="70" t="s">
        <v>13</v>
      </c>
      <c r="F25" s="70" t="s">
        <v>13</v>
      </c>
      <c r="G25" s="70" t="s">
        <v>13</v>
      </c>
      <c r="H25" s="70" t="s">
        <v>13</v>
      </c>
      <c r="I25" s="299" t="s">
        <v>13</v>
      </c>
      <c r="J25" s="300">
        <f>SUM(C25:I25)</f>
        <v>0</v>
      </c>
    </row>
    <row r="26" spans="1:10" ht="31.5" customHeight="1" x14ac:dyDescent="0.25">
      <c r="A26" s="389"/>
      <c r="B26" s="293" t="s">
        <v>126</v>
      </c>
      <c r="C26" s="294">
        <f t="shared" ref="C26" si="20">C25/C$42</f>
        <v>0</v>
      </c>
      <c r="D26" s="66" t="s">
        <v>15</v>
      </c>
      <c r="E26" s="66" t="s">
        <v>15</v>
      </c>
      <c r="F26" s="66" t="s">
        <v>15</v>
      </c>
      <c r="G26" s="66" t="s">
        <v>15</v>
      </c>
      <c r="H26" s="66" t="s">
        <v>15</v>
      </c>
      <c r="I26" s="295" t="s">
        <v>15</v>
      </c>
      <c r="J26" s="296">
        <f t="shared" ref="J26" si="21">J25/J$42</f>
        <v>0</v>
      </c>
    </row>
    <row r="27" spans="1:10" ht="31.5" customHeight="1" x14ac:dyDescent="0.25">
      <c r="A27" s="389" t="s">
        <v>137</v>
      </c>
      <c r="B27" s="297" t="s">
        <v>12</v>
      </c>
      <c r="C27" s="301">
        <v>44</v>
      </c>
      <c r="D27" s="70" t="s">
        <v>13</v>
      </c>
      <c r="E27" s="70" t="s">
        <v>13</v>
      </c>
      <c r="F27" s="70" t="s">
        <v>13</v>
      </c>
      <c r="G27" s="70" t="s">
        <v>13</v>
      </c>
      <c r="H27" s="70" t="s">
        <v>13</v>
      </c>
      <c r="I27" s="302" t="s">
        <v>13</v>
      </c>
      <c r="J27" s="303">
        <f>SUM(C27:I27)</f>
        <v>44</v>
      </c>
    </row>
    <row r="28" spans="1:10" ht="31.5" customHeight="1" x14ac:dyDescent="0.25">
      <c r="A28" s="389"/>
      <c r="B28" s="293" t="s">
        <v>126</v>
      </c>
      <c r="C28" s="294">
        <f t="shared" ref="C28" si="22">C27/C$42</f>
        <v>0.19555555555555557</v>
      </c>
      <c r="D28" s="66" t="s">
        <v>15</v>
      </c>
      <c r="E28" s="66" t="s">
        <v>15</v>
      </c>
      <c r="F28" s="66" t="s">
        <v>15</v>
      </c>
      <c r="G28" s="66" t="s">
        <v>15</v>
      </c>
      <c r="H28" s="66" t="s">
        <v>15</v>
      </c>
      <c r="I28" s="295" t="s">
        <v>15</v>
      </c>
      <c r="J28" s="296">
        <f t="shared" ref="J28" si="23">J27/J$42</f>
        <v>0.19555555555555557</v>
      </c>
    </row>
    <row r="29" spans="1:10" ht="31.5" customHeight="1" x14ac:dyDescent="0.25">
      <c r="A29" s="389" t="s">
        <v>138</v>
      </c>
      <c r="B29" s="297" t="s">
        <v>12</v>
      </c>
      <c r="C29" s="298">
        <v>64</v>
      </c>
      <c r="D29" s="70" t="s">
        <v>13</v>
      </c>
      <c r="E29" s="70" t="s">
        <v>13</v>
      </c>
      <c r="F29" s="70" t="s">
        <v>13</v>
      </c>
      <c r="G29" s="70" t="s">
        <v>13</v>
      </c>
      <c r="H29" s="70" t="s">
        <v>13</v>
      </c>
      <c r="I29" s="299" t="s">
        <v>13</v>
      </c>
      <c r="J29" s="300">
        <f>SUM(C29:I29)</f>
        <v>64</v>
      </c>
    </row>
    <row r="30" spans="1:10" ht="31.5" customHeight="1" x14ac:dyDescent="0.25">
      <c r="A30" s="389"/>
      <c r="B30" s="293" t="s">
        <v>126</v>
      </c>
      <c r="C30" s="294">
        <f t="shared" ref="C30" si="24">C29/C$42</f>
        <v>0.28444444444444444</v>
      </c>
      <c r="D30" s="66" t="s">
        <v>15</v>
      </c>
      <c r="E30" s="66" t="s">
        <v>15</v>
      </c>
      <c r="F30" s="66" t="s">
        <v>15</v>
      </c>
      <c r="G30" s="66" t="s">
        <v>15</v>
      </c>
      <c r="H30" s="66" t="s">
        <v>15</v>
      </c>
      <c r="I30" s="295" t="s">
        <v>15</v>
      </c>
      <c r="J30" s="296">
        <f t="shared" ref="J30" si="25">J29/J$42</f>
        <v>0.28444444444444444</v>
      </c>
    </row>
    <row r="31" spans="1:10" ht="31.5" customHeight="1" x14ac:dyDescent="0.25">
      <c r="A31" s="389" t="s">
        <v>139</v>
      </c>
      <c r="B31" s="297" t="s">
        <v>12</v>
      </c>
      <c r="C31" s="298">
        <v>4</v>
      </c>
      <c r="D31" s="70" t="s">
        <v>13</v>
      </c>
      <c r="E31" s="70" t="s">
        <v>13</v>
      </c>
      <c r="F31" s="70" t="s">
        <v>13</v>
      </c>
      <c r="G31" s="70" t="s">
        <v>13</v>
      </c>
      <c r="H31" s="70" t="s">
        <v>13</v>
      </c>
      <c r="I31" s="299" t="s">
        <v>13</v>
      </c>
      <c r="J31" s="300">
        <f>SUM(C31:I31)</f>
        <v>4</v>
      </c>
    </row>
    <row r="32" spans="1:10" ht="31.5" customHeight="1" x14ac:dyDescent="0.25">
      <c r="A32" s="389"/>
      <c r="B32" s="293" t="s">
        <v>126</v>
      </c>
      <c r="C32" s="294">
        <f t="shared" ref="C32" si="26">C31/C$42</f>
        <v>1.7777777777777778E-2</v>
      </c>
      <c r="D32" s="66" t="s">
        <v>15</v>
      </c>
      <c r="E32" s="66" t="s">
        <v>15</v>
      </c>
      <c r="F32" s="66" t="s">
        <v>15</v>
      </c>
      <c r="G32" s="66" t="s">
        <v>15</v>
      </c>
      <c r="H32" s="66" t="s">
        <v>15</v>
      </c>
      <c r="I32" s="295" t="s">
        <v>15</v>
      </c>
      <c r="J32" s="296">
        <f t="shared" ref="J32" si="27">J31/J$42</f>
        <v>1.7777777777777778E-2</v>
      </c>
    </row>
    <row r="33" spans="1:10" ht="31.5" customHeight="1" x14ac:dyDescent="0.25">
      <c r="A33" s="389" t="s">
        <v>140</v>
      </c>
      <c r="B33" s="297" t="s">
        <v>12</v>
      </c>
      <c r="C33" s="298">
        <v>0</v>
      </c>
      <c r="D33" s="70" t="s">
        <v>13</v>
      </c>
      <c r="E33" s="70" t="s">
        <v>13</v>
      </c>
      <c r="F33" s="70" t="s">
        <v>13</v>
      </c>
      <c r="G33" s="70" t="s">
        <v>13</v>
      </c>
      <c r="H33" s="70" t="s">
        <v>13</v>
      </c>
      <c r="I33" s="299" t="s">
        <v>13</v>
      </c>
      <c r="J33" s="300">
        <f>SUM(C33:I33)</f>
        <v>0</v>
      </c>
    </row>
    <row r="34" spans="1:10" ht="31.5" customHeight="1" x14ac:dyDescent="0.25">
      <c r="A34" s="389"/>
      <c r="B34" s="293" t="s">
        <v>126</v>
      </c>
      <c r="C34" s="294">
        <f t="shared" ref="C34" si="28">C33/C$42</f>
        <v>0</v>
      </c>
      <c r="D34" s="66" t="s">
        <v>15</v>
      </c>
      <c r="E34" s="66" t="s">
        <v>15</v>
      </c>
      <c r="F34" s="66" t="s">
        <v>15</v>
      </c>
      <c r="G34" s="66" t="s">
        <v>15</v>
      </c>
      <c r="H34" s="66" t="s">
        <v>15</v>
      </c>
      <c r="I34" s="295" t="s">
        <v>15</v>
      </c>
      <c r="J34" s="296">
        <f t="shared" ref="J34" si="29">J33/J$42</f>
        <v>0</v>
      </c>
    </row>
    <row r="35" spans="1:10" ht="31.5" customHeight="1" x14ac:dyDescent="0.25">
      <c r="A35" s="389" t="s">
        <v>141</v>
      </c>
      <c r="B35" s="297" t="s">
        <v>12</v>
      </c>
      <c r="C35" s="298">
        <v>4</v>
      </c>
      <c r="D35" s="70" t="s">
        <v>13</v>
      </c>
      <c r="E35" s="70" t="s">
        <v>13</v>
      </c>
      <c r="F35" s="70" t="s">
        <v>13</v>
      </c>
      <c r="G35" s="70" t="s">
        <v>13</v>
      </c>
      <c r="H35" s="70" t="s">
        <v>13</v>
      </c>
      <c r="I35" s="299" t="s">
        <v>13</v>
      </c>
      <c r="J35" s="300">
        <f>SUM(C35:I35)</f>
        <v>4</v>
      </c>
    </row>
    <row r="36" spans="1:10" ht="31.5" customHeight="1" x14ac:dyDescent="0.25">
      <c r="A36" s="389"/>
      <c r="B36" s="293" t="s">
        <v>126</v>
      </c>
      <c r="C36" s="294">
        <f t="shared" ref="C36" si="30">C35/C$42</f>
        <v>1.7777777777777778E-2</v>
      </c>
      <c r="D36" s="66" t="s">
        <v>15</v>
      </c>
      <c r="E36" s="66" t="s">
        <v>15</v>
      </c>
      <c r="F36" s="66" t="s">
        <v>15</v>
      </c>
      <c r="G36" s="66" t="s">
        <v>15</v>
      </c>
      <c r="H36" s="66" t="s">
        <v>15</v>
      </c>
      <c r="I36" s="295" t="s">
        <v>15</v>
      </c>
      <c r="J36" s="296">
        <f t="shared" ref="J36" si="31">J35/J$42</f>
        <v>1.7777777777777778E-2</v>
      </c>
    </row>
    <row r="37" spans="1:10" ht="31.5" customHeight="1" x14ac:dyDescent="0.25">
      <c r="A37" s="389" t="s">
        <v>142</v>
      </c>
      <c r="B37" s="297" t="s">
        <v>12</v>
      </c>
      <c r="C37" s="298">
        <v>5</v>
      </c>
      <c r="D37" s="70" t="s">
        <v>13</v>
      </c>
      <c r="E37" s="70" t="s">
        <v>13</v>
      </c>
      <c r="F37" s="70" t="s">
        <v>13</v>
      </c>
      <c r="G37" s="70" t="s">
        <v>13</v>
      </c>
      <c r="H37" s="70" t="s">
        <v>13</v>
      </c>
      <c r="I37" s="299" t="s">
        <v>13</v>
      </c>
      <c r="J37" s="300">
        <f>SUM(C37:I37)</f>
        <v>5</v>
      </c>
    </row>
    <row r="38" spans="1:10" ht="31.5" customHeight="1" x14ac:dyDescent="0.25">
      <c r="A38" s="389"/>
      <c r="B38" s="293" t="s">
        <v>126</v>
      </c>
      <c r="C38" s="294">
        <f t="shared" ref="C38" si="32">C37/C$42</f>
        <v>2.2222222222222223E-2</v>
      </c>
      <c r="D38" s="66" t="s">
        <v>15</v>
      </c>
      <c r="E38" s="66" t="s">
        <v>15</v>
      </c>
      <c r="F38" s="66" t="s">
        <v>15</v>
      </c>
      <c r="G38" s="66" t="s">
        <v>15</v>
      </c>
      <c r="H38" s="66" t="s">
        <v>15</v>
      </c>
      <c r="I38" s="295" t="s">
        <v>15</v>
      </c>
      <c r="J38" s="296">
        <f t="shared" ref="J38" si="33">J37/J$42</f>
        <v>2.2222222222222223E-2</v>
      </c>
    </row>
    <row r="39" spans="1:10" ht="31.5" customHeight="1" x14ac:dyDescent="0.25">
      <c r="A39" s="389" t="s">
        <v>143</v>
      </c>
      <c r="B39" s="297" t="s">
        <v>12</v>
      </c>
      <c r="C39" s="298">
        <v>172</v>
      </c>
      <c r="D39" s="70" t="s">
        <v>13</v>
      </c>
      <c r="E39" s="70" t="s">
        <v>13</v>
      </c>
      <c r="F39" s="70" t="s">
        <v>13</v>
      </c>
      <c r="G39" s="70" t="s">
        <v>13</v>
      </c>
      <c r="H39" s="70" t="s">
        <v>13</v>
      </c>
      <c r="I39" s="299" t="s">
        <v>13</v>
      </c>
      <c r="J39" s="300">
        <f>SUM(C39:I39)</f>
        <v>172</v>
      </c>
    </row>
    <row r="40" spans="1:10" ht="31.5" customHeight="1" thickBot="1" x14ac:dyDescent="0.3">
      <c r="A40" s="385"/>
      <c r="B40" s="304" t="s">
        <v>126</v>
      </c>
      <c r="C40" s="305">
        <f t="shared" ref="C40" si="34">C39/C$42</f>
        <v>0.76444444444444448</v>
      </c>
      <c r="D40" s="306" t="s">
        <v>15</v>
      </c>
      <c r="E40" s="306" t="s">
        <v>15</v>
      </c>
      <c r="F40" s="306" t="s">
        <v>15</v>
      </c>
      <c r="G40" s="306" t="s">
        <v>15</v>
      </c>
      <c r="H40" s="306" t="s">
        <v>15</v>
      </c>
      <c r="I40" s="307" t="s">
        <v>15</v>
      </c>
      <c r="J40" s="308">
        <f t="shared" ref="J40" si="35">J39/J$42</f>
        <v>0.76444444444444448</v>
      </c>
    </row>
    <row r="41" spans="1:10" ht="31.5" customHeight="1" thickBot="1" x14ac:dyDescent="0.3">
      <c r="A41" s="83"/>
      <c r="B41" s="309"/>
      <c r="C41" s="310"/>
      <c r="D41" s="310"/>
      <c r="E41" s="310"/>
      <c r="F41" s="310"/>
      <c r="G41" s="310"/>
      <c r="H41" s="310"/>
      <c r="I41" s="310"/>
      <c r="J41" s="310"/>
    </row>
    <row r="42" spans="1:10" ht="60.75" customHeight="1" thickBot="1" x14ac:dyDescent="0.3">
      <c r="A42" s="311" t="s">
        <v>144</v>
      </c>
      <c r="B42" s="312" t="s">
        <v>12</v>
      </c>
      <c r="C42" s="273">
        <v>225</v>
      </c>
      <c r="D42" s="273" t="s">
        <v>13</v>
      </c>
      <c r="E42" s="273" t="s">
        <v>13</v>
      </c>
      <c r="F42" s="273" t="s">
        <v>13</v>
      </c>
      <c r="G42" s="273" t="s">
        <v>13</v>
      </c>
      <c r="H42" s="273" t="s">
        <v>13</v>
      </c>
      <c r="I42" s="313" t="s">
        <v>13</v>
      </c>
      <c r="J42" s="314">
        <f>SUM(C42:I42)</f>
        <v>225</v>
      </c>
    </row>
    <row r="43" spans="1:10" ht="16.5" customHeight="1" thickBot="1" x14ac:dyDescent="0.3">
      <c r="A43" s="315"/>
      <c r="B43" s="316"/>
      <c r="C43" s="317"/>
      <c r="D43" s="317"/>
      <c r="E43" s="317"/>
      <c r="F43" s="317"/>
      <c r="G43" s="317"/>
      <c r="H43" s="317"/>
      <c r="I43" s="317"/>
      <c r="J43" s="317"/>
    </row>
    <row r="44" spans="1:10" ht="39" customHeight="1" thickBot="1" x14ac:dyDescent="0.3">
      <c r="A44" s="318" t="s">
        <v>29</v>
      </c>
      <c r="B44" s="7" t="s">
        <v>12</v>
      </c>
      <c r="C44" s="319">
        <f>+C45-C42</f>
        <v>186</v>
      </c>
      <c r="D44" s="319">
        <v>933</v>
      </c>
      <c r="E44" s="319" t="s">
        <v>13</v>
      </c>
      <c r="F44" s="319" t="s">
        <v>13</v>
      </c>
      <c r="G44" s="319" t="s">
        <v>13</v>
      </c>
      <c r="H44" s="319" t="s">
        <v>13</v>
      </c>
      <c r="I44" s="319" t="s">
        <v>13</v>
      </c>
      <c r="J44" s="20">
        <f>SUM(C44:I44)</f>
        <v>1119</v>
      </c>
    </row>
    <row r="45" spans="1:10" ht="39" customHeight="1" thickBot="1" x14ac:dyDescent="0.3">
      <c r="A45" s="167" t="s">
        <v>30</v>
      </c>
      <c r="B45" s="214" t="s">
        <v>12</v>
      </c>
      <c r="C45" s="320">
        <v>411</v>
      </c>
      <c r="D45" s="321">
        <v>933</v>
      </c>
      <c r="E45" s="321" t="s">
        <v>13</v>
      </c>
      <c r="F45" s="321" t="s">
        <v>13</v>
      </c>
      <c r="G45" s="321" t="s">
        <v>13</v>
      </c>
      <c r="H45" s="321" t="s">
        <v>13</v>
      </c>
      <c r="I45" s="322" t="s">
        <v>13</v>
      </c>
      <c r="J45" s="221">
        <f>SUM(C45:I45)</f>
        <v>1344</v>
      </c>
    </row>
    <row r="46" spans="1:10" ht="39" customHeight="1" thickBot="1" x14ac:dyDescent="0.3">
      <c r="A46" s="323"/>
      <c r="B46" s="25"/>
      <c r="C46" s="42"/>
      <c r="D46" s="42"/>
      <c r="E46" s="42"/>
      <c r="F46" s="42"/>
      <c r="G46" s="42"/>
      <c r="H46" s="42"/>
      <c r="I46" s="42"/>
      <c r="J46" s="42"/>
    </row>
    <row r="47" spans="1:10" ht="35.25" customHeight="1" x14ac:dyDescent="0.25">
      <c r="A47" s="331" t="s">
        <v>31</v>
      </c>
      <c r="B47" s="332"/>
      <c r="C47" s="43"/>
      <c r="D47" s="44"/>
      <c r="E47" s="44"/>
      <c r="F47" s="44"/>
      <c r="G47" s="44"/>
      <c r="H47" s="44"/>
      <c r="I47" s="44"/>
      <c r="J47" s="45"/>
    </row>
    <row r="48" spans="1:10" ht="35.25" customHeight="1" x14ac:dyDescent="0.25">
      <c r="A48" s="349" t="s">
        <v>32</v>
      </c>
      <c r="B48" s="461"/>
      <c r="C48" s="324">
        <v>1</v>
      </c>
      <c r="D48" s="47">
        <v>0</v>
      </c>
      <c r="E48" s="325">
        <v>0</v>
      </c>
      <c r="F48" s="47">
        <v>0</v>
      </c>
      <c r="G48" s="47">
        <v>0</v>
      </c>
      <c r="H48" s="47">
        <v>0</v>
      </c>
      <c r="I48" s="47">
        <v>0</v>
      </c>
      <c r="J48" s="48">
        <f>SUM(C48:I48)</f>
        <v>1</v>
      </c>
    </row>
    <row r="49" spans="1:10" ht="35.25" customHeight="1" thickBot="1" x14ac:dyDescent="0.3">
      <c r="A49" s="351" t="s">
        <v>33</v>
      </c>
      <c r="B49" s="459"/>
      <c r="C49" s="326">
        <v>2</v>
      </c>
      <c r="D49" s="50">
        <v>2</v>
      </c>
      <c r="E49" s="50">
        <v>0</v>
      </c>
      <c r="F49" s="50">
        <v>0</v>
      </c>
      <c r="G49" s="50">
        <v>0</v>
      </c>
      <c r="H49" s="50">
        <v>0</v>
      </c>
      <c r="I49" s="51">
        <v>0</v>
      </c>
      <c r="J49" s="52">
        <f>SUM(C49:I49)</f>
        <v>4</v>
      </c>
    </row>
    <row r="50" spans="1:10" ht="21.75" customHeight="1" x14ac:dyDescent="0.25">
      <c r="A50" s="53" t="s">
        <v>34</v>
      </c>
      <c r="B50" s="144"/>
      <c r="C50" s="53"/>
      <c r="D50" s="53"/>
      <c r="E50" s="53"/>
      <c r="F50" s="53"/>
      <c r="G50" s="53"/>
      <c r="H50" s="53"/>
      <c r="I50" s="53"/>
      <c r="J50" s="53"/>
    </row>
    <row r="51" spans="1:10" x14ac:dyDescent="0.25">
      <c r="A51" s="53"/>
      <c r="B51" s="53"/>
      <c r="C51" s="53"/>
      <c r="D51" s="53"/>
      <c r="E51" s="53"/>
      <c r="F51" s="53"/>
      <c r="G51" s="53"/>
      <c r="H51" s="53"/>
      <c r="I51" s="53"/>
      <c r="J51" s="53"/>
    </row>
    <row r="52" spans="1:10" ht="69" customHeight="1" x14ac:dyDescent="0.25">
      <c r="A52" s="460" t="s">
        <v>145</v>
      </c>
      <c r="B52" s="460"/>
      <c r="C52" s="460"/>
      <c r="D52" s="460"/>
      <c r="E52" s="460"/>
      <c r="F52" s="460"/>
      <c r="G52" s="460"/>
      <c r="H52" s="460"/>
      <c r="I52" s="460"/>
      <c r="J52" s="460"/>
    </row>
    <row r="53" spans="1:10" ht="18" customHeight="1" x14ac:dyDescent="0.25">
      <c r="A53" s="466" t="s">
        <v>152</v>
      </c>
      <c r="B53" s="467"/>
      <c r="C53" s="467"/>
      <c r="D53" s="467"/>
      <c r="E53" s="467"/>
      <c r="F53" s="467"/>
      <c r="G53" s="467"/>
      <c r="H53" s="467"/>
      <c r="I53" s="467"/>
      <c r="J53" s="467"/>
    </row>
  </sheetData>
  <mergeCells count="27">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75" zoomScaleNormal="75" workbookViewId="0">
      <selection sqref="A1:J1"/>
    </sheetView>
  </sheetViews>
  <sheetFormatPr baseColWidth="10" defaultRowHeight="15" x14ac:dyDescent="0.25"/>
  <cols>
    <col min="1" max="1" width="34.28515625" customWidth="1"/>
    <col min="2" max="2" width="10.5703125" style="56" customWidth="1"/>
    <col min="3" max="4" width="23" customWidth="1"/>
    <col min="5" max="5" width="27.5703125" customWidth="1"/>
    <col min="6" max="10" width="23" customWidth="1"/>
  </cols>
  <sheetData>
    <row r="1" spans="1:10" ht="46.5" customHeight="1" x14ac:dyDescent="0.25">
      <c r="A1" s="354" t="s">
        <v>113</v>
      </c>
      <c r="B1" s="354"/>
      <c r="C1" s="354"/>
      <c r="D1" s="354"/>
      <c r="E1" s="354"/>
      <c r="F1" s="354"/>
      <c r="G1" s="354"/>
      <c r="H1" s="354"/>
      <c r="I1" s="354"/>
      <c r="J1" s="354"/>
    </row>
    <row r="2" spans="1:10" ht="46.5" customHeight="1" thickBot="1" x14ac:dyDescent="0.3">
      <c r="A2" s="354" t="s">
        <v>114</v>
      </c>
      <c r="B2" s="354"/>
      <c r="C2" s="355"/>
      <c r="D2" s="355"/>
      <c r="E2" s="355"/>
      <c r="F2" s="355"/>
      <c r="G2" s="355"/>
      <c r="H2" s="355"/>
      <c r="I2" s="355"/>
      <c r="J2" s="355"/>
    </row>
    <row r="3" spans="1:10" ht="51.75" customHeight="1" thickBot="1" x14ac:dyDescent="0.3">
      <c r="A3" s="356" t="s">
        <v>115</v>
      </c>
      <c r="B3" s="357"/>
      <c r="C3" s="360" t="s">
        <v>2</v>
      </c>
      <c r="D3" s="360"/>
      <c r="E3" s="360"/>
      <c r="F3" s="360"/>
      <c r="G3" s="360"/>
      <c r="H3" s="360"/>
      <c r="I3" s="360"/>
      <c r="J3" s="361"/>
    </row>
    <row r="4" spans="1:10" ht="48" customHeight="1" thickBot="1" x14ac:dyDescent="0.3">
      <c r="A4" s="358"/>
      <c r="B4" s="359"/>
      <c r="C4" s="229" t="s">
        <v>3</v>
      </c>
      <c r="D4" s="230" t="s">
        <v>4</v>
      </c>
      <c r="E4" s="231" t="s">
        <v>5</v>
      </c>
      <c r="F4" s="230" t="s">
        <v>6</v>
      </c>
      <c r="G4" s="231" t="s">
        <v>7</v>
      </c>
      <c r="H4" s="231" t="s">
        <v>8</v>
      </c>
      <c r="I4" s="232" t="s">
        <v>9</v>
      </c>
      <c r="J4" s="233" t="s">
        <v>10</v>
      </c>
    </row>
    <row r="5" spans="1:10" ht="25.5" customHeight="1" x14ac:dyDescent="0.25">
      <c r="A5" s="362" t="s">
        <v>116</v>
      </c>
      <c r="B5" s="7" t="s">
        <v>12</v>
      </c>
      <c r="C5" s="8">
        <v>0</v>
      </c>
      <c r="D5" s="8" t="s">
        <v>13</v>
      </c>
      <c r="E5" s="8" t="s">
        <v>13</v>
      </c>
      <c r="F5" s="8" t="s">
        <v>13</v>
      </c>
      <c r="G5" s="8" t="s">
        <v>13</v>
      </c>
      <c r="H5" s="8" t="s">
        <v>13</v>
      </c>
      <c r="I5" s="145" t="s">
        <v>13</v>
      </c>
      <c r="J5" s="234">
        <f>SUM(C5:I5)</f>
        <v>0</v>
      </c>
    </row>
    <row r="6" spans="1:10" ht="25.5" customHeight="1" x14ac:dyDescent="0.25">
      <c r="A6" s="363"/>
      <c r="B6" s="10" t="s">
        <v>14</v>
      </c>
      <c r="C6" s="235" t="s">
        <v>15</v>
      </c>
      <c r="D6" s="235" t="s">
        <v>15</v>
      </c>
      <c r="E6" s="235" t="s">
        <v>15</v>
      </c>
      <c r="F6" s="235" t="s">
        <v>15</v>
      </c>
      <c r="G6" s="235" t="s">
        <v>15</v>
      </c>
      <c r="H6" s="235" t="s">
        <v>15</v>
      </c>
      <c r="I6" s="236" t="s">
        <v>15</v>
      </c>
      <c r="J6" s="237" t="s">
        <v>15</v>
      </c>
    </row>
    <row r="7" spans="1:10" ht="25.5" customHeight="1" x14ac:dyDescent="0.25">
      <c r="A7" s="363" t="s">
        <v>117</v>
      </c>
      <c r="B7" s="13" t="s">
        <v>12</v>
      </c>
      <c r="C7" s="238">
        <v>0</v>
      </c>
      <c r="D7" s="238" t="s">
        <v>13</v>
      </c>
      <c r="E7" s="238" t="s">
        <v>13</v>
      </c>
      <c r="F7" s="238" t="s">
        <v>13</v>
      </c>
      <c r="G7" s="238" t="s">
        <v>13</v>
      </c>
      <c r="H7" s="238" t="s">
        <v>13</v>
      </c>
      <c r="I7" s="150" t="s">
        <v>13</v>
      </c>
      <c r="J7" s="239">
        <f>SUM(C7:I7)</f>
        <v>0</v>
      </c>
    </row>
    <row r="8" spans="1:10" ht="25.5" customHeight="1" x14ac:dyDescent="0.25">
      <c r="A8" s="363"/>
      <c r="B8" s="10" t="s">
        <v>14</v>
      </c>
      <c r="C8" s="161" t="s">
        <v>15</v>
      </c>
      <c r="D8" s="161" t="s">
        <v>15</v>
      </c>
      <c r="E8" s="161" t="s">
        <v>15</v>
      </c>
      <c r="F8" s="161" t="s">
        <v>15</v>
      </c>
      <c r="G8" s="161" t="s">
        <v>15</v>
      </c>
      <c r="H8" s="161" t="s">
        <v>15</v>
      </c>
      <c r="I8" s="240" t="s">
        <v>15</v>
      </c>
      <c r="J8" s="241" t="s">
        <v>15</v>
      </c>
    </row>
    <row r="9" spans="1:10" ht="25.5" customHeight="1" x14ac:dyDescent="0.25">
      <c r="A9" s="347" t="s">
        <v>118</v>
      </c>
      <c r="B9" s="13" t="s">
        <v>12</v>
      </c>
      <c r="C9" s="156">
        <v>0</v>
      </c>
      <c r="D9" s="156" t="s">
        <v>13</v>
      </c>
      <c r="E9" s="156" t="s">
        <v>13</v>
      </c>
      <c r="F9" s="156" t="s">
        <v>13</v>
      </c>
      <c r="G9" s="156" t="s">
        <v>13</v>
      </c>
      <c r="H9" s="156" t="s">
        <v>13</v>
      </c>
      <c r="I9" s="157" t="s">
        <v>13</v>
      </c>
      <c r="J9" s="242">
        <f>SUM(C9:I9)</f>
        <v>0</v>
      </c>
    </row>
    <row r="10" spans="1:10" ht="25.5" customHeight="1" thickBot="1" x14ac:dyDescent="0.3">
      <c r="A10" s="348"/>
      <c r="B10" s="152" t="s">
        <v>14</v>
      </c>
      <c r="C10" s="22" t="s">
        <v>15</v>
      </c>
      <c r="D10" s="22" t="s">
        <v>15</v>
      </c>
      <c r="E10" s="22" t="s">
        <v>15</v>
      </c>
      <c r="F10" s="22" t="s">
        <v>15</v>
      </c>
      <c r="G10" s="22" t="s">
        <v>15</v>
      </c>
      <c r="H10" s="22" t="s">
        <v>15</v>
      </c>
      <c r="I10" s="163" t="s">
        <v>15</v>
      </c>
      <c r="J10" s="243" t="s">
        <v>15</v>
      </c>
    </row>
    <row r="11" spans="1:10" ht="39.75" customHeight="1" thickBot="1" x14ac:dyDescent="0.3">
      <c r="A11" s="244"/>
      <c r="B11" s="25"/>
      <c r="C11" s="26"/>
      <c r="D11" s="26"/>
      <c r="E11" s="26"/>
      <c r="F11" s="26"/>
      <c r="G11" s="245"/>
      <c r="H11" s="245"/>
      <c r="I11" s="26"/>
      <c r="J11" s="26"/>
    </row>
    <row r="12" spans="1:10" ht="39" customHeight="1" x14ac:dyDescent="0.25">
      <c r="A12" s="331" t="s">
        <v>31</v>
      </c>
      <c r="B12" s="332"/>
      <c r="C12" s="332"/>
      <c r="D12" s="44"/>
      <c r="E12" s="44"/>
      <c r="F12" s="44"/>
      <c r="G12" s="44"/>
      <c r="H12" s="44"/>
      <c r="I12" s="44"/>
      <c r="J12" s="45"/>
    </row>
    <row r="13" spans="1:10" ht="39" customHeight="1" x14ac:dyDescent="0.25">
      <c r="A13" s="349" t="s">
        <v>32</v>
      </c>
      <c r="B13" s="350"/>
      <c r="C13" s="227">
        <v>2</v>
      </c>
      <c r="D13" s="47">
        <v>0</v>
      </c>
      <c r="E13" s="47">
        <v>0</v>
      </c>
      <c r="F13" s="47">
        <v>0</v>
      </c>
      <c r="G13" s="47">
        <v>0</v>
      </c>
      <c r="H13" s="47">
        <v>0</v>
      </c>
      <c r="I13" s="47">
        <v>0</v>
      </c>
      <c r="J13" s="48">
        <f>SUM(C13:I13)</f>
        <v>2</v>
      </c>
    </row>
    <row r="14" spans="1:10" ht="39" customHeight="1" thickBot="1" x14ac:dyDescent="0.3">
      <c r="A14" s="351" t="s">
        <v>33</v>
      </c>
      <c r="B14" s="352"/>
      <c r="C14" s="49">
        <v>2</v>
      </c>
      <c r="D14" s="50">
        <v>2</v>
      </c>
      <c r="E14" s="50">
        <v>0</v>
      </c>
      <c r="F14" s="50">
        <v>0</v>
      </c>
      <c r="G14" s="50">
        <v>0</v>
      </c>
      <c r="H14" s="50">
        <v>0</v>
      </c>
      <c r="I14" s="51">
        <v>0</v>
      </c>
      <c r="J14" s="52">
        <f>SUM(C14:I14)</f>
        <v>4</v>
      </c>
    </row>
    <row r="15" spans="1:10" ht="31.5" customHeight="1" x14ac:dyDescent="0.25">
      <c r="A15" s="53" t="s">
        <v>34</v>
      </c>
      <c r="B15" s="54"/>
      <c r="C15" s="55"/>
      <c r="D15" s="55"/>
      <c r="E15" s="55"/>
      <c r="F15" s="55"/>
      <c r="G15" s="55"/>
      <c r="H15" s="55"/>
      <c r="I15" s="55"/>
      <c r="J15" s="55"/>
    </row>
    <row r="16" spans="1:10" ht="16.5" customHeight="1" x14ac:dyDescent="0.25">
      <c r="B16" s="54"/>
      <c r="C16" s="228"/>
      <c r="D16" s="228"/>
      <c r="E16" s="228"/>
      <c r="F16" s="228"/>
      <c r="G16" s="228"/>
      <c r="H16" s="228"/>
      <c r="I16" s="228"/>
      <c r="J16" s="228"/>
    </row>
    <row r="17" spans="1:10" s="246" customFormat="1" ht="51.75" customHeight="1" x14ac:dyDescent="0.25">
      <c r="A17" s="353" t="s">
        <v>119</v>
      </c>
      <c r="B17" s="353"/>
      <c r="C17" s="353"/>
      <c r="D17" s="353"/>
      <c r="E17" s="353"/>
      <c r="F17" s="353"/>
      <c r="G17" s="353"/>
      <c r="H17" s="353"/>
      <c r="I17" s="353"/>
      <c r="J17" s="353"/>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6"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68" t="s">
        <v>102</v>
      </c>
      <c r="B1" s="368"/>
      <c r="C1" s="368"/>
      <c r="D1" s="368"/>
      <c r="E1" s="368"/>
      <c r="F1" s="368"/>
      <c r="G1" s="368"/>
      <c r="H1" s="368"/>
      <c r="I1" s="368"/>
      <c r="J1" s="368"/>
    </row>
    <row r="2" spans="1:10" ht="45" customHeight="1" thickBot="1" x14ac:dyDescent="0.3">
      <c r="A2" s="368" t="s">
        <v>103</v>
      </c>
      <c r="B2" s="368"/>
      <c r="C2" s="369"/>
      <c r="D2" s="369"/>
      <c r="E2" s="369"/>
      <c r="F2" s="369"/>
      <c r="G2" s="369"/>
      <c r="H2" s="369"/>
      <c r="I2" s="369"/>
      <c r="J2" s="369"/>
    </row>
    <row r="3" spans="1:10" ht="51.75" customHeight="1" thickBot="1" x14ac:dyDescent="0.3">
      <c r="A3" s="366" t="s">
        <v>104</v>
      </c>
      <c r="B3" s="370"/>
      <c r="C3" s="373" t="s">
        <v>2</v>
      </c>
      <c r="D3" s="374"/>
      <c r="E3" s="374"/>
      <c r="F3" s="374"/>
      <c r="G3" s="374"/>
      <c r="H3" s="374"/>
      <c r="I3" s="374"/>
      <c r="J3" s="375"/>
    </row>
    <row r="4" spans="1:10" ht="48" customHeight="1" thickBot="1" x14ac:dyDescent="0.3">
      <c r="A4" s="371"/>
      <c r="B4" s="372"/>
      <c r="C4" s="1" t="s">
        <v>3</v>
      </c>
      <c r="D4" s="3" t="s">
        <v>4</v>
      </c>
      <c r="E4" s="2" t="s">
        <v>5</v>
      </c>
      <c r="F4" s="2" t="s">
        <v>6</v>
      </c>
      <c r="G4" s="3" t="s">
        <v>7</v>
      </c>
      <c r="H4" s="3" t="s">
        <v>8</v>
      </c>
      <c r="I4" s="5" t="s">
        <v>9</v>
      </c>
      <c r="J4" s="6" t="s">
        <v>10</v>
      </c>
    </row>
    <row r="5" spans="1:10" ht="25.5" customHeight="1" x14ac:dyDescent="0.25">
      <c r="A5" s="376" t="s">
        <v>84</v>
      </c>
      <c r="B5" s="7" t="s">
        <v>12</v>
      </c>
      <c r="C5" s="8">
        <v>63</v>
      </c>
      <c r="D5" s="8">
        <v>6</v>
      </c>
      <c r="E5" s="8" t="s">
        <v>13</v>
      </c>
      <c r="F5" s="8" t="s">
        <v>13</v>
      </c>
      <c r="G5" s="8" t="s">
        <v>13</v>
      </c>
      <c r="H5" s="8" t="s">
        <v>13</v>
      </c>
      <c r="I5" s="145" t="s">
        <v>13</v>
      </c>
      <c r="J5" s="9">
        <f>SUM(C5:I5)</f>
        <v>69</v>
      </c>
    </row>
    <row r="6" spans="1:10" ht="25.5" customHeight="1" x14ac:dyDescent="0.25">
      <c r="A6" s="377"/>
      <c r="B6" s="10" t="s">
        <v>14</v>
      </c>
      <c r="C6" s="11">
        <f>C5/C$11</f>
        <v>0.48837209302325579</v>
      </c>
      <c r="D6" s="11">
        <f>D5/D$11</f>
        <v>2.7027027027027029E-2</v>
      </c>
      <c r="E6" s="11" t="s">
        <v>15</v>
      </c>
      <c r="F6" s="11" t="s">
        <v>15</v>
      </c>
      <c r="G6" s="11" t="s">
        <v>15</v>
      </c>
      <c r="H6" s="11" t="s">
        <v>15</v>
      </c>
      <c r="I6" s="146" t="s">
        <v>15</v>
      </c>
      <c r="J6" s="12">
        <f>J5/J$11</f>
        <v>0.19658119658119658</v>
      </c>
    </row>
    <row r="7" spans="1:10" ht="25.5" customHeight="1" x14ac:dyDescent="0.25">
      <c r="A7" s="378" t="s">
        <v>85</v>
      </c>
      <c r="B7" s="148" t="s">
        <v>12</v>
      </c>
      <c r="C7" s="149">
        <v>65</v>
      </c>
      <c r="D7" s="149">
        <v>215</v>
      </c>
      <c r="E7" s="149" t="s">
        <v>13</v>
      </c>
      <c r="F7" s="149" t="s">
        <v>13</v>
      </c>
      <c r="G7" s="149" t="s">
        <v>13</v>
      </c>
      <c r="H7" s="149" t="s">
        <v>13</v>
      </c>
      <c r="I7" s="150" t="s">
        <v>13</v>
      </c>
      <c r="J7" s="151">
        <f>SUM(C7:I7)</f>
        <v>280</v>
      </c>
    </row>
    <row r="8" spans="1:10" ht="25.5" customHeight="1" x14ac:dyDescent="0.25">
      <c r="A8" s="377"/>
      <c r="B8" s="10" t="s">
        <v>14</v>
      </c>
      <c r="C8" s="11">
        <f>C7/C$11</f>
        <v>0.50387596899224807</v>
      </c>
      <c r="D8" s="11">
        <f>D7/D$11</f>
        <v>0.96846846846846846</v>
      </c>
      <c r="E8" s="11" t="s">
        <v>15</v>
      </c>
      <c r="F8" s="11" t="s">
        <v>15</v>
      </c>
      <c r="G8" s="11" t="s">
        <v>15</v>
      </c>
      <c r="H8" s="11" t="s">
        <v>15</v>
      </c>
      <c r="I8" s="146" t="s">
        <v>15</v>
      </c>
      <c r="J8" s="12">
        <f>J7/J$11</f>
        <v>0.79772079772079774</v>
      </c>
    </row>
    <row r="9" spans="1:10" ht="25.5" customHeight="1" x14ac:dyDescent="0.25">
      <c r="A9" s="364" t="s">
        <v>105</v>
      </c>
      <c r="B9" s="13" t="s">
        <v>12</v>
      </c>
      <c r="C9" s="14">
        <v>1</v>
      </c>
      <c r="D9" s="14">
        <v>1</v>
      </c>
      <c r="E9" s="14" t="s">
        <v>13</v>
      </c>
      <c r="F9" s="14" t="s">
        <v>13</v>
      </c>
      <c r="G9" s="14" t="s">
        <v>13</v>
      </c>
      <c r="H9" s="14" t="s">
        <v>13</v>
      </c>
      <c r="I9" s="147" t="s">
        <v>13</v>
      </c>
      <c r="J9" s="151">
        <f>SUM(C9:I9)</f>
        <v>2</v>
      </c>
    </row>
    <row r="10" spans="1:10" ht="25.5" customHeight="1" thickBot="1" x14ac:dyDescent="0.3">
      <c r="A10" s="365"/>
      <c r="B10" s="152" t="s">
        <v>14</v>
      </c>
      <c r="C10" s="153">
        <f>C9/C$11</f>
        <v>7.7519379844961239E-3</v>
      </c>
      <c r="D10" s="153">
        <f>D9/D$11</f>
        <v>4.5045045045045045E-3</v>
      </c>
      <c r="E10" s="153" t="s">
        <v>15</v>
      </c>
      <c r="F10" s="153" t="s">
        <v>15</v>
      </c>
      <c r="G10" s="153" t="s">
        <v>15</v>
      </c>
      <c r="H10" s="153" t="s">
        <v>15</v>
      </c>
      <c r="I10" s="154" t="s">
        <v>15</v>
      </c>
      <c r="J10" s="154">
        <f>J9/J$11</f>
        <v>5.6980056980056983E-3</v>
      </c>
    </row>
    <row r="11" spans="1:10" ht="25.5" customHeight="1" x14ac:dyDescent="0.25">
      <c r="A11" s="366" t="s">
        <v>106</v>
      </c>
      <c r="B11" s="7" t="s">
        <v>12</v>
      </c>
      <c r="C11" s="19">
        <f>C5+C7+C9</f>
        <v>129</v>
      </c>
      <c r="D11" s="19">
        <f>D5+D7+D9</f>
        <v>222</v>
      </c>
      <c r="E11" s="19" t="s">
        <v>13</v>
      </c>
      <c r="F11" s="19" t="s">
        <v>13</v>
      </c>
      <c r="G11" s="19" t="s">
        <v>13</v>
      </c>
      <c r="H11" s="19" t="s">
        <v>13</v>
      </c>
      <c r="I11" s="122" t="s">
        <v>13</v>
      </c>
      <c r="J11" s="158">
        <f>J5+J7+J9</f>
        <v>351</v>
      </c>
    </row>
    <row r="12" spans="1:10" ht="25.5" customHeight="1" thickBot="1" x14ac:dyDescent="0.3">
      <c r="A12" s="367"/>
      <c r="B12" s="152" t="s">
        <v>14</v>
      </c>
      <c r="C12" s="22">
        <f t="shared" ref="C12:D12" si="0">C11/C$11</f>
        <v>1</v>
      </c>
      <c r="D12" s="22">
        <f t="shared" si="0"/>
        <v>1</v>
      </c>
      <c r="E12" s="22" t="s">
        <v>15</v>
      </c>
      <c r="F12" s="22" t="s">
        <v>15</v>
      </c>
      <c r="G12" s="22" t="s">
        <v>15</v>
      </c>
      <c r="H12" s="22" t="s">
        <v>15</v>
      </c>
      <c r="I12" s="124" t="s">
        <v>15</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13" t="s">
        <v>107</v>
      </c>
      <c r="B14" s="214" t="s">
        <v>12</v>
      </c>
      <c r="C14" s="215">
        <v>67</v>
      </c>
      <c r="D14" s="215">
        <v>0</v>
      </c>
      <c r="E14" s="215" t="s">
        <v>13</v>
      </c>
      <c r="F14" s="215" t="s">
        <v>13</v>
      </c>
      <c r="G14" s="215" t="s">
        <v>13</v>
      </c>
      <c r="H14" s="215" t="s">
        <v>108</v>
      </c>
      <c r="I14" s="216" t="s">
        <v>13</v>
      </c>
      <c r="J14" s="217">
        <f>SUM(C14:I14)</f>
        <v>67</v>
      </c>
    </row>
    <row r="15" spans="1:10" ht="51" customHeight="1" thickBot="1" x14ac:dyDescent="0.3">
      <c r="A15" s="218" t="s">
        <v>109</v>
      </c>
      <c r="B15" s="214" t="s">
        <v>12</v>
      </c>
      <c r="C15" s="219">
        <f>+C14+C11</f>
        <v>196</v>
      </c>
      <c r="D15" s="219">
        <f>+D14+D11</f>
        <v>222</v>
      </c>
      <c r="E15" s="219" t="s">
        <v>13</v>
      </c>
      <c r="F15" s="219" t="s">
        <v>13</v>
      </c>
      <c r="G15" s="219" t="s">
        <v>13</v>
      </c>
      <c r="H15" s="219" t="s">
        <v>13</v>
      </c>
      <c r="I15" s="220" t="s">
        <v>13</v>
      </c>
      <c r="J15" s="221">
        <f>SUM(C15:I15)</f>
        <v>418</v>
      </c>
    </row>
    <row r="16" spans="1:10" ht="38.25" customHeight="1" thickBot="1" x14ac:dyDescent="0.3">
      <c r="A16" s="40"/>
      <c r="B16" s="25"/>
      <c r="C16" s="41"/>
      <c r="D16" s="41"/>
      <c r="E16" s="41"/>
      <c r="F16" s="41"/>
      <c r="G16" s="222"/>
      <c r="H16" s="41"/>
      <c r="I16" s="41"/>
      <c r="J16" s="42"/>
    </row>
    <row r="17" spans="1:10" ht="51" customHeight="1" thickBot="1" x14ac:dyDescent="0.3">
      <c r="A17" s="218" t="s">
        <v>110</v>
      </c>
      <c r="B17" s="160" t="s">
        <v>88</v>
      </c>
      <c r="C17" s="223">
        <f t="shared" ref="C17:J17" si="1">C15/C19</f>
        <v>0.47688564476885642</v>
      </c>
      <c r="D17" s="224">
        <f t="shared" si="1"/>
        <v>0.23794212218649519</v>
      </c>
      <c r="E17" s="223" t="s">
        <v>15</v>
      </c>
      <c r="F17" s="223" t="s">
        <v>15</v>
      </c>
      <c r="G17" s="223" t="s">
        <v>15</v>
      </c>
      <c r="H17" s="223" t="s">
        <v>15</v>
      </c>
      <c r="I17" s="225" t="s">
        <v>15</v>
      </c>
      <c r="J17" s="226">
        <f t="shared" si="1"/>
        <v>0.31101190476190477</v>
      </c>
    </row>
    <row r="18" spans="1:10" ht="37.5" customHeight="1" thickBot="1" x14ac:dyDescent="0.3">
      <c r="A18" s="24"/>
      <c r="B18" s="25"/>
      <c r="C18" s="26"/>
      <c r="D18" s="26"/>
      <c r="E18" s="26"/>
      <c r="F18" s="26"/>
      <c r="G18" s="26"/>
      <c r="H18" s="26"/>
      <c r="I18" s="26"/>
      <c r="J18" s="26"/>
    </row>
    <row r="19" spans="1:10" ht="51" customHeight="1" thickBot="1" x14ac:dyDescent="0.3">
      <c r="A19" s="218" t="s">
        <v>111</v>
      </c>
      <c r="B19" s="214" t="s">
        <v>12</v>
      </c>
      <c r="C19" s="219">
        <v>411</v>
      </c>
      <c r="D19" s="219">
        <v>933</v>
      </c>
      <c r="E19" s="219" t="s">
        <v>13</v>
      </c>
      <c r="F19" s="219" t="s">
        <v>13</v>
      </c>
      <c r="G19" s="219" t="s">
        <v>13</v>
      </c>
      <c r="H19" s="219" t="s">
        <v>13</v>
      </c>
      <c r="I19" s="220" t="s">
        <v>13</v>
      </c>
      <c r="J19" s="221">
        <f>SUM(C19:I19)</f>
        <v>1344</v>
      </c>
    </row>
    <row r="20" spans="1:10" ht="57.75" customHeight="1" thickBot="1" x14ac:dyDescent="0.3"/>
    <row r="21" spans="1:10" ht="49.5" customHeight="1" x14ac:dyDescent="0.25">
      <c r="A21" s="331" t="s">
        <v>31</v>
      </c>
      <c r="B21" s="332"/>
      <c r="C21" s="332"/>
      <c r="D21" s="44"/>
      <c r="E21" s="44"/>
      <c r="F21" s="44"/>
      <c r="G21" s="44"/>
      <c r="H21" s="44"/>
      <c r="I21" s="44"/>
      <c r="J21" s="45"/>
    </row>
    <row r="22" spans="1:10" ht="45" customHeight="1" x14ac:dyDescent="0.25">
      <c r="A22" s="349" t="s">
        <v>32</v>
      </c>
      <c r="B22" s="350"/>
      <c r="C22" s="227">
        <v>2</v>
      </c>
      <c r="D22" s="47">
        <v>1</v>
      </c>
      <c r="E22" s="47">
        <v>0</v>
      </c>
      <c r="F22" s="47">
        <v>0</v>
      </c>
      <c r="G22" s="47">
        <v>0</v>
      </c>
      <c r="H22" s="47">
        <v>0</v>
      </c>
      <c r="I22" s="47">
        <v>0</v>
      </c>
      <c r="J22" s="48">
        <f>SUM(C22:I22)</f>
        <v>3</v>
      </c>
    </row>
    <row r="23" spans="1:10" ht="45" customHeight="1" thickBot="1" x14ac:dyDescent="0.3">
      <c r="A23" s="351" t="s">
        <v>33</v>
      </c>
      <c r="B23" s="352"/>
      <c r="C23" s="49">
        <v>2</v>
      </c>
      <c r="D23" s="50">
        <v>2</v>
      </c>
      <c r="E23" s="50">
        <v>0</v>
      </c>
      <c r="F23" s="50">
        <v>0</v>
      </c>
      <c r="G23" s="50">
        <v>0</v>
      </c>
      <c r="H23" s="50">
        <v>0</v>
      </c>
      <c r="I23" s="51">
        <v>0</v>
      </c>
      <c r="J23" s="52">
        <f>SUM(C23:I23)</f>
        <v>4</v>
      </c>
    </row>
    <row r="24" spans="1:10" ht="31.5" customHeight="1" x14ac:dyDescent="0.25">
      <c r="A24" s="53" t="s">
        <v>34</v>
      </c>
      <c r="B24" s="54"/>
      <c r="C24" s="55"/>
      <c r="D24" s="55"/>
      <c r="E24" s="55"/>
      <c r="F24" s="55"/>
      <c r="G24" s="55"/>
      <c r="H24" s="55"/>
      <c r="I24" s="55"/>
      <c r="J24" s="55"/>
    </row>
    <row r="25" spans="1:10" ht="16.5" customHeight="1" x14ac:dyDescent="0.25">
      <c r="B25" s="54"/>
      <c r="C25" s="228"/>
      <c r="D25" s="228"/>
      <c r="E25" s="228"/>
      <c r="F25" s="228"/>
      <c r="G25" s="228"/>
      <c r="H25" s="228"/>
      <c r="I25" s="228"/>
      <c r="J25" s="228"/>
    </row>
    <row r="26" spans="1:10" ht="45" customHeight="1" x14ac:dyDescent="0.25">
      <c r="A26" s="353" t="s">
        <v>112</v>
      </c>
      <c r="B26" s="353"/>
      <c r="C26" s="353"/>
      <c r="D26" s="353"/>
      <c r="E26" s="353"/>
      <c r="F26" s="353"/>
      <c r="G26" s="353"/>
      <c r="H26" s="353"/>
      <c r="I26" s="353"/>
      <c r="J26" s="353"/>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6" customWidth="1"/>
    <col min="3" max="4" width="13.140625" style="56" customWidth="1"/>
    <col min="5" max="26" width="13.140625" customWidth="1"/>
    <col min="27" max="16384" width="11.42578125" style="170"/>
  </cols>
  <sheetData>
    <row r="1" spans="1:26" ht="58.5" customHeight="1" x14ac:dyDescent="0.25">
      <c r="A1" s="414" t="s">
        <v>146</v>
      </c>
      <c r="B1" s="414"/>
      <c r="C1" s="414"/>
      <c r="D1" s="414"/>
      <c r="E1" s="414"/>
      <c r="F1" s="414"/>
      <c r="G1" s="414"/>
      <c r="H1" s="414"/>
      <c r="I1" s="414"/>
      <c r="J1" s="414"/>
      <c r="K1" s="414"/>
      <c r="L1" s="414"/>
      <c r="M1" s="414"/>
      <c r="N1" s="414"/>
      <c r="O1" s="414"/>
      <c r="P1" s="414"/>
      <c r="Q1" s="414"/>
      <c r="R1" s="414"/>
      <c r="S1" s="414"/>
      <c r="T1" s="414"/>
      <c r="U1" s="414"/>
      <c r="V1" s="414"/>
      <c r="W1" s="414"/>
      <c r="X1" s="414"/>
      <c r="Y1" s="414"/>
      <c r="Z1" s="414"/>
    </row>
    <row r="2" spans="1:26" ht="32.25" thickBot="1" x14ac:dyDescent="0.3">
      <c r="A2" s="414" t="s">
        <v>82</v>
      </c>
      <c r="B2" s="415"/>
      <c r="C2" s="415"/>
      <c r="D2" s="415"/>
      <c r="E2" s="415"/>
      <c r="F2" s="415"/>
      <c r="G2" s="415"/>
      <c r="H2" s="415"/>
      <c r="I2" s="415"/>
      <c r="J2" s="415"/>
      <c r="K2" s="415"/>
      <c r="L2" s="415"/>
      <c r="M2" s="415"/>
      <c r="N2" s="415"/>
      <c r="O2" s="415"/>
      <c r="P2" s="415"/>
      <c r="Q2" s="415"/>
      <c r="R2" s="415"/>
      <c r="S2" s="415"/>
      <c r="T2" s="415"/>
      <c r="U2" s="415"/>
      <c r="V2" s="415"/>
      <c r="W2" s="415"/>
      <c r="X2" s="415"/>
      <c r="Y2" s="415"/>
      <c r="Z2" s="415"/>
    </row>
    <row r="3" spans="1:26" ht="51.75" customHeight="1" thickBot="1" x14ac:dyDescent="0.3">
      <c r="A3" s="416" t="s">
        <v>83</v>
      </c>
      <c r="B3" s="417"/>
      <c r="C3" s="422" t="s">
        <v>2</v>
      </c>
      <c r="D3" s="423"/>
      <c r="E3" s="423"/>
      <c r="F3" s="423"/>
      <c r="G3" s="423"/>
      <c r="H3" s="423"/>
      <c r="I3" s="423"/>
      <c r="J3" s="423"/>
      <c r="K3" s="423"/>
      <c r="L3" s="423"/>
      <c r="M3" s="423"/>
      <c r="N3" s="423"/>
      <c r="O3" s="423"/>
      <c r="P3" s="423"/>
      <c r="Q3" s="423"/>
      <c r="R3" s="423"/>
      <c r="S3" s="423"/>
      <c r="T3" s="423"/>
      <c r="U3" s="423"/>
      <c r="V3" s="423"/>
      <c r="W3" s="423"/>
      <c r="X3" s="423"/>
      <c r="Y3" s="423"/>
      <c r="Z3" s="424"/>
    </row>
    <row r="4" spans="1:26" ht="66" customHeight="1" x14ac:dyDescent="0.25">
      <c r="A4" s="418"/>
      <c r="B4" s="419"/>
      <c r="C4" s="407" t="s">
        <v>3</v>
      </c>
      <c r="D4" s="410"/>
      <c r="E4" s="411"/>
      <c r="F4" s="407" t="s">
        <v>4</v>
      </c>
      <c r="G4" s="410"/>
      <c r="H4" s="411"/>
      <c r="I4" s="407" t="s">
        <v>5</v>
      </c>
      <c r="J4" s="410"/>
      <c r="K4" s="411"/>
      <c r="L4" s="407" t="s">
        <v>6</v>
      </c>
      <c r="M4" s="410"/>
      <c r="N4" s="411"/>
      <c r="O4" s="409" t="s">
        <v>7</v>
      </c>
      <c r="P4" s="410"/>
      <c r="Q4" s="411"/>
      <c r="R4" s="407" t="s">
        <v>8</v>
      </c>
      <c r="S4" s="410"/>
      <c r="T4" s="411"/>
      <c r="U4" s="409" t="s">
        <v>9</v>
      </c>
      <c r="V4" s="410"/>
      <c r="W4" s="411"/>
      <c r="X4" s="409" t="s">
        <v>10</v>
      </c>
      <c r="Y4" s="410"/>
      <c r="Z4" s="411"/>
    </row>
    <row r="5" spans="1:26" ht="48" customHeight="1" thickBot="1" x14ac:dyDescent="0.3">
      <c r="A5" s="420"/>
      <c r="B5" s="421"/>
      <c r="C5" s="171" t="s">
        <v>84</v>
      </c>
      <c r="D5" s="172" t="s">
        <v>85</v>
      </c>
      <c r="E5" s="173" t="s">
        <v>86</v>
      </c>
      <c r="F5" s="171" t="s">
        <v>84</v>
      </c>
      <c r="G5" s="172" t="s">
        <v>85</v>
      </c>
      <c r="H5" s="173" t="s">
        <v>86</v>
      </c>
      <c r="I5" s="171" t="s">
        <v>84</v>
      </c>
      <c r="J5" s="172" t="s">
        <v>85</v>
      </c>
      <c r="K5" s="173" t="s">
        <v>86</v>
      </c>
      <c r="L5" s="171" t="s">
        <v>84</v>
      </c>
      <c r="M5" s="172" t="s">
        <v>85</v>
      </c>
      <c r="N5" s="173" t="s">
        <v>86</v>
      </c>
      <c r="O5" s="171" t="s">
        <v>84</v>
      </c>
      <c r="P5" s="172" t="s">
        <v>85</v>
      </c>
      <c r="Q5" s="173" t="s">
        <v>86</v>
      </c>
      <c r="R5" s="171" t="s">
        <v>84</v>
      </c>
      <c r="S5" s="172" t="s">
        <v>85</v>
      </c>
      <c r="T5" s="173" t="s">
        <v>86</v>
      </c>
      <c r="U5" s="171" t="s">
        <v>84</v>
      </c>
      <c r="V5" s="172" t="s">
        <v>85</v>
      </c>
      <c r="W5" s="173" t="s">
        <v>86</v>
      </c>
      <c r="X5" s="171" t="s">
        <v>84</v>
      </c>
      <c r="Y5" s="172" t="s">
        <v>85</v>
      </c>
      <c r="Z5" s="173" t="s">
        <v>86</v>
      </c>
    </row>
    <row r="6" spans="1:26" ht="34.5" customHeight="1" x14ac:dyDescent="0.25">
      <c r="A6" s="412" t="s">
        <v>87</v>
      </c>
      <c r="B6" s="174" t="s">
        <v>37</v>
      </c>
      <c r="C6" s="175">
        <v>0</v>
      </c>
      <c r="D6" s="176">
        <v>0</v>
      </c>
      <c r="E6" s="177">
        <f>+D6+C6</f>
        <v>0</v>
      </c>
      <c r="F6" s="175" t="s">
        <v>13</v>
      </c>
      <c r="G6" s="176" t="s">
        <v>13</v>
      </c>
      <c r="H6" s="177" t="s">
        <v>13</v>
      </c>
      <c r="I6" s="175" t="s">
        <v>13</v>
      </c>
      <c r="J6" s="176" t="s">
        <v>13</v>
      </c>
      <c r="K6" s="177" t="s">
        <v>13</v>
      </c>
      <c r="L6" s="175" t="s">
        <v>13</v>
      </c>
      <c r="M6" s="176" t="s">
        <v>13</v>
      </c>
      <c r="N6" s="177" t="s">
        <v>13</v>
      </c>
      <c r="O6" s="175" t="s">
        <v>13</v>
      </c>
      <c r="P6" s="176" t="s">
        <v>13</v>
      </c>
      <c r="Q6" s="177" t="s">
        <v>13</v>
      </c>
      <c r="R6" s="175" t="s">
        <v>13</v>
      </c>
      <c r="S6" s="176" t="s">
        <v>13</v>
      </c>
      <c r="T6" s="177" t="s">
        <v>13</v>
      </c>
      <c r="U6" s="175" t="s">
        <v>13</v>
      </c>
      <c r="V6" s="176" t="s">
        <v>13</v>
      </c>
      <c r="W6" s="177" t="s">
        <v>13</v>
      </c>
      <c r="X6" s="175">
        <f>+C6</f>
        <v>0</v>
      </c>
      <c r="Y6" s="176">
        <f>+D6</f>
        <v>0</v>
      </c>
      <c r="Z6" s="177">
        <f>+Y6+X6</f>
        <v>0</v>
      </c>
    </row>
    <row r="7" spans="1:26" ht="31.9" customHeight="1" x14ac:dyDescent="0.25">
      <c r="A7" s="405"/>
      <c r="B7" s="178" t="s">
        <v>88</v>
      </c>
      <c r="C7" s="179">
        <f t="shared" ref="C7:E7" si="0">C6/C$28</f>
        <v>0</v>
      </c>
      <c r="D7" s="180">
        <f t="shared" si="0"/>
        <v>0</v>
      </c>
      <c r="E7" s="181">
        <f t="shared" si="0"/>
        <v>0</v>
      </c>
      <c r="F7" s="179" t="s">
        <v>15</v>
      </c>
      <c r="G7" s="180" t="s">
        <v>15</v>
      </c>
      <c r="H7" s="181" t="s">
        <v>15</v>
      </c>
      <c r="I7" s="179" t="s">
        <v>15</v>
      </c>
      <c r="J7" s="180" t="s">
        <v>15</v>
      </c>
      <c r="K7" s="181" t="s">
        <v>15</v>
      </c>
      <c r="L7" s="179" t="s">
        <v>15</v>
      </c>
      <c r="M7" s="180" t="s">
        <v>15</v>
      </c>
      <c r="N7" s="181" t="s">
        <v>15</v>
      </c>
      <c r="O7" s="179" t="s">
        <v>15</v>
      </c>
      <c r="P7" s="180" t="s">
        <v>15</v>
      </c>
      <c r="Q7" s="181" t="s">
        <v>15</v>
      </c>
      <c r="R7" s="179" t="s">
        <v>15</v>
      </c>
      <c r="S7" s="180" t="s">
        <v>15</v>
      </c>
      <c r="T7" s="181" t="s">
        <v>15</v>
      </c>
      <c r="U7" s="179" t="s">
        <v>15</v>
      </c>
      <c r="V7" s="180" t="s">
        <v>15</v>
      </c>
      <c r="W7" s="181" t="s">
        <v>15</v>
      </c>
      <c r="X7" s="179">
        <f t="shared" ref="X7:Z21" si="1">X6/X$28</f>
        <v>0</v>
      </c>
      <c r="Y7" s="180">
        <f t="shared" si="1"/>
        <v>0</v>
      </c>
      <c r="Z7" s="181">
        <f t="shared" si="1"/>
        <v>0</v>
      </c>
    </row>
    <row r="8" spans="1:26" ht="28.5" customHeight="1" x14ac:dyDescent="0.25">
      <c r="A8" s="413" t="s">
        <v>89</v>
      </c>
      <c r="B8" s="182" t="s">
        <v>37</v>
      </c>
      <c r="C8" s="183">
        <v>4</v>
      </c>
      <c r="D8" s="184">
        <v>23</v>
      </c>
      <c r="E8" s="185">
        <f>+D8+C8</f>
        <v>27</v>
      </c>
      <c r="F8" s="183" t="s">
        <v>13</v>
      </c>
      <c r="G8" s="184" t="s">
        <v>13</v>
      </c>
      <c r="H8" s="185" t="s">
        <v>13</v>
      </c>
      <c r="I8" s="183" t="s">
        <v>13</v>
      </c>
      <c r="J8" s="184" t="s">
        <v>13</v>
      </c>
      <c r="K8" s="185" t="s">
        <v>13</v>
      </c>
      <c r="L8" s="183" t="s">
        <v>13</v>
      </c>
      <c r="M8" s="184" t="s">
        <v>13</v>
      </c>
      <c r="N8" s="185" t="s">
        <v>13</v>
      </c>
      <c r="O8" s="183" t="s">
        <v>13</v>
      </c>
      <c r="P8" s="184" t="s">
        <v>13</v>
      </c>
      <c r="Q8" s="185" t="s">
        <v>13</v>
      </c>
      <c r="R8" s="183" t="s">
        <v>13</v>
      </c>
      <c r="S8" s="184" t="s">
        <v>13</v>
      </c>
      <c r="T8" s="185" t="s">
        <v>13</v>
      </c>
      <c r="U8" s="183" t="s">
        <v>13</v>
      </c>
      <c r="V8" s="184" t="s">
        <v>13</v>
      </c>
      <c r="W8" s="185" t="s">
        <v>13</v>
      </c>
      <c r="X8" s="183">
        <f>+C8</f>
        <v>4</v>
      </c>
      <c r="Y8" s="184">
        <f>+D8</f>
        <v>23</v>
      </c>
      <c r="Z8" s="185">
        <f>+Y8+X8</f>
        <v>27</v>
      </c>
    </row>
    <row r="9" spans="1:26" ht="31.5" customHeight="1" x14ac:dyDescent="0.25">
      <c r="A9" s="405"/>
      <c r="B9" s="178" t="s">
        <v>88</v>
      </c>
      <c r="C9" s="179">
        <f t="shared" ref="C9:E9" si="2">C8/C$28</f>
        <v>5.128205128205128E-2</v>
      </c>
      <c r="D9" s="180">
        <f t="shared" si="2"/>
        <v>8.0701754385964913E-2</v>
      </c>
      <c r="E9" s="181">
        <f t="shared" si="2"/>
        <v>7.43801652892562E-2</v>
      </c>
      <c r="F9" s="179" t="s">
        <v>15</v>
      </c>
      <c r="G9" s="180" t="s">
        <v>15</v>
      </c>
      <c r="H9" s="181" t="s">
        <v>15</v>
      </c>
      <c r="I9" s="179" t="s">
        <v>15</v>
      </c>
      <c r="J9" s="180" t="s">
        <v>15</v>
      </c>
      <c r="K9" s="181" t="s">
        <v>15</v>
      </c>
      <c r="L9" s="179" t="s">
        <v>15</v>
      </c>
      <c r="M9" s="180" t="s">
        <v>15</v>
      </c>
      <c r="N9" s="181" t="s">
        <v>15</v>
      </c>
      <c r="O9" s="179" t="s">
        <v>15</v>
      </c>
      <c r="P9" s="180" t="s">
        <v>15</v>
      </c>
      <c r="Q9" s="181" t="s">
        <v>15</v>
      </c>
      <c r="R9" s="179" t="s">
        <v>15</v>
      </c>
      <c r="S9" s="180" t="s">
        <v>15</v>
      </c>
      <c r="T9" s="181" t="s">
        <v>15</v>
      </c>
      <c r="U9" s="179" t="s">
        <v>15</v>
      </c>
      <c r="V9" s="180" t="s">
        <v>15</v>
      </c>
      <c r="W9" s="181" t="s">
        <v>15</v>
      </c>
      <c r="X9" s="179">
        <f t="shared" ref="X9:Y9" si="3">X8/X$28</f>
        <v>5.128205128205128E-2</v>
      </c>
      <c r="Y9" s="180">
        <f t="shared" si="3"/>
        <v>8.0701754385964913E-2</v>
      </c>
      <c r="Z9" s="181">
        <f t="shared" si="1"/>
        <v>7.43801652892562E-2</v>
      </c>
    </row>
    <row r="10" spans="1:26" ht="31.5" customHeight="1" x14ac:dyDescent="0.25">
      <c r="A10" s="413" t="s">
        <v>90</v>
      </c>
      <c r="B10" s="182" t="s">
        <v>37</v>
      </c>
      <c r="C10" s="183">
        <v>5</v>
      </c>
      <c r="D10" s="184">
        <v>35</v>
      </c>
      <c r="E10" s="185">
        <f>+D10+C10</f>
        <v>40</v>
      </c>
      <c r="F10" s="183" t="s">
        <v>13</v>
      </c>
      <c r="G10" s="184" t="s">
        <v>13</v>
      </c>
      <c r="H10" s="185" t="s">
        <v>13</v>
      </c>
      <c r="I10" s="183" t="s">
        <v>13</v>
      </c>
      <c r="J10" s="184" t="s">
        <v>13</v>
      </c>
      <c r="K10" s="185" t="s">
        <v>13</v>
      </c>
      <c r="L10" s="183" t="s">
        <v>13</v>
      </c>
      <c r="M10" s="184" t="s">
        <v>13</v>
      </c>
      <c r="N10" s="185" t="s">
        <v>13</v>
      </c>
      <c r="O10" s="183" t="s">
        <v>13</v>
      </c>
      <c r="P10" s="184" t="s">
        <v>13</v>
      </c>
      <c r="Q10" s="185" t="s">
        <v>13</v>
      </c>
      <c r="R10" s="183" t="s">
        <v>13</v>
      </c>
      <c r="S10" s="184" t="s">
        <v>13</v>
      </c>
      <c r="T10" s="185" t="s">
        <v>13</v>
      </c>
      <c r="U10" s="183" t="s">
        <v>13</v>
      </c>
      <c r="V10" s="184" t="s">
        <v>13</v>
      </c>
      <c r="W10" s="185" t="s">
        <v>13</v>
      </c>
      <c r="X10" s="183">
        <f>+C10</f>
        <v>5</v>
      </c>
      <c r="Y10" s="184">
        <f>+D10</f>
        <v>35</v>
      </c>
      <c r="Z10" s="185">
        <f>+Y10+X10</f>
        <v>40</v>
      </c>
    </row>
    <row r="11" spans="1:26" ht="31.5" customHeight="1" x14ac:dyDescent="0.25">
      <c r="A11" s="405"/>
      <c r="B11" s="178" t="s">
        <v>88</v>
      </c>
      <c r="C11" s="179">
        <f t="shared" ref="C11:E11" si="4">C10/C$28</f>
        <v>6.4102564102564097E-2</v>
      </c>
      <c r="D11" s="180">
        <f t="shared" si="4"/>
        <v>0.12280701754385964</v>
      </c>
      <c r="E11" s="181">
        <f t="shared" si="4"/>
        <v>0.11019283746556474</v>
      </c>
      <c r="F11" s="179" t="s">
        <v>15</v>
      </c>
      <c r="G11" s="180" t="s">
        <v>15</v>
      </c>
      <c r="H11" s="181" t="s">
        <v>15</v>
      </c>
      <c r="I11" s="179" t="s">
        <v>15</v>
      </c>
      <c r="J11" s="180" t="s">
        <v>15</v>
      </c>
      <c r="K11" s="181" t="s">
        <v>15</v>
      </c>
      <c r="L11" s="179" t="s">
        <v>15</v>
      </c>
      <c r="M11" s="180" t="s">
        <v>15</v>
      </c>
      <c r="N11" s="181" t="s">
        <v>15</v>
      </c>
      <c r="O11" s="179" t="s">
        <v>15</v>
      </c>
      <c r="P11" s="180" t="s">
        <v>15</v>
      </c>
      <c r="Q11" s="181" t="s">
        <v>15</v>
      </c>
      <c r="R11" s="179" t="s">
        <v>15</v>
      </c>
      <c r="S11" s="180" t="s">
        <v>15</v>
      </c>
      <c r="T11" s="181" t="s">
        <v>15</v>
      </c>
      <c r="U11" s="179" t="s">
        <v>15</v>
      </c>
      <c r="V11" s="180" t="s">
        <v>15</v>
      </c>
      <c r="W11" s="181" t="s">
        <v>15</v>
      </c>
      <c r="X11" s="179">
        <f t="shared" ref="X11:Y11" si="5">X10/X$28</f>
        <v>6.4102564102564097E-2</v>
      </c>
      <c r="Y11" s="180">
        <f t="shared" si="5"/>
        <v>0.12280701754385964</v>
      </c>
      <c r="Z11" s="181">
        <f t="shared" si="1"/>
        <v>0.11019283746556474</v>
      </c>
    </row>
    <row r="12" spans="1:26" ht="31.5" customHeight="1" x14ac:dyDescent="0.25">
      <c r="A12" s="405" t="s">
        <v>91</v>
      </c>
      <c r="B12" s="182" t="s">
        <v>37</v>
      </c>
      <c r="C12" s="183">
        <v>9</v>
      </c>
      <c r="D12" s="184">
        <v>39</v>
      </c>
      <c r="E12" s="185">
        <f>+D12+C12</f>
        <v>48</v>
      </c>
      <c r="F12" s="183" t="s">
        <v>13</v>
      </c>
      <c r="G12" s="184" t="s">
        <v>13</v>
      </c>
      <c r="H12" s="185" t="s">
        <v>13</v>
      </c>
      <c r="I12" s="183" t="s">
        <v>13</v>
      </c>
      <c r="J12" s="184" t="s">
        <v>13</v>
      </c>
      <c r="K12" s="185" t="s">
        <v>13</v>
      </c>
      <c r="L12" s="183" t="s">
        <v>13</v>
      </c>
      <c r="M12" s="184" t="s">
        <v>13</v>
      </c>
      <c r="N12" s="185" t="s">
        <v>13</v>
      </c>
      <c r="O12" s="183" t="s">
        <v>13</v>
      </c>
      <c r="P12" s="184" t="s">
        <v>13</v>
      </c>
      <c r="Q12" s="185" t="s">
        <v>13</v>
      </c>
      <c r="R12" s="183" t="s">
        <v>13</v>
      </c>
      <c r="S12" s="184" t="s">
        <v>13</v>
      </c>
      <c r="T12" s="185" t="s">
        <v>13</v>
      </c>
      <c r="U12" s="183" t="s">
        <v>13</v>
      </c>
      <c r="V12" s="184" t="s">
        <v>13</v>
      </c>
      <c r="W12" s="185" t="s">
        <v>13</v>
      </c>
      <c r="X12" s="183">
        <f>+C12</f>
        <v>9</v>
      </c>
      <c r="Y12" s="184">
        <f>+D12</f>
        <v>39</v>
      </c>
      <c r="Z12" s="185">
        <f>+Y12+X12</f>
        <v>48</v>
      </c>
    </row>
    <row r="13" spans="1:26" ht="31.5" customHeight="1" x14ac:dyDescent="0.25">
      <c r="A13" s="405"/>
      <c r="B13" s="178" t="s">
        <v>88</v>
      </c>
      <c r="C13" s="179">
        <f t="shared" ref="C13:E13" si="6">C12/C$28</f>
        <v>0.11538461538461539</v>
      </c>
      <c r="D13" s="180">
        <f t="shared" si="6"/>
        <v>0.1368421052631579</v>
      </c>
      <c r="E13" s="181">
        <f t="shared" si="6"/>
        <v>0.13223140495867769</v>
      </c>
      <c r="F13" s="179" t="s">
        <v>15</v>
      </c>
      <c r="G13" s="180" t="s">
        <v>15</v>
      </c>
      <c r="H13" s="181" t="s">
        <v>15</v>
      </c>
      <c r="I13" s="179" t="s">
        <v>15</v>
      </c>
      <c r="J13" s="180" t="s">
        <v>15</v>
      </c>
      <c r="K13" s="181" t="s">
        <v>15</v>
      </c>
      <c r="L13" s="179" t="s">
        <v>15</v>
      </c>
      <c r="M13" s="180" t="s">
        <v>15</v>
      </c>
      <c r="N13" s="181" t="s">
        <v>15</v>
      </c>
      <c r="O13" s="179" t="s">
        <v>15</v>
      </c>
      <c r="P13" s="180" t="s">
        <v>15</v>
      </c>
      <c r="Q13" s="181" t="s">
        <v>15</v>
      </c>
      <c r="R13" s="179" t="s">
        <v>15</v>
      </c>
      <c r="S13" s="180" t="s">
        <v>15</v>
      </c>
      <c r="T13" s="181" t="s">
        <v>15</v>
      </c>
      <c r="U13" s="179" t="s">
        <v>15</v>
      </c>
      <c r="V13" s="180" t="s">
        <v>15</v>
      </c>
      <c r="W13" s="181" t="s">
        <v>15</v>
      </c>
      <c r="X13" s="179">
        <f t="shared" ref="X13:Y13" si="7">X12/X$28</f>
        <v>0.11538461538461539</v>
      </c>
      <c r="Y13" s="180">
        <f t="shared" si="7"/>
        <v>0.1368421052631579</v>
      </c>
      <c r="Z13" s="181">
        <f t="shared" si="1"/>
        <v>0.13223140495867769</v>
      </c>
    </row>
    <row r="14" spans="1:26" ht="31.5" customHeight="1" x14ac:dyDescent="0.25">
      <c r="A14" s="405" t="s">
        <v>92</v>
      </c>
      <c r="B14" s="182" t="s">
        <v>37</v>
      </c>
      <c r="C14" s="183">
        <v>16</v>
      </c>
      <c r="D14" s="184">
        <v>47</v>
      </c>
      <c r="E14" s="185">
        <f>+D14+C14</f>
        <v>63</v>
      </c>
      <c r="F14" s="183" t="s">
        <v>13</v>
      </c>
      <c r="G14" s="184" t="s">
        <v>13</v>
      </c>
      <c r="H14" s="185" t="s">
        <v>13</v>
      </c>
      <c r="I14" s="183" t="s">
        <v>13</v>
      </c>
      <c r="J14" s="184" t="s">
        <v>13</v>
      </c>
      <c r="K14" s="185" t="s">
        <v>13</v>
      </c>
      <c r="L14" s="183" t="s">
        <v>13</v>
      </c>
      <c r="M14" s="184" t="s">
        <v>13</v>
      </c>
      <c r="N14" s="185" t="s">
        <v>13</v>
      </c>
      <c r="O14" s="183" t="s">
        <v>13</v>
      </c>
      <c r="P14" s="184" t="s">
        <v>13</v>
      </c>
      <c r="Q14" s="185" t="s">
        <v>13</v>
      </c>
      <c r="R14" s="183" t="s">
        <v>13</v>
      </c>
      <c r="S14" s="184" t="s">
        <v>13</v>
      </c>
      <c r="T14" s="185" t="s">
        <v>13</v>
      </c>
      <c r="U14" s="183" t="s">
        <v>13</v>
      </c>
      <c r="V14" s="184" t="s">
        <v>13</v>
      </c>
      <c r="W14" s="185" t="s">
        <v>13</v>
      </c>
      <c r="X14" s="183">
        <f>+C14</f>
        <v>16</v>
      </c>
      <c r="Y14" s="184">
        <f>+D14</f>
        <v>47</v>
      </c>
      <c r="Z14" s="185">
        <f>+Y14+X14</f>
        <v>63</v>
      </c>
    </row>
    <row r="15" spans="1:26" ht="31.5" customHeight="1" x14ac:dyDescent="0.25">
      <c r="A15" s="405"/>
      <c r="B15" s="178" t="s">
        <v>88</v>
      </c>
      <c r="C15" s="179">
        <f t="shared" ref="C15:E15" si="8">C14/C$28</f>
        <v>0.20512820512820512</v>
      </c>
      <c r="D15" s="180">
        <f t="shared" si="8"/>
        <v>0.1649122807017544</v>
      </c>
      <c r="E15" s="181">
        <f t="shared" si="8"/>
        <v>0.17355371900826447</v>
      </c>
      <c r="F15" s="179" t="s">
        <v>15</v>
      </c>
      <c r="G15" s="180" t="s">
        <v>15</v>
      </c>
      <c r="H15" s="181" t="s">
        <v>15</v>
      </c>
      <c r="I15" s="179" t="s">
        <v>15</v>
      </c>
      <c r="J15" s="180" t="s">
        <v>15</v>
      </c>
      <c r="K15" s="181" t="s">
        <v>15</v>
      </c>
      <c r="L15" s="179" t="s">
        <v>15</v>
      </c>
      <c r="M15" s="180" t="s">
        <v>15</v>
      </c>
      <c r="N15" s="181" t="s">
        <v>15</v>
      </c>
      <c r="O15" s="179" t="s">
        <v>15</v>
      </c>
      <c r="P15" s="180" t="s">
        <v>15</v>
      </c>
      <c r="Q15" s="181" t="s">
        <v>15</v>
      </c>
      <c r="R15" s="179" t="s">
        <v>15</v>
      </c>
      <c r="S15" s="180" t="s">
        <v>15</v>
      </c>
      <c r="T15" s="181" t="s">
        <v>15</v>
      </c>
      <c r="U15" s="179" t="s">
        <v>15</v>
      </c>
      <c r="V15" s="180" t="s">
        <v>15</v>
      </c>
      <c r="W15" s="181" t="s">
        <v>15</v>
      </c>
      <c r="X15" s="179">
        <f t="shared" ref="X15:Y15" si="9">X14/X$28</f>
        <v>0.20512820512820512</v>
      </c>
      <c r="Y15" s="180">
        <f t="shared" si="9"/>
        <v>0.1649122807017544</v>
      </c>
      <c r="Z15" s="181">
        <f t="shared" si="1"/>
        <v>0.17355371900826447</v>
      </c>
    </row>
    <row r="16" spans="1:26" ht="31.5" customHeight="1" x14ac:dyDescent="0.25">
      <c r="A16" s="405" t="s">
        <v>93</v>
      </c>
      <c r="B16" s="182" t="s">
        <v>37</v>
      </c>
      <c r="C16" s="183">
        <v>12</v>
      </c>
      <c r="D16" s="184">
        <v>36</v>
      </c>
      <c r="E16" s="185">
        <f>+D16+C16</f>
        <v>48</v>
      </c>
      <c r="F16" s="183" t="s">
        <v>13</v>
      </c>
      <c r="G16" s="184" t="s">
        <v>13</v>
      </c>
      <c r="H16" s="185" t="s">
        <v>13</v>
      </c>
      <c r="I16" s="183" t="s">
        <v>13</v>
      </c>
      <c r="J16" s="184" t="s">
        <v>13</v>
      </c>
      <c r="K16" s="185" t="s">
        <v>13</v>
      </c>
      <c r="L16" s="183" t="s">
        <v>13</v>
      </c>
      <c r="M16" s="184" t="s">
        <v>13</v>
      </c>
      <c r="N16" s="185" t="s">
        <v>13</v>
      </c>
      <c r="O16" s="183" t="s">
        <v>13</v>
      </c>
      <c r="P16" s="184" t="s">
        <v>13</v>
      </c>
      <c r="Q16" s="185" t="s">
        <v>13</v>
      </c>
      <c r="R16" s="183" t="s">
        <v>13</v>
      </c>
      <c r="S16" s="184" t="s">
        <v>13</v>
      </c>
      <c r="T16" s="185" t="s">
        <v>13</v>
      </c>
      <c r="U16" s="183" t="s">
        <v>13</v>
      </c>
      <c r="V16" s="184" t="s">
        <v>13</v>
      </c>
      <c r="W16" s="185" t="s">
        <v>13</v>
      </c>
      <c r="X16" s="183">
        <f>+C16</f>
        <v>12</v>
      </c>
      <c r="Y16" s="184">
        <f>+D16</f>
        <v>36</v>
      </c>
      <c r="Z16" s="185">
        <f>+Y16+X16</f>
        <v>48</v>
      </c>
    </row>
    <row r="17" spans="1:26" ht="31.5" customHeight="1" x14ac:dyDescent="0.25">
      <c r="A17" s="405"/>
      <c r="B17" s="178" t="s">
        <v>88</v>
      </c>
      <c r="C17" s="179">
        <f t="shared" ref="C17:E17" si="10">C16/C$28</f>
        <v>0.15384615384615385</v>
      </c>
      <c r="D17" s="180">
        <f t="shared" si="10"/>
        <v>0.12631578947368421</v>
      </c>
      <c r="E17" s="181">
        <f t="shared" si="10"/>
        <v>0.13223140495867769</v>
      </c>
      <c r="F17" s="179" t="s">
        <v>15</v>
      </c>
      <c r="G17" s="180" t="s">
        <v>15</v>
      </c>
      <c r="H17" s="181" t="s">
        <v>15</v>
      </c>
      <c r="I17" s="179" t="s">
        <v>15</v>
      </c>
      <c r="J17" s="180" t="s">
        <v>15</v>
      </c>
      <c r="K17" s="181" t="s">
        <v>15</v>
      </c>
      <c r="L17" s="179" t="s">
        <v>15</v>
      </c>
      <c r="M17" s="180" t="s">
        <v>15</v>
      </c>
      <c r="N17" s="181" t="s">
        <v>15</v>
      </c>
      <c r="O17" s="179" t="s">
        <v>15</v>
      </c>
      <c r="P17" s="180" t="s">
        <v>15</v>
      </c>
      <c r="Q17" s="181" t="s">
        <v>15</v>
      </c>
      <c r="R17" s="179" t="s">
        <v>15</v>
      </c>
      <c r="S17" s="180" t="s">
        <v>15</v>
      </c>
      <c r="T17" s="181" t="s">
        <v>15</v>
      </c>
      <c r="U17" s="179" t="s">
        <v>15</v>
      </c>
      <c r="V17" s="180" t="s">
        <v>15</v>
      </c>
      <c r="W17" s="181" t="s">
        <v>15</v>
      </c>
      <c r="X17" s="179">
        <f t="shared" ref="X17:Y17" si="11">X16/X$28</f>
        <v>0.15384615384615385</v>
      </c>
      <c r="Y17" s="180">
        <f t="shared" si="11"/>
        <v>0.12631578947368421</v>
      </c>
      <c r="Z17" s="181">
        <f t="shared" si="1"/>
        <v>0.13223140495867769</v>
      </c>
    </row>
    <row r="18" spans="1:26" ht="31.5" customHeight="1" x14ac:dyDescent="0.25">
      <c r="A18" s="405" t="s">
        <v>94</v>
      </c>
      <c r="B18" s="182" t="s">
        <v>37</v>
      </c>
      <c r="C18" s="183">
        <v>8</v>
      </c>
      <c r="D18" s="184">
        <v>38</v>
      </c>
      <c r="E18" s="185">
        <f>+D18+C18</f>
        <v>46</v>
      </c>
      <c r="F18" s="183" t="s">
        <v>13</v>
      </c>
      <c r="G18" s="184" t="s">
        <v>13</v>
      </c>
      <c r="H18" s="185" t="s">
        <v>13</v>
      </c>
      <c r="I18" s="183" t="s">
        <v>13</v>
      </c>
      <c r="J18" s="184" t="s">
        <v>13</v>
      </c>
      <c r="K18" s="185" t="s">
        <v>13</v>
      </c>
      <c r="L18" s="183" t="s">
        <v>13</v>
      </c>
      <c r="M18" s="184" t="s">
        <v>13</v>
      </c>
      <c r="N18" s="185" t="s">
        <v>13</v>
      </c>
      <c r="O18" s="183" t="s">
        <v>13</v>
      </c>
      <c r="P18" s="184" t="s">
        <v>13</v>
      </c>
      <c r="Q18" s="185" t="s">
        <v>13</v>
      </c>
      <c r="R18" s="183" t="s">
        <v>13</v>
      </c>
      <c r="S18" s="184" t="s">
        <v>13</v>
      </c>
      <c r="T18" s="185" t="s">
        <v>13</v>
      </c>
      <c r="U18" s="183" t="s">
        <v>13</v>
      </c>
      <c r="V18" s="184" t="s">
        <v>13</v>
      </c>
      <c r="W18" s="185" t="s">
        <v>13</v>
      </c>
      <c r="X18" s="183">
        <f>+C18</f>
        <v>8</v>
      </c>
      <c r="Y18" s="184">
        <f>+D18</f>
        <v>38</v>
      </c>
      <c r="Z18" s="185">
        <f>+Y18+X18</f>
        <v>46</v>
      </c>
    </row>
    <row r="19" spans="1:26" ht="31.5" customHeight="1" x14ac:dyDescent="0.25">
      <c r="A19" s="405"/>
      <c r="B19" s="178" t="s">
        <v>88</v>
      </c>
      <c r="C19" s="179">
        <f t="shared" ref="C19:E19" si="12">C18/C$28</f>
        <v>0.10256410256410256</v>
      </c>
      <c r="D19" s="180">
        <f t="shared" si="12"/>
        <v>0.13333333333333333</v>
      </c>
      <c r="E19" s="181">
        <f t="shared" si="12"/>
        <v>0.12672176308539945</v>
      </c>
      <c r="F19" s="179" t="s">
        <v>15</v>
      </c>
      <c r="G19" s="180" t="s">
        <v>15</v>
      </c>
      <c r="H19" s="181" t="s">
        <v>15</v>
      </c>
      <c r="I19" s="179" t="s">
        <v>15</v>
      </c>
      <c r="J19" s="180" t="s">
        <v>15</v>
      </c>
      <c r="K19" s="181" t="s">
        <v>15</v>
      </c>
      <c r="L19" s="179" t="s">
        <v>15</v>
      </c>
      <c r="M19" s="180" t="s">
        <v>15</v>
      </c>
      <c r="N19" s="181" t="s">
        <v>15</v>
      </c>
      <c r="O19" s="179" t="s">
        <v>15</v>
      </c>
      <c r="P19" s="180" t="s">
        <v>15</v>
      </c>
      <c r="Q19" s="181" t="s">
        <v>15</v>
      </c>
      <c r="R19" s="179" t="s">
        <v>15</v>
      </c>
      <c r="S19" s="180" t="s">
        <v>15</v>
      </c>
      <c r="T19" s="181" t="s">
        <v>15</v>
      </c>
      <c r="U19" s="179" t="s">
        <v>15</v>
      </c>
      <c r="V19" s="180" t="s">
        <v>15</v>
      </c>
      <c r="W19" s="181" t="s">
        <v>15</v>
      </c>
      <c r="X19" s="179">
        <f t="shared" ref="X19:Y19" si="13">X18/X$28</f>
        <v>0.10256410256410256</v>
      </c>
      <c r="Y19" s="180">
        <f t="shared" si="13"/>
        <v>0.13333333333333333</v>
      </c>
      <c r="Z19" s="181">
        <f t="shared" si="1"/>
        <v>0.12672176308539945</v>
      </c>
    </row>
    <row r="20" spans="1:26" ht="31.5" customHeight="1" x14ac:dyDescent="0.25">
      <c r="A20" s="405" t="s">
        <v>95</v>
      </c>
      <c r="B20" s="182" t="s">
        <v>37</v>
      </c>
      <c r="C20" s="183">
        <v>12</v>
      </c>
      <c r="D20" s="184">
        <v>28</v>
      </c>
      <c r="E20" s="185">
        <f>+D20+C20</f>
        <v>40</v>
      </c>
      <c r="F20" s="183" t="s">
        <v>13</v>
      </c>
      <c r="G20" s="184" t="s">
        <v>13</v>
      </c>
      <c r="H20" s="185" t="s">
        <v>13</v>
      </c>
      <c r="I20" s="183" t="s">
        <v>13</v>
      </c>
      <c r="J20" s="184" t="s">
        <v>13</v>
      </c>
      <c r="K20" s="185" t="s">
        <v>13</v>
      </c>
      <c r="L20" s="183" t="s">
        <v>13</v>
      </c>
      <c r="M20" s="184" t="s">
        <v>13</v>
      </c>
      <c r="N20" s="185" t="s">
        <v>13</v>
      </c>
      <c r="O20" s="183" t="s">
        <v>13</v>
      </c>
      <c r="P20" s="184" t="s">
        <v>13</v>
      </c>
      <c r="Q20" s="185" t="s">
        <v>13</v>
      </c>
      <c r="R20" s="183" t="s">
        <v>13</v>
      </c>
      <c r="S20" s="184" t="s">
        <v>13</v>
      </c>
      <c r="T20" s="185" t="s">
        <v>13</v>
      </c>
      <c r="U20" s="183" t="s">
        <v>13</v>
      </c>
      <c r="V20" s="184" t="s">
        <v>13</v>
      </c>
      <c r="W20" s="185" t="s">
        <v>13</v>
      </c>
      <c r="X20" s="183">
        <f>+C20</f>
        <v>12</v>
      </c>
      <c r="Y20" s="184">
        <f>+D20</f>
        <v>28</v>
      </c>
      <c r="Z20" s="185">
        <f>+Y20+X20</f>
        <v>40</v>
      </c>
    </row>
    <row r="21" spans="1:26" ht="31.5" customHeight="1" x14ac:dyDescent="0.25">
      <c r="A21" s="405"/>
      <c r="B21" s="178" t="s">
        <v>88</v>
      </c>
      <c r="C21" s="179">
        <f t="shared" ref="C21:E21" si="14">C20/C$28</f>
        <v>0.15384615384615385</v>
      </c>
      <c r="D21" s="180">
        <f t="shared" si="14"/>
        <v>9.8245614035087719E-2</v>
      </c>
      <c r="E21" s="181">
        <f t="shared" si="14"/>
        <v>0.11019283746556474</v>
      </c>
      <c r="F21" s="179" t="s">
        <v>15</v>
      </c>
      <c r="G21" s="180" t="s">
        <v>15</v>
      </c>
      <c r="H21" s="181" t="s">
        <v>15</v>
      </c>
      <c r="I21" s="179" t="s">
        <v>15</v>
      </c>
      <c r="J21" s="180" t="s">
        <v>15</v>
      </c>
      <c r="K21" s="181" t="s">
        <v>15</v>
      </c>
      <c r="L21" s="179" t="s">
        <v>15</v>
      </c>
      <c r="M21" s="180" t="s">
        <v>15</v>
      </c>
      <c r="N21" s="181" t="s">
        <v>15</v>
      </c>
      <c r="O21" s="179" t="s">
        <v>15</v>
      </c>
      <c r="P21" s="180" t="s">
        <v>15</v>
      </c>
      <c r="Q21" s="181" t="s">
        <v>15</v>
      </c>
      <c r="R21" s="179" t="s">
        <v>15</v>
      </c>
      <c r="S21" s="180" t="s">
        <v>15</v>
      </c>
      <c r="T21" s="181" t="s">
        <v>15</v>
      </c>
      <c r="U21" s="179" t="s">
        <v>15</v>
      </c>
      <c r="V21" s="180" t="s">
        <v>15</v>
      </c>
      <c r="W21" s="181" t="s">
        <v>15</v>
      </c>
      <c r="X21" s="179">
        <f t="shared" ref="X21:Y21" si="15">X20/X$28</f>
        <v>0.15384615384615385</v>
      </c>
      <c r="Y21" s="180">
        <f t="shared" si="15"/>
        <v>9.8245614035087719E-2</v>
      </c>
      <c r="Z21" s="181">
        <f t="shared" si="1"/>
        <v>0.11019283746556474</v>
      </c>
    </row>
    <row r="22" spans="1:26" ht="31.5" customHeight="1" x14ac:dyDescent="0.25">
      <c r="A22" s="405" t="s">
        <v>96</v>
      </c>
      <c r="B22" s="182" t="s">
        <v>37</v>
      </c>
      <c r="C22" s="183">
        <v>2</v>
      </c>
      <c r="D22" s="184">
        <v>18</v>
      </c>
      <c r="E22" s="185">
        <f>+D22+C22</f>
        <v>20</v>
      </c>
      <c r="F22" s="183" t="s">
        <v>13</v>
      </c>
      <c r="G22" s="184" t="s">
        <v>13</v>
      </c>
      <c r="H22" s="185" t="s">
        <v>13</v>
      </c>
      <c r="I22" s="183" t="s">
        <v>13</v>
      </c>
      <c r="J22" s="184" t="s">
        <v>13</v>
      </c>
      <c r="K22" s="185" t="s">
        <v>13</v>
      </c>
      <c r="L22" s="183" t="s">
        <v>13</v>
      </c>
      <c r="M22" s="184" t="s">
        <v>13</v>
      </c>
      <c r="N22" s="185" t="s">
        <v>13</v>
      </c>
      <c r="O22" s="183" t="s">
        <v>13</v>
      </c>
      <c r="P22" s="184" t="s">
        <v>13</v>
      </c>
      <c r="Q22" s="185" t="s">
        <v>13</v>
      </c>
      <c r="R22" s="183" t="s">
        <v>13</v>
      </c>
      <c r="S22" s="184" t="s">
        <v>13</v>
      </c>
      <c r="T22" s="185" t="s">
        <v>13</v>
      </c>
      <c r="U22" s="183" t="s">
        <v>13</v>
      </c>
      <c r="V22" s="184" t="s">
        <v>13</v>
      </c>
      <c r="W22" s="185" t="s">
        <v>13</v>
      </c>
      <c r="X22" s="183">
        <f>+C22</f>
        <v>2</v>
      </c>
      <c r="Y22" s="184">
        <f>+D22</f>
        <v>18</v>
      </c>
      <c r="Z22" s="185">
        <f>+Y22+X22</f>
        <v>20</v>
      </c>
    </row>
    <row r="23" spans="1:26" ht="31.5" customHeight="1" x14ac:dyDescent="0.25">
      <c r="A23" s="405"/>
      <c r="B23" s="178" t="s">
        <v>88</v>
      </c>
      <c r="C23" s="179">
        <f t="shared" ref="C23:E23" si="16">C22/C$28</f>
        <v>2.564102564102564E-2</v>
      </c>
      <c r="D23" s="180">
        <f t="shared" si="16"/>
        <v>6.3157894736842107E-2</v>
      </c>
      <c r="E23" s="181">
        <f t="shared" si="16"/>
        <v>5.5096418732782371E-2</v>
      </c>
      <c r="F23" s="179" t="s">
        <v>15</v>
      </c>
      <c r="G23" s="180" t="s">
        <v>15</v>
      </c>
      <c r="H23" s="181" t="s">
        <v>15</v>
      </c>
      <c r="I23" s="179" t="s">
        <v>15</v>
      </c>
      <c r="J23" s="180" t="s">
        <v>15</v>
      </c>
      <c r="K23" s="181" t="s">
        <v>15</v>
      </c>
      <c r="L23" s="179" t="s">
        <v>15</v>
      </c>
      <c r="M23" s="180" t="s">
        <v>15</v>
      </c>
      <c r="N23" s="181" t="s">
        <v>15</v>
      </c>
      <c r="O23" s="179" t="s">
        <v>15</v>
      </c>
      <c r="P23" s="180" t="s">
        <v>15</v>
      </c>
      <c r="Q23" s="181" t="s">
        <v>15</v>
      </c>
      <c r="R23" s="179" t="s">
        <v>15</v>
      </c>
      <c r="S23" s="180" t="s">
        <v>15</v>
      </c>
      <c r="T23" s="181" t="s">
        <v>15</v>
      </c>
      <c r="U23" s="179" t="s">
        <v>15</v>
      </c>
      <c r="V23" s="180" t="s">
        <v>15</v>
      </c>
      <c r="W23" s="181" t="s">
        <v>15</v>
      </c>
      <c r="X23" s="179">
        <f t="shared" ref="X23:Z29" si="17">X22/X$28</f>
        <v>2.564102564102564E-2</v>
      </c>
      <c r="Y23" s="180">
        <f t="shared" si="17"/>
        <v>6.3157894736842107E-2</v>
      </c>
      <c r="Z23" s="181">
        <f t="shared" si="17"/>
        <v>5.5096418732782371E-2</v>
      </c>
    </row>
    <row r="24" spans="1:26" ht="31.5" customHeight="1" x14ac:dyDescent="0.25">
      <c r="A24" s="405" t="s">
        <v>97</v>
      </c>
      <c r="B24" s="182" t="s">
        <v>37</v>
      </c>
      <c r="C24" s="183">
        <v>7</v>
      </c>
      <c r="D24" s="184">
        <v>10</v>
      </c>
      <c r="E24" s="185">
        <f>+D24+C24</f>
        <v>17</v>
      </c>
      <c r="F24" s="183" t="s">
        <v>13</v>
      </c>
      <c r="G24" s="184" t="s">
        <v>13</v>
      </c>
      <c r="H24" s="185" t="s">
        <v>13</v>
      </c>
      <c r="I24" s="183" t="s">
        <v>13</v>
      </c>
      <c r="J24" s="184" t="s">
        <v>13</v>
      </c>
      <c r="K24" s="185" t="s">
        <v>13</v>
      </c>
      <c r="L24" s="183" t="s">
        <v>13</v>
      </c>
      <c r="M24" s="184" t="s">
        <v>13</v>
      </c>
      <c r="N24" s="185" t="s">
        <v>13</v>
      </c>
      <c r="O24" s="183" t="s">
        <v>13</v>
      </c>
      <c r="P24" s="184" t="s">
        <v>13</v>
      </c>
      <c r="Q24" s="185" t="s">
        <v>13</v>
      </c>
      <c r="R24" s="183" t="s">
        <v>13</v>
      </c>
      <c r="S24" s="184" t="s">
        <v>13</v>
      </c>
      <c r="T24" s="185" t="s">
        <v>13</v>
      </c>
      <c r="U24" s="183" t="s">
        <v>13</v>
      </c>
      <c r="V24" s="184" t="s">
        <v>13</v>
      </c>
      <c r="W24" s="185" t="s">
        <v>13</v>
      </c>
      <c r="X24" s="183">
        <f>+C24</f>
        <v>7</v>
      </c>
      <c r="Y24" s="184">
        <f>+D24</f>
        <v>10</v>
      </c>
      <c r="Z24" s="185">
        <f>+Y24+X24</f>
        <v>17</v>
      </c>
    </row>
    <row r="25" spans="1:26" ht="31.5" customHeight="1" x14ac:dyDescent="0.25">
      <c r="A25" s="405"/>
      <c r="B25" s="178" t="s">
        <v>88</v>
      </c>
      <c r="C25" s="179">
        <f t="shared" ref="C25:E25" si="18">C24/C$28</f>
        <v>8.9743589743589744E-2</v>
      </c>
      <c r="D25" s="180">
        <f t="shared" si="18"/>
        <v>3.5087719298245612E-2</v>
      </c>
      <c r="E25" s="181">
        <f t="shared" si="18"/>
        <v>4.6831955922865015E-2</v>
      </c>
      <c r="F25" s="179" t="s">
        <v>15</v>
      </c>
      <c r="G25" s="180" t="s">
        <v>15</v>
      </c>
      <c r="H25" s="181" t="s">
        <v>15</v>
      </c>
      <c r="I25" s="179" t="s">
        <v>15</v>
      </c>
      <c r="J25" s="180" t="s">
        <v>15</v>
      </c>
      <c r="K25" s="181" t="s">
        <v>15</v>
      </c>
      <c r="L25" s="179" t="s">
        <v>15</v>
      </c>
      <c r="M25" s="180" t="s">
        <v>15</v>
      </c>
      <c r="N25" s="181" t="s">
        <v>15</v>
      </c>
      <c r="O25" s="179" t="s">
        <v>15</v>
      </c>
      <c r="P25" s="180" t="s">
        <v>15</v>
      </c>
      <c r="Q25" s="181" t="s">
        <v>15</v>
      </c>
      <c r="R25" s="179" t="s">
        <v>15</v>
      </c>
      <c r="S25" s="180" t="s">
        <v>15</v>
      </c>
      <c r="T25" s="181" t="s">
        <v>15</v>
      </c>
      <c r="U25" s="179" t="s">
        <v>15</v>
      </c>
      <c r="V25" s="180" t="s">
        <v>15</v>
      </c>
      <c r="W25" s="181" t="s">
        <v>15</v>
      </c>
      <c r="X25" s="179">
        <f t="shared" ref="X25:Y25" si="19">X24/X$28</f>
        <v>8.9743589743589744E-2</v>
      </c>
      <c r="Y25" s="180">
        <f t="shared" si="19"/>
        <v>3.5087719298245612E-2</v>
      </c>
      <c r="Z25" s="181">
        <f t="shared" si="17"/>
        <v>4.6831955922865015E-2</v>
      </c>
    </row>
    <row r="26" spans="1:26" ht="31.5" customHeight="1" x14ac:dyDescent="0.25">
      <c r="A26" s="405" t="s">
        <v>98</v>
      </c>
      <c r="B26" s="182" t="s">
        <v>37</v>
      </c>
      <c r="C26" s="183">
        <v>3</v>
      </c>
      <c r="D26" s="184">
        <v>11</v>
      </c>
      <c r="E26" s="185">
        <f>+D26+C26</f>
        <v>14</v>
      </c>
      <c r="F26" s="183" t="s">
        <v>13</v>
      </c>
      <c r="G26" s="184" t="s">
        <v>13</v>
      </c>
      <c r="H26" s="185" t="s">
        <v>13</v>
      </c>
      <c r="I26" s="183" t="s">
        <v>13</v>
      </c>
      <c r="J26" s="184" t="s">
        <v>13</v>
      </c>
      <c r="K26" s="185" t="s">
        <v>13</v>
      </c>
      <c r="L26" s="183" t="s">
        <v>13</v>
      </c>
      <c r="M26" s="184" t="s">
        <v>13</v>
      </c>
      <c r="N26" s="185" t="s">
        <v>13</v>
      </c>
      <c r="O26" s="183" t="s">
        <v>13</v>
      </c>
      <c r="P26" s="184" t="s">
        <v>13</v>
      </c>
      <c r="Q26" s="185" t="s">
        <v>13</v>
      </c>
      <c r="R26" s="183" t="s">
        <v>13</v>
      </c>
      <c r="S26" s="184" t="s">
        <v>13</v>
      </c>
      <c r="T26" s="185" t="s">
        <v>13</v>
      </c>
      <c r="U26" s="183" t="s">
        <v>13</v>
      </c>
      <c r="V26" s="184" t="s">
        <v>13</v>
      </c>
      <c r="W26" s="185" t="s">
        <v>13</v>
      </c>
      <c r="X26" s="183">
        <f>+C26</f>
        <v>3</v>
      </c>
      <c r="Y26" s="184">
        <f>+D26</f>
        <v>11</v>
      </c>
      <c r="Z26" s="185">
        <f>+Y26+X26</f>
        <v>14</v>
      </c>
    </row>
    <row r="27" spans="1:26" ht="31.5" customHeight="1" thickBot="1" x14ac:dyDescent="0.3">
      <c r="A27" s="406"/>
      <c r="B27" s="186" t="s">
        <v>88</v>
      </c>
      <c r="C27" s="187">
        <f t="shared" ref="C27:E27" si="20">C26/C$28</f>
        <v>3.8461538461538464E-2</v>
      </c>
      <c r="D27" s="188">
        <f t="shared" si="20"/>
        <v>3.8596491228070177E-2</v>
      </c>
      <c r="E27" s="189">
        <f t="shared" si="20"/>
        <v>3.8567493112947659E-2</v>
      </c>
      <c r="F27" s="187" t="s">
        <v>15</v>
      </c>
      <c r="G27" s="188" t="s">
        <v>15</v>
      </c>
      <c r="H27" s="189" t="s">
        <v>15</v>
      </c>
      <c r="I27" s="187" t="s">
        <v>15</v>
      </c>
      <c r="J27" s="188" t="s">
        <v>15</v>
      </c>
      <c r="K27" s="189" t="s">
        <v>15</v>
      </c>
      <c r="L27" s="187" t="s">
        <v>15</v>
      </c>
      <c r="M27" s="188" t="s">
        <v>15</v>
      </c>
      <c r="N27" s="189" t="s">
        <v>15</v>
      </c>
      <c r="O27" s="187" t="s">
        <v>15</v>
      </c>
      <c r="P27" s="188" t="s">
        <v>15</v>
      </c>
      <c r="Q27" s="189" t="s">
        <v>15</v>
      </c>
      <c r="R27" s="187" t="s">
        <v>15</v>
      </c>
      <c r="S27" s="188" t="s">
        <v>15</v>
      </c>
      <c r="T27" s="189" t="s">
        <v>15</v>
      </c>
      <c r="U27" s="187" t="s">
        <v>15</v>
      </c>
      <c r="V27" s="188" t="s">
        <v>15</v>
      </c>
      <c r="W27" s="189" t="s">
        <v>15</v>
      </c>
      <c r="X27" s="187">
        <f t="shared" ref="X27:Y27" si="21">X26/X$28</f>
        <v>3.8461538461538464E-2</v>
      </c>
      <c r="Y27" s="188">
        <f t="shared" si="21"/>
        <v>3.8596491228070177E-2</v>
      </c>
      <c r="Z27" s="189">
        <f t="shared" si="17"/>
        <v>3.8567493112947659E-2</v>
      </c>
    </row>
    <row r="28" spans="1:26" ht="31.5" customHeight="1" x14ac:dyDescent="0.25">
      <c r="A28" s="407" t="s">
        <v>99</v>
      </c>
      <c r="B28" s="174" t="s">
        <v>37</v>
      </c>
      <c r="C28" s="190">
        <f>+C6+C8+C10+C12+C14+C16+C18+C20+C22+C24+C26</f>
        <v>78</v>
      </c>
      <c r="D28" s="191">
        <f>+D6+D8+D10+D12+D14+D16+D18+D20+D22+D24+D26</f>
        <v>285</v>
      </c>
      <c r="E28" s="192">
        <f>+D28+C28</f>
        <v>363</v>
      </c>
      <c r="F28" s="190">
        <v>0</v>
      </c>
      <c r="G28" s="193">
        <v>0</v>
      </c>
      <c r="H28" s="192">
        <v>0</v>
      </c>
      <c r="I28" s="190">
        <v>0</v>
      </c>
      <c r="J28" s="193">
        <v>0</v>
      </c>
      <c r="K28" s="192">
        <v>0</v>
      </c>
      <c r="L28" s="190">
        <v>0</v>
      </c>
      <c r="M28" s="193">
        <v>0</v>
      </c>
      <c r="N28" s="192">
        <v>0</v>
      </c>
      <c r="O28" s="190">
        <v>0</v>
      </c>
      <c r="P28" s="193">
        <v>0</v>
      </c>
      <c r="Q28" s="192">
        <v>0</v>
      </c>
      <c r="R28" s="190">
        <v>0</v>
      </c>
      <c r="S28" s="193">
        <v>0</v>
      </c>
      <c r="T28" s="192">
        <v>0</v>
      </c>
      <c r="U28" s="190">
        <v>0</v>
      </c>
      <c r="V28" s="193">
        <v>0</v>
      </c>
      <c r="W28" s="192">
        <v>0</v>
      </c>
      <c r="X28" s="190">
        <f t="shared" ref="X28:Z28" si="22">C28+F28+I28+L28+O28+U28</f>
        <v>78</v>
      </c>
      <c r="Y28" s="193">
        <f t="shared" si="22"/>
        <v>285</v>
      </c>
      <c r="Z28" s="192">
        <f t="shared" si="22"/>
        <v>363</v>
      </c>
    </row>
    <row r="29" spans="1:26" ht="31.5" customHeight="1" thickBot="1" x14ac:dyDescent="0.3">
      <c r="A29" s="408"/>
      <c r="B29" s="194" t="s">
        <v>88</v>
      </c>
      <c r="C29" s="195">
        <f t="shared" ref="C29:E29" si="23">C28/C$28</f>
        <v>1</v>
      </c>
      <c r="D29" s="196">
        <f t="shared" si="23"/>
        <v>1</v>
      </c>
      <c r="E29" s="197">
        <f t="shared" si="23"/>
        <v>1</v>
      </c>
      <c r="F29" s="195" t="s">
        <v>15</v>
      </c>
      <c r="G29" s="198" t="s">
        <v>15</v>
      </c>
      <c r="H29" s="197" t="s">
        <v>15</v>
      </c>
      <c r="I29" s="195" t="s">
        <v>15</v>
      </c>
      <c r="J29" s="198" t="s">
        <v>15</v>
      </c>
      <c r="K29" s="197" t="s">
        <v>15</v>
      </c>
      <c r="L29" s="195" t="s">
        <v>15</v>
      </c>
      <c r="M29" s="198" t="s">
        <v>15</v>
      </c>
      <c r="N29" s="197" t="s">
        <v>15</v>
      </c>
      <c r="O29" s="195" t="s">
        <v>15</v>
      </c>
      <c r="P29" s="198" t="s">
        <v>15</v>
      </c>
      <c r="Q29" s="197" t="s">
        <v>15</v>
      </c>
      <c r="R29" s="195" t="s">
        <v>15</v>
      </c>
      <c r="S29" s="198" t="s">
        <v>15</v>
      </c>
      <c r="T29" s="197" t="s">
        <v>15</v>
      </c>
      <c r="U29" s="195" t="s">
        <v>15</v>
      </c>
      <c r="V29" s="198" t="s">
        <v>15</v>
      </c>
      <c r="W29" s="197" t="s">
        <v>15</v>
      </c>
      <c r="X29" s="195">
        <f t="shared" ref="X29:Y29" si="24">X28/X$28</f>
        <v>1</v>
      </c>
      <c r="Y29" s="198">
        <f t="shared" si="24"/>
        <v>1</v>
      </c>
      <c r="Z29" s="197">
        <f t="shared" si="17"/>
        <v>1</v>
      </c>
    </row>
    <row r="30" spans="1:26" ht="31.5" customHeight="1" thickBot="1" x14ac:dyDescent="0.3">
      <c r="A30" s="199"/>
      <c r="B30" s="83"/>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row>
    <row r="31" spans="1:26" ht="42" customHeight="1" x14ac:dyDescent="0.25">
      <c r="A31" s="201" t="s">
        <v>100</v>
      </c>
      <c r="B31" s="202" t="s">
        <v>12</v>
      </c>
      <c r="C31" s="175">
        <v>4</v>
      </c>
      <c r="D31" s="176">
        <v>35</v>
      </c>
      <c r="E31" s="177">
        <f>+D31+C31</f>
        <v>39</v>
      </c>
      <c r="F31" s="175" t="s">
        <v>13</v>
      </c>
      <c r="G31" s="176" t="s">
        <v>13</v>
      </c>
      <c r="H31" s="177" t="s">
        <v>13</v>
      </c>
      <c r="I31" s="175" t="s">
        <v>13</v>
      </c>
      <c r="J31" s="176" t="s">
        <v>13</v>
      </c>
      <c r="K31" s="177" t="s">
        <v>13</v>
      </c>
      <c r="L31" s="175" t="s">
        <v>13</v>
      </c>
      <c r="M31" s="176" t="s">
        <v>13</v>
      </c>
      <c r="N31" s="177" t="s">
        <v>13</v>
      </c>
      <c r="O31" s="175" t="s">
        <v>13</v>
      </c>
      <c r="P31" s="176" t="s">
        <v>13</v>
      </c>
      <c r="Q31" s="177" t="s">
        <v>13</v>
      </c>
      <c r="R31" s="175" t="s">
        <v>13</v>
      </c>
      <c r="S31" s="176" t="s">
        <v>13</v>
      </c>
      <c r="T31" s="177" t="s">
        <v>13</v>
      </c>
      <c r="U31" s="175" t="s">
        <v>13</v>
      </c>
      <c r="V31" s="176" t="s">
        <v>13</v>
      </c>
      <c r="W31" s="177" t="s">
        <v>13</v>
      </c>
      <c r="X31" s="175">
        <f>+C31</f>
        <v>4</v>
      </c>
      <c r="Y31" s="176">
        <f>+D31</f>
        <v>35</v>
      </c>
      <c r="Z31" s="177">
        <f>+Y31+X31</f>
        <v>39</v>
      </c>
    </row>
    <row r="32" spans="1:26" ht="43.5" customHeight="1" thickBot="1" x14ac:dyDescent="0.3">
      <c r="A32" s="203" t="s">
        <v>101</v>
      </c>
      <c r="B32" s="204" t="s">
        <v>12</v>
      </c>
      <c r="C32" s="404">
        <v>9</v>
      </c>
      <c r="D32" s="404"/>
      <c r="E32" s="404"/>
      <c r="F32" s="401">
        <v>933</v>
      </c>
      <c r="G32" s="402"/>
      <c r="H32" s="403"/>
      <c r="I32" s="401" t="s">
        <v>13</v>
      </c>
      <c r="J32" s="402"/>
      <c r="K32" s="403"/>
      <c r="L32" s="401" t="s">
        <v>13</v>
      </c>
      <c r="M32" s="402"/>
      <c r="N32" s="403"/>
      <c r="O32" s="401" t="s">
        <v>13</v>
      </c>
      <c r="P32" s="402"/>
      <c r="Q32" s="403"/>
      <c r="R32" s="401" t="s">
        <v>13</v>
      </c>
      <c r="S32" s="402"/>
      <c r="T32" s="403"/>
      <c r="U32" s="401" t="s">
        <v>13</v>
      </c>
      <c r="V32" s="402"/>
      <c r="W32" s="403"/>
      <c r="X32" s="404">
        <f>+C32+F32</f>
        <v>942</v>
      </c>
      <c r="Y32" s="404"/>
      <c r="Z32" s="404"/>
    </row>
    <row r="33" spans="1:26" ht="51.75" customHeight="1" thickBot="1" x14ac:dyDescent="0.3">
      <c r="A33" s="205" t="s">
        <v>30</v>
      </c>
      <c r="B33" s="206" t="s">
        <v>12</v>
      </c>
      <c r="C33" s="391">
        <f>+E28+E31+C32</f>
        <v>411</v>
      </c>
      <c r="D33" s="392"/>
      <c r="E33" s="393"/>
      <c r="F33" s="391">
        <f>+F32</f>
        <v>933</v>
      </c>
      <c r="G33" s="392"/>
      <c r="H33" s="393"/>
      <c r="I33" s="391" t="s">
        <v>13</v>
      </c>
      <c r="J33" s="392"/>
      <c r="K33" s="393"/>
      <c r="L33" s="391" t="s">
        <v>13</v>
      </c>
      <c r="M33" s="392"/>
      <c r="N33" s="393"/>
      <c r="O33" s="391" t="s">
        <v>13</v>
      </c>
      <c r="P33" s="392"/>
      <c r="Q33" s="393"/>
      <c r="R33" s="391" t="s">
        <v>13</v>
      </c>
      <c r="S33" s="392"/>
      <c r="T33" s="393"/>
      <c r="U33" s="391" t="s">
        <v>13</v>
      </c>
      <c r="V33" s="392"/>
      <c r="W33" s="393"/>
      <c r="X33" s="394">
        <f>+C33+F33</f>
        <v>1344</v>
      </c>
      <c r="Y33" s="395"/>
      <c r="Z33" s="396"/>
    </row>
    <row r="34" spans="1:26" ht="30.6" customHeight="1" thickBot="1" x14ac:dyDescent="0.3">
      <c r="A34" s="207"/>
      <c r="B34" s="208"/>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row>
    <row r="35" spans="1:26" ht="36.75" customHeight="1" x14ac:dyDescent="0.25">
      <c r="A35" s="397"/>
      <c r="B35" s="398"/>
      <c r="C35" s="398"/>
      <c r="D35" s="398"/>
      <c r="E35" s="398"/>
      <c r="F35" s="399"/>
      <c r="G35" s="399"/>
      <c r="H35" s="399"/>
      <c r="I35" s="399"/>
      <c r="J35" s="399"/>
      <c r="K35" s="399"/>
      <c r="L35" s="399"/>
      <c r="M35" s="399"/>
      <c r="N35" s="399"/>
      <c r="O35" s="399"/>
      <c r="P35" s="399"/>
      <c r="Q35" s="399"/>
      <c r="R35" s="399"/>
      <c r="S35" s="399"/>
      <c r="T35" s="399"/>
      <c r="U35" s="399"/>
      <c r="V35" s="399"/>
      <c r="W35" s="399"/>
      <c r="X35" s="399"/>
      <c r="Y35" s="399"/>
      <c r="Z35" s="400"/>
    </row>
    <row r="36" spans="1:26" ht="44.25" customHeight="1" x14ac:dyDescent="0.25">
      <c r="A36" s="389" t="s">
        <v>32</v>
      </c>
      <c r="B36" s="390"/>
      <c r="C36" s="382">
        <v>2</v>
      </c>
      <c r="D36" s="383"/>
      <c r="E36" s="384"/>
      <c r="F36" s="382">
        <v>0</v>
      </c>
      <c r="G36" s="383"/>
      <c r="H36" s="384"/>
      <c r="I36" s="382">
        <v>0</v>
      </c>
      <c r="J36" s="383">
        <v>2</v>
      </c>
      <c r="K36" s="384">
        <v>2</v>
      </c>
      <c r="L36" s="382">
        <v>0</v>
      </c>
      <c r="M36" s="383">
        <v>2</v>
      </c>
      <c r="N36" s="384">
        <v>2</v>
      </c>
      <c r="O36" s="382">
        <v>0</v>
      </c>
      <c r="P36" s="383">
        <v>1</v>
      </c>
      <c r="Q36" s="384">
        <v>1</v>
      </c>
      <c r="R36" s="382">
        <v>0</v>
      </c>
      <c r="S36" s="383">
        <v>0</v>
      </c>
      <c r="T36" s="384">
        <v>0</v>
      </c>
      <c r="U36" s="382">
        <v>0</v>
      </c>
      <c r="V36" s="383">
        <v>3</v>
      </c>
      <c r="W36" s="384">
        <v>3</v>
      </c>
      <c r="X36" s="382">
        <f>C36+F36+I36+L36+O36+R36+U36</f>
        <v>2</v>
      </c>
      <c r="Y36" s="383">
        <f t="shared" ref="Y36:Z37" si="25">D36+G36+J36+M36+P36+S36+V36</f>
        <v>8</v>
      </c>
      <c r="Z36" s="384">
        <f t="shared" si="25"/>
        <v>8</v>
      </c>
    </row>
    <row r="37" spans="1:26" ht="44.25" customHeight="1" thickBot="1" x14ac:dyDescent="0.3">
      <c r="A37" s="385" t="s">
        <v>33</v>
      </c>
      <c r="B37" s="386"/>
      <c r="C37" s="387">
        <v>2</v>
      </c>
      <c r="D37" s="380"/>
      <c r="E37" s="388"/>
      <c r="F37" s="379">
        <v>2</v>
      </c>
      <c r="G37" s="380"/>
      <c r="H37" s="381"/>
      <c r="I37" s="379">
        <v>0</v>
      </c>
      <c r="J37" s="380"/>
      <c r="K37" s="381"/>
      <c r="L37" s="379">
        <v>0</v>
      </c>
      <c r="M37" s="380"/>
      <c r="N37" s="381"/>
      <c r="O37" s="379">
        <v>0</v>
      </c>
      <c r="P37" s="380"/>
      <c r="Q37" s="381"/>
      <c r="R37" s="379">
        <v>0</v>
      </c>
      <c r="S37" s="380"/>
      <c r="T37" s="381"/>
      <c r="U37" s="379">
        <v>0</v>
      </c>
      <c r="V37" s="380"/>
      <c r="W37" s="381"/>
      <c r="X37" s="380">
        <f>C37+F37+I37+L37+O37+R37+U37</f>
        <v>4</v>
      </c>
      <c r="Y37" s="380">
        <f t="shared" si="25"/>
        <v>0</v>
      </c>
      <c r="Z37" s="381">
        <f t="shared" si="25"/>
        <v>0</v>
      </c>
    </row>
    <row r="38" spans="1:26" x14ac:dyDescent="0.25">
      <c r="A38" s="210" t="s">
        <v>34</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row>
    <row r="39" spans="1:26" x14ac:dyDescent="0.25">
      <c r="A39" s="211"/>
      <c r="B39" s="212"/>
      <c r="C39" s="212"/>
      <c r="D39" s="212"/>
      <c r="E39" s="211"/>
      <c r="F39" s="211"/>
      <c r="G39" s="211"/>
      <c r="H39" s="211"/>
      <c r="I39" s="211"/>
      <c r="J39" s="211"/>
      <c r="K39" s="211"/>
      <c r="L39" s="211"/>
      <c r="M39" s="211"/>
      <c r="N39" s="211"/>
      <c r="O39" s="211"/>
      <c r="P39" s="211"/>
      <c r="Q39" s="211"/>
      <c r="R39" s="211"/>
      <c r="S39" s="211"/>
      <c r="T39" s="211"/>
      <c r="U39" s="211"/>
      <c r="V39" s="211"/>
      <c r="W39" s="211"/>
      <c r="X39" s="211"/>
      <c r="Y39" s="211"/>
      <c r="Z39" s="211"/>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73" zoomScaleNormal="73" workbookViewId="0">
      <selection sqref="A1:J1"/>
    </sheetView>
  </sheetViews>
  <sheetFormatPr baseColWidth="10" defaultRowHeight="15" x14ac:dyDescent="0.25"/>
  <cols>
    <col min="1" max="1" width="41.140625" customWidth="1"/>
    <col min="2" max="2" width="19.5703125" style="169" customWidth="1"/>
    <col min="3" max="4" width="22.5703125" customWidth="1"/>
    <col min="5" max="5" width="25.140625" customWidth="1"/>
    <col min="6" max="10" width="22.5703125" customWidth="1"/>
  </cols>
  <sheetData>
    <row r="1" spans="1:10" ht="57" customHeight="1" x14ac:dyDescent="0.25">
      <c r="A1" s="430" t="s">
        <v>71</v>
      </c>
      <c r="B1" s="430"/>
      <c r="C1" s="430"/>
      <c r="D1" s="430"/>
      <c r="E1" s="430"/>
      <c r="F1" s="430"/>
      <c r="G1" s="430"/>
      <c r="H1" s="430"/>
      <c r="I1" s="430"/>
      <c r="J1" s="430"/>
    </row>
    <row r="2" spans="1:10" ht="57" customHeight="1" thickBot="1" x14ac:dyDescent="0.3">
      <c r="A2" s="430" t="s">
        <v>72</v>
      </c>
      <c r="B2" s="430"/>
      <c r="C2" s="431"/>
      <c r="D2" s="431"/>
      <c r="E2" s="431"/>
      <c r="F2" s="431"/>
      <c r="G2" s="431"/>
      <c r="H2" s="431"/>
      <c r="I2" s="431"/>
      <c r="J2" s="431"/>
    </row>
    <row r="3" spans="1:10" ht="51.75" customHeight="1" thickBot="1" x14ac:dyDescent="0.3">
      <c r="A3" s="366" t="s">
        <v>73</v>
      </c>
      <c r="B3" s="370"/>
      <c r="C3" s="374" t="s">
        <v>2</v>
      </c>
      <c r="D3" s="374"/>
      <c r="E3" s="374"/>
      <c r="F3" s="374"/>
      <c r="G3" s="374"/>
      <c r="H3" s="374"/>
      <c r="I3" s="374"/>
      <c r="J3" s="375"/>
    </row>
    <row r="4" spans="1:10" ht="67.5" customHeight="1" thickBot="1" x14ac:dyDescent="0.3">
      <c r="A4" s="371"/>
      <c r="B4" s="372"/>
      <c r="C4" s="1" t="s">
        <v>3</v>
      </c>
      <c r="D4" s="3" t="s">
        <v>4</v>
      </c>
      <c r="E4" s="2" t="s">
        <v>5</v>
      </c>
      <c r="F4" s="3" t="s">
        <v>6</v>
      </c>
      <c r="G4" s="3" t="s">
        <v>7</v>
      </c>
      <c r="H4" s="4" t="s">
        <v>8</v>
      </c>
      <c r="I4" s="5" t="s">
        <v>9</v>
      </c>
      <c r="J4" s="6" t="s">
        <v>10</v>
      </c>
    </row>
    <row r="5" spans="1:10" ht="25.5" customHeight="1" x14ac:dyDescent="0.25">
      <c r="A5" s="432" t="s">
        <v>74</v>
      </c>
      <c r="B5" s="7" t="s">
        <v>12</v>
      </c>
      <c r="C5" s="8">
        <v>28</v>
      </c>
      <c r="D5" s="8" t="s">
        <v>13</v>
      </c>
      <c r="E5" s="8" t="s">
        <v>13</v>
      </c>
      <c r="F5" s="8" t="s">
        <v>13</v>
      </c>
      <c r="G5" s="8" t="s">
        <v>13</v>
      </c>
      <c r="H5" s="8" t="s">
        <v>13</v>
      </c>
      <c r="I5" s="145" t="s">
        <v>13</v>
      </c>
      <c r="J5" s="9">
        <f>SUM(C5:I5)</f>
        <v>28</v>
      </c>
    </row>
    <row r="6" spans="1:10" ht="25.5" customHeight="1" x14ac:dyDescent="0.25">
      <c r="A6" s="426"/>
      <c r="B6" s="10" t="s">
        <v>14</v>
      </c>
      <c r="C6" s="11">
        <f t="shared" ref="C6" si="0">C5/C$15</f>
        <v>0.22222222222222221</v>
      </c>
      <c r="D6" s="161" t="s">
        <v>15</v>
      </c>
      <c r="E6" s="161" t="s">
        <v>15</v>
      </c>
      <c r="F6" s="161" t="s">
        <v>15</v>
      </c>
      <c r="G6" s="161" t="s">
        <v>15</v>
      </c>
      <c r="H6" s="161" t="s">
        <v>15</v>
      </c>
      <c r="I6" s="146" t="s">
        <v>15</v>
      </c>
      <c r="J6" s="12">
        <f t="shared" ref="J6" si="1">J5/J$15</f>
        <v>0.22222222222222221</v>
      </c>
    </row>
    <row r="7" spans="1:10" ht="25.5" customHeight="1" x14ac:dyDescent="0.25">
      <c r="A7" s="425" t="s">
        <v>75</v>
      </c>
      <c r="B7" s="13" t="s">
        <v>12</v>
      </c>
      <c r="C7" s="14">
        <v>7</v>
      </c>
      <c r="D7" s="14" t="s">
        <v>13</v>
      </c>
      <c r="E7" s="14" t="s">
        <v>13</v>
      </c>
      <c r="F7" s="14" t="s">
        <v>13</v>
      </c>
      <c r="G7" s="14" t="s">
        <v>13</v>
      </c>
      <c r="H7" s="14" t="s">
        <v>13</v>
      </c>
      <c r="I7" s="147" t="s">
        <v>13</v>
      </c>
      <c r="J7" s="15">
        <f t="shared" ref="J7" si="2">SUM(C7:I7)</f>
        <v>7</v>
      </c>
    </row>
    <row r="8" spans="1:10" ht="25.5" customHeight="1" x14ac:dyDescent="0.25">
      <c r="A8" s="426"/>
      <c r="B8" s="10" t="s">
        <v>14</v>
      </c>
      <c r="C8" s="11">
        <f t="shared" ref="C8" si="3">C7/C$15</f>
        <v>5.5555555555555552E-2</v>
      </c>
      <c r="D8" s="11" t="s">
        <v>15</v>
      </c>
      <c r="E8" s="11" t="s">
        <v>15</v>
      </c>
      <c r="F8" s="11" t="s">
        <v>15</v>
      </c>
      <c r="G8" s="11" t="s">
        <v>15</v>
      </c>
      <c r="H8" s="11" t="s">
        <v>15</v>
      </c>
      <c r="I8" s="146" t="s">
        <v>15</v>
      </c>
      <c r="J8" s="12">
        <f t="shared" ref="J8" si="4">J7/J$15</f>
        <v>5.5555555555555552E-2</v>
      </c>
    </row>
    <row r="9" spans="1:10" ht="25.5" customHeight="1" x14ac:dyDescent="0.25">
      <c r="A9" s="425" t="s">
        <v>76</v>
      </c>
      <c r="B9" s="13" t="s">
        <v>12</v>
      </c>
      <c r="C9" s="14">
        <v>48</v>
      </c>
      <c r="D9" s="14" t="s">
        <v>13</v>
      </c>
      <c r="E9" s="14" t="s">
        <v>13</v>
      </c>
      <c r="F9" s="14" t="s">
        <v>13</v>
      </c>
      <c r="G9" s="14" t="s">
        <v>13</v>
      </c>
      <c r="H9" s="14" t="s">
        <v>13</v>
      </c>
      <c r="I9" s="147" t="s">
        <v>13</v>
      </c>
      <c r="J9" s="15">
        <f t="shared" ref="J9" si="5">SUM(C9:I9)</f>
        <v>48</v>
      </c>
    </row>
    <row r="10" spans="1:10" ht="25.5" customHeight="1" x14ac:dyDescent="0.25">
      <c r="A10" s="426"/>
      <c r="B10" s="10" t="s">
        <v>14</v>
      </c>
      <c r="C10" s="11">
        <f t="shared" ref="C10" si="6">C9/C$15</f>
        <v>0.38095238095238093</v>
      </c>
      <c r="D10" s="11" t="s">
        <v>15</v>
      </c>
      <c r="E10" s="11" t="s">
        <v>15</v>
      </c>
      <c r="F10" s="11" t="s">
        <v>15</v>
      </c>
      <c r="G10" s="11" t="s">
        <v>15</v>
      </c>
      <c r="H10" s="11" t="s">
        <v>15</v>
      </c>
      <c r="I10" s="146" t="s">
        <v>15</v>
      </c>
      <c r="J10" s="12">
        <f t="shared" ref="J10" si="7">J9/J$15</f>
        <v>0.38095238095238093</v>
      </c>
    </row>
    <row r="11" spans="1:10" ht="25.5" customHeight="1" x14ac:dyDescent="0.25">
      <c r="A11" s="425" t="s">
        <v>77</v>
      </c>
      <c r="B11" s="13" t="s">
        <v>12</v>
      </c>
      <c r="C11" s="14">
        <v>38</v>
      </c>
      <c r="D11" s="14" t="s">
        <v>13</v>
      </c>
      <c r="E11" s="14" t="s">
        <v>13</v>
      </c>
      <c r="F11" s="14" t="s">
        <v>13</v>
      </c>
      <c r="G11" s="14" t="s">
        <v>13</v>
      </c>
      <c r="H11" s="14" t="s">
        <v>13</v>
      </c>
      <c r="I11" s="147" t="s">
        <v>13</v>
      </c>
      <c r="J11" s="15">
        <f t="shared" ref="J11" si="8">SUM(C11:I11)</f>
        <v>38</v>
      </c>
    </row>
    <row r="12" spans="1:10" ht="25.5" customHeight="1" x14ac:dyDescent="0.25">
      <c r="A12" s="426"/>
      <c r="B12" s="10" t="s">
        <v>14</v>
      </c>
      <c r="C12" s="11">
        <f t="shared" ref="C12" si="9">C11/C$15</f>
        <v>0.30158730158730157</v>
      </c>
      <c r="D12" s="11" t="s">
        <v>15</v>
      </c>
      <c r="E12" s="11" t="s">
        <v>15</v>
      </c>
      <c r="F12" s="11" t="s">
        <v>15</v>
      </c>
      <c r="G12" s="11" t="s">
        <v>15</v>
      </c>
      <c r="H12" s="11" t="s">
        <v>15</v>
      </c>
      <c r="I12" s="146" t="s">
        <v>15</v>
      </c>
      <c r="J12" s="12">
        <f t="shared" ref="J12" si="10">J11/J$15</f>
        <v>0.30158730158730157</v>
      </c>
    </row>
    <row r="13" spans="1:10" ht="25.5" customHeight="1" x14ac:dyDescent="0.25">
      <c r="A13" s="425" t="s">
        <v>78</v>
      </c>
      <c r="B13" s="13" t="s">
        <v>12</v>
      </c>
      <c r="C13" s="14">
        <v>5</v>
      </c>
      <c r="D13" s="14" t="s">
        <v>13</v>
      </c>
      <c r="E13" s="14" t="s">
        <v>13</v>
      </c>
      <c r="F13" s="14" t="s">
        <v>13</v>
      </c>
      <c r="G13" s="14" t="s">
        <v>13</v>
      </c>
      <c r="H13" s="14" t="s">
        <v>13</v>
      </c>
      <c r="I13" s="147" t="s">
        <v>13</v>
      </c>
      <c r="J13" s="15">
        <f t="shared" ref="J13" si="11">SUM(C13:I13)</f>
        <v>5</v>
      </c>
    </row>
    <row r="14" spans="1:10" ht="25.5" customHeight="1" thickBot="1" x14ac:dyDescent="0.3">
      <c r="A14" s="427"/>
      <c r="B14" s="10" t="s">
        <v>14</v>
      </c>
      <c r="C14" s="16">
        <f t="shared" ref="C14" si="12">C13/C$15</f>
        <v>3.968253968253968E-2</v>
      </c>
      <c r="D14" s="16" t="s">
        <v>15</v>
      </c>
      <c r="E14" s="16" t="s">
        <v>15</v>
      </c>
      <c r="F14" s="16" t="s">
        <v>15</v>
      </c>
      <c r="G14" s="16" t="s">
        <v>15</v>
      </c>
      <c r="H14" s="16" t="s">
        <v>15</v>
      </c>
      <c r="I14" s="162" t="s">
        <v>15</v>
      </c>
      <c r="J14" s="17">
        <f t="shared" ref="J14" si="13">J13/J$15</f>
        <v>3.968253968253968E-2</v>
      </c>
    </row>
    <row r="15" spans="1:10" ht="27.75" customHeight="1" x14ac:dyDescent="0.25">
      <c r="A15" s="428" t="s">
        <v>79</v>
      </c>
      <c r="B15" s="7" t="s">
        <v>12</v>
      </c>
      <c r="C15" s="19">
        <f>C5+C7+C9+C11+C13</f>
        <v>126</v>
      </c>
      <c r="D15" s="19" t="s">
        <v>13</v>
      </c>
      <c r="E15" s="19" t="s">
        <v>13</v>
      </c>
      <c r="F15" s="19" t="s">
        <v>13</v>
      </c>
      <c r="G15" s="19" t="s">
        <v>13</v>
      </c>
      <c r="H15" s="19" t="s">
        <v>13</v>
      </c>
      <c r="I15" s="122" t="s">
        <v>13</v>
      </c>
      <c r="J15" s="20">
        <f t="shared" ref="J15" si="14">J5+J7+J9+J11+J13</f>
        <v>126</v>
      </c>
    </row>
    <row r="16" spans="1:10" ht="27.75" customHeight="1" thickBot="1" x14ac:dyDescent="0.3">
      <c r="A16" s="429"/>
      <c r="B16" s="152" t="s">
        <v>14</v>
      </c>
      <c r="C16" s="22">
        <f t="shared" ref="C16" si="15">C15/C$15</f>
        <v>1</v>
      </c>
      <c r="D16" s="22" t="s">
        <v>15</v>
      </c>
      <c r="E16" s="22" t="s">
        <v>15</v>
      </c>
      <c r="F16" s="22" t="s">
        <v>15</v>
      </c>
      <c r="G16" s="22" t="s">
        <v>15</v>
      </c>
      <c r="H16" s="22" t="s">
        <v>15</v>
      </c>
      <c r="I16" s="163" t="s">
        <v>15</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80</v>
      </c>
      <c r="B18" s="164" t="s">
        <v>12</v>
      </c>
      <c r="C18" s="29">
        <v>113</v>
      </c>
      <c r="D18" s="30" t="s">
        <v>13</v>
      </c>
      <c r="E18" s="30" t="s">
        <v>13</v>
      </c>
      <c r="F18" s="30" t="s">
        <v>13</v>
      </c>
      <c r="G18" s="30" t="s">
        <v>13</v>
      </c>
      <c r="H18" s="30" t="s">
        <v>13</v>
      </c>
      <c r="I18" s="30" t="s">
        <v>13</v>
      </c>
      <c r="J18" s="32">
        <f>SUM(C18:I18)</f>
        <v>113</v>
      </c>
    </row>
    <row r="19" spans="1:10" ht="44.25" customHeight="1" thickBot="1" x14ac:dyDescent="0.3">
      <c r="A19" s="165" t="s">
        <v>29</v>
      </c>
      <c r="B19" s="152" t="s">
        <v>12</v>
      </c>
      <c r="C19" s="35">
        <f>+C20-C18-C15</f>
        <v>172</v>
      </c>
      <c r="D19" s="38">
        <v>933</v>
      </c>
      <c r="E19" s="38" t="s">
        <v>13</v>
      </c>
      <c r="F19" s="38" t="s">
        <v>13</v>
      </c>
      <c r="G19" s="38" t="s">
        <v>13</v>
      </c>
      <c r="H19" s="38" t="s">
        <v>13</v>
      </c>
      <c r="I19" s="39" t="s">
        <v>13</v>
      </c>
      <c r="J19" s="166">
        <f>SUM(C19:I19)</f>
        <v>1105</v>
      </c>
    </row>
    <row r="20" spans="1:10" ht="44.25" customHeight="1" thickBot="1" x14ac:dyDescent="0.3">
      <c r="A20" s="167" t="s">
        <v>30</v>
      </c>
      <c r="B20" s="152" t="s">
        <v>12</v>
      </c>
      <c r="C20" s="35">
        <v>411</v>
      </c>
      <c r="D20" s="38">
        <v>933</v>
      </c>
      <c r="E20" s="38" t="s">
        <v>13</v>
      </c>
      <c r="F20" s="38" t="s">
        <v>13</v>
      </c>
      <c r="G20" s="38" t="s">
        <v>13</v>
      </c>
      <c r="H20" s="38" t="s">
        <v>81</v>
      </c>
      <c r="I20" s="38" t="s">
        <v>13</v>
      </c>
      <c r="J20" s="36">
        <f>SUM(C20:I20)</f>
        <v>1344</v>
      </c>
    </row>
    <row r="21" spans="1:10" ht="54.75" customHeight="1" thickBot="1" x14ac:dyDescent="0.3">
      <c r="A21" s="40"/>
      <c r="B21" s="24"/>
      <c r="C21" s="41"/>
      <c r="D21" s="41"/>
      <c r="E21" s="41"/>
      <c r="F21" s="41"/>
      <c r="G21" s="41"/>
      <c r="H21" s="41"/>
      <c r="I21" s="41"/>
      <c r="J21" s="42"/>
    </row>
    <row r="22" spans="1:10" ht="42" customHeight="1" x14ac:dyDescent="0.25">
      <c r="A22" s="331" t="s">
        <v>31</v>
      </c>
      <c r="B22" s="332"/>
      <c r="C22" s="332"/>
      <c r="D22" s="44"/>
      <c r="E22" s="44"/>
      <c r="F22" s="44"/>
      <c r="G22" s="44"/>
      <c r="H22" s="44"/>
      <c r="I22" s="44"/>
      <c r="J22" s="45"/>
    </row>
    <row r="23" spans="1:10" ht="42" customHeight="1" x14ac:dyDescent="0.25">
      <c r="A23" s="349" t="s">
        <v>32</v>
      </c>
      <c r="B23" s="350"/>
      <c r="C23" s="168">
        <v>1</v>
      </c>
      <c r="D23" s="47">
        <v>0</v>
      </c>
      <c r="E23" s="47">
        <v>0</v>
      </c>
      <c r="F23" s="47">
        <v>0</v>
      </c>
      <c r="G23" s="47">
        <v>0</v>
      </c>
      <c r="H23" s="47">
        <v>0</v>
      </c>
      <c r="I23" s="47">
        <v>0</v>
      </c>
      <c r="J23" s="48">
        <f>SUM(C23:I23)</f>
        <v>1</v>
      </c>
    </row>
    <row r="24" spans="1:10" ht="42" customHeight="1" thickBot="1" x14ac:dyDescent="0.3">
      <c r="A24" s="351" t="s">
        <v>33</v>
      </c>
      <c r="B24" s="352"/>
      <c r="C24" s="49">
        <v>2</v>
      </c>
      <c r="D24" s="50">
        <v>2</v>
      </c>
      <c r="E24" s="50">
        <v>0</v>
      </c>
      <c r="F24" s="50">
        <v>0</v>
      </c>
      <c r="G24" s="50">
        <v>0</v>
      </c>
      <c r="H24" s="50">
        <v>0</v>
      </c>
      <c r="I24" s="51">
        <v>0</v>
      </c>
      <c r="J24" s="52">
        <f>SUM(C24:I24)</f>
        <v>4</v>
      </c>
    </row>
    <row r="25" spans="1:10" ht="31.5" customHeight="1" x14ac:dyDescent="0.25">
      <c r="A25" s="53" t="s">
        <v>34</v>
      </c>
      <c r="B25" s="54"/>
      <c r="C25" s="55"/>
      <c r="D25" s="55"/>
      <c r="E25" s="55"/>
      <c r="F25" s="55"/>
      <c r="G25" s="55"/>
      <c r="H25" s="55"/>
      <c r="I25" s="55"/>
      <c r="J25" s="55"/>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6" customWidth="1"/>
    <col min="3" max="10" width="22.5703125" customWidth="1"/>
  </cols>
  <sheetData>
    <row r="1" spans="1:10" ht="43.5" customHeight="1" x14ac:dyDescent="0.25">
      <c r="A1" s="430" t="s">
        <v>62</v>
      </c>
      <c r="B1" s="430"/>
      <c r="C1" s="430"/>
      <c r="D1" s="430"/>
      <c r="E1" s="430"/>
      <c r="F1" s="430"/>
      <c r="G1" s="430"/>
      <c r="H1" s="430"/>
      <c r="I1" s="430"/>
      <c r="J1" s="430"/>
    </row>
    <row r="2" spans="1:10" ht="43.5" customHeight="1" thickBot="1" x14ac:dyDescent="0.3">
      <c r="A2" s="430" t="s">
        <v>63</v>
      </c>
      <c r="B2" s="430"/>
      <c r="C2" s="431"/>
      <c r="D2" s="431"/>
      <c r="E2" s="431"/>
      <c r="F2" s="431"/>
      <c r="G2" s="431"/>
      <c r="H2" s="431"/>
      <c r="I2" s="431"/>
      <c r="J2" s="431"/>
    </row>
    <row r="3" spans="1:10" ht="51.75" customHeight="1" thickBot="1" x14ac:dyDescent="0.3">
      <c r="A3" s="366" t="s">
        <v>64</v>
      </c>
      <c r="B3" s="370"/>
      <c r="C3" s="373" t="s">
        <v>2</v>
      </c>
      <c r="D3" s="374"/>
      <c r="E3" s="374"/>
      <c r="F3" s="374"/>
      <c r="G3" s="374"/>
      <c r="H3" s="374"/>
      <c r="I3" s="374"/>
      <c r="J3" s="375"/>
    </row>
    <row r="4" spans="1:10" ht="48" customHeight="1" thickBot="1" x14ac:dyDescent="0.3">
      <c r="A4" s="371"/>
      <c r="B4" s="372"/>
      <c r="C4" s="1" t="s">
        <v>3</v>
      </c>
      <c r="D4" s="3" t="s">
        <v>4</v>
      </c>
      <c r="E4" s="2" t="s">
        <v>5</v>
      </c>
      <c r="F4" s="2" t="s">
        <v>65</v>
      </c>
      <c r="G4" s="3" t="s">
        <v>7</v>
      </c>
      <c r="H4" s="3" t="s">
        <v>8</v>
      </c>
      <c r="I4" s="5" t="s">
        <v>9</v>
      </c>
      <c r="J4" s="6" t="s">
        <v>10</v>
      </c>
    </row>
    <row r="5" spans="1:10" ht="25.5" customHeight="1" x14ac:dyDescent="0.25">
      <c r="A5" s="436" t="s">
        <v>66</v>
      </c>
      <c r="B5" s="13" t="s">
        <v>12</v>
      </c>
      <c r="C5" s="8">
        <v>234</v>
      </c>
      <c r="D5" s="8">
        <v>189</v>
      </c>
      <c r="E5" s="8" t="s">
        <v>13</v>
      </c>
      <c r="F5" s="8" t="s">
        <v>13</v>
      </c>
      <c r="G5" s="8" t="s">
        <v>13</v>
      </c>
      <c r="H5" s="8" t="s">
        <v>13</v>
      </c>
      <c r="I5" s="145" t="s">
        <v>13</v>
      </c>
      <c r="J5" s="9">
        <f>SUM(C5:I5)</f>
        <v>423</v>
      </c>
    </row>
    <row r="6" spans="1:10" ht="25.5" customHeight="1" x14ac:dyDescent="0.25">
      <c r="A6" s="437"/>
      <c r="B6" s="10" t="s">
        <v>14</v>
      </c>
      <c r="C6" s="11">
        <f t="shared" ref="C6:J6" si="0">C5/C$11</f>
        <v>0.624</v>
      </c>
      <c r="D6" s="11">
        <f t="shared" si="0"/>
        <v>0.57446808510638303</v>
      </c>
      <c r="E6" s="11" t="s">
        <v>15</v>
      </c>
      <c r="F6" s="11" t="s">
        <v>15</v>
      </c>
      <c r="G6" s="11" t="s">
        <v>15</v>
      </c>
      <c r="H6" s="11" t="s">
        <v>15</v>
      </c>
      <c r="I6" s="146" t="s">
        <v>15</v>
      </c>
      <c r="J6" s="12">
        <f t="shared" si="0"/>
        <v>0.60085227272727271</v>
      </c>
    </row>
    <row r="7" spans="1:10" ht="25.5" customHeight="1" x14ac:dyDescent="0.25">
      <c r="A7" s="433" t="s">
        <v>67</v>
      </c>
      <c r="B7" s="13" t="s">
        <v>12</v>
      </c>
      <c r="C7" s="14">
        <v>63</v>
      </c>
      <c r="D7" s="14">
        <v>102</v>
      </c>
      <c r="E7" s="14" t="s">
        <v>13</v>
      </c>
      <c r="F7" s="14" t="s">
        <v>13</v>
      </c>
      <c r="G7" s="14" t="s">
        <v>13</v>
      </c>
      <c r="H7" s="14" t="s">
        <v>13</v>
      </c>
      <c r="I7" s="147" t="s">
        <v>13</v>
      </c>
      <c r="J7" s="15">
        <f t="shared" ref="J7" si="1">SUM(C7:I7)</f>
        <v>165</v>
      </c>
    </row>
    <row r="8" spans="1:10" ht="25.5" customHeight="1" x14ac:dyDescent="0.25">
      <c r="A8" s="437"/>
      <c r="B8" s="10" t="s">
        <v>14</v>
      </c>
      <c r="C8" s="11">
        <f t="shared" ref="C8:J8" si="2">C7/C$11</f>
        <v>0.16800000000000001</v>
      </c>
      <c r="D8" s="11">
        <f t="shared" si="2"/>
        <v>0.3100303951367781</v>
      </c>
      <c r="E8" s="11" t="s">
        <v>15</v>
      </c>
      <c r="F8" s="11" t="s">
        <v>15</v>
      </c>
      <c r="G8" s="11" t="s">
        <v>15</v>
      </c>
      <c r="H8" s="11" t="s">
        <v>15</v>
      </c>
      <c r="I8" s="146" t="s">
        <v>15</v>
      </c>
      <c r="J8" s="12">
        <f t="shared" si="2"/>
        <v>0.234375</v>
      </c>
    </row>
    <row r="9" spans="1:10" ht="25.5" customHeight="1" x14ac:dyDescent="0.25">
      <c r="A9" s="433" t="s">
        <v>68</v>
      </c>
      <c r="B9" s="148" t="s">
        <v>12</v>
      </c>
      <c r="C9" s="149">
        <v>78</v>
      </c>
      <c r="D9" s="149">
        <v>38</v>
      </c>
      <c r="E9" s="149" t="s">
        <v>13</v>
      </c>
      <c r="F9" s="149" t="s">
        <v>13</v>
      </c>
      <c r="G9" s="149" t="s">
        <v>13</v>
      </c>
      <c r="H9" s="149" t="s">
        <v>13</v>
      </c>
      <c r="I9" s="150" t="s">
        <v>13</v>
      </c>
      <c r="J9" s="151">
        <f t="shared" ref="J9:J11" si="3">SUM(C9:I9)</f>
        <v>116</v>
      </c>
    </row>
    <row r="10" spans="1:10" ht="25.5" customHeight="1" thickBot="1" x14ac:dyDescent="0.3">
      <c r="A10" s="434"/>
      <c r="B10" s="152" t="s">
        <v>14</v>
      </c>
      <c r="C10" s="153">
        <f t="shared" ref="C10:J10" si="4">C9/C$11</f>
        <v>0.20799999999999999</v>
      </c>
      <c r="D10" s="153">
        <f t="shared" si="4"/>
        <v>0.11550151975683891</v>
      </c>
      <c r="E10" s="153" t="s">
        <v>15</v>
      </c>
      <c r="F10" s="153" t="s">
        <v>15</v>
      </c>
      <c r="G10" s="153" t="s">
        <v>15</v>
      </c>
      <c r="H10" s="153" t="s">
        <v>15</v>
      </c>
      <c r="I10" s="154" t="s">
        <v>15</v>
      </c>
      <c r="J10" s="155">
        <f t="shared" si="4"/>
        <v>0.16477272727272727</v>
      </c>
    </row>
    <row r="11" spans="1:10" ht="27.75" customHeight="1" x14ac:dyDescent="0.25">
      <c r="A11" s="435" t="s">
        <v>69</v>
      </c>
      <c r="B11" s="13" t="s">
        <v>12</v>
      </c>
      <c r="C11" s="156">
        <f t="shared" ref="C11:D11" si="5">C5+C7++C9</f>
        <v>375</v>
      </c>
      <c r="D11" s="156">
        <f t="shared" si="5"/>
        <v>329</v>
      </c>
      <c r="E11" s="156" t="s">
        <v>13</v>
      </c>
      <c r="F11" s="156" t="s">
        <v>13</v>
      </c>
      <c r="G11" s="156" t="s">
        <v>13</v>
      </c>
      <c r="H11" s="156" t="s">
        <v>13</v>
      </c>
      <c r="I11" s="157" t="s">
        <v>13</v>
      </c>
      <c r="J11" s="158">
        <f t="shared" si="3"/>
        <v>704</v>
      </c>
    </row>
    <row r="12" spans="1:10" ht="27.75" customHeight="1" thickBot="1" x14ac:dyDescent="0.3">
      <c r="A12" s="371"/>
      <c r="B12" s="152" t="s">
        <v>14</v>
      </c>
      <c r="C12" s="22">
        <f t="shared" ref="C12:D12" si="6">C11/C$11</f>
        <v>1</v>
      </c>
      <c r="D12" s="22">
        <f t="shared" si="6"/>
        <v>1</v>
      </c>
      <c r="E12" s="22" t="s">
        <v>15</v>
      </c>
      <c r="F12" s="22" t="s">
        <v>15</v>
      </c>
      <c r="G12" s="22" t="s">
        <v>15</v>
      </c>
      <c r="H12" s="22" t="s">
        <v>15</v>
      </c>
      <c r="I12" s="124" t="s">
        <v>15</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70</v>
      </c>
      <c r="B14" s="28" t="s">
        <v>12</v>
      </c>
      <c r="C14" s="30">
        <v>36</v>
      </c>
      <c r="D14" s="30">
        <v>58</v>
      </c>
      <c r="E14" s="30" t="s">
        <v>13</v>
      </c>
      <c r="F14" s="30" t="s">
        <v>13</v>
      </c>
      <c r="G14" s="30" t="s">
        <v>13</v>
      </c>
      <c r="H14" s="30" t="s">
        <v>13</v>
      </c>
      <c r="I14" s="31" t="s">
        <v>13</v>
      </c>
      <c r="J14" s="32">
        <f>SUM(C14:I14)</f>
        <v>94</v>
      </c>
    </row>
    <row r="15" spans="1:10" ht="48.75" customHeight="1" thickBot="1" x14ac:dyDescent="0.3">
      <c r="A15" s="33" t="s">
        <v>29</v>
      </c>
      <c r="B15" s="159" t="s">
        <v>12</v>
      </c>
      <c r="C15" s="38">
        <f t="shared" ref="C15:J15" si="7">C16-C11-C14</f>
        <v>0</v>
      </c>
      <c r="D15" s="38">
        <f t="shared" si="7"/>
        <v>546</v>
      </c>
      <c r="E15" s="38" t="s">
        <v>13</v>
      </c>
      <c r="F15" s="38" t="s">
        <v>13</v>
      </c>
      <c r="G15" s="38" t="s">
        <v>13</v>
      </c>
      <c r="H15" s="38" t="s">
        <v>13</v>
      </c>
      <c r="I15" s="39" t="s">
        <v>13</v>
      </c>
      <c r="J15" s="36">
        <f t="shared" si="7"/>
        <v>546</v>
      </c>
    </row>
    <row r="16" spans="1:10" ht="48.75" customHeight="1" thickBot="1" x14ac:dyDescent="0.3">
      <c r="A16" s="37" t="s">
        <v>30</v>
      </c>
      <c r="B16" s="160" t="s">
        <v>12</v>
      </c>
      <c r="C16" s="38">
        <v>411</v>
      </c>
      <c r="D16" s="38">
        <v>933</v>
      </c>
      <c r="E16" s="38" t="s">
        <v>13</v>
      </c>
      <c r="F16" s="38" t="s">
        <v>13</v>
      </c>
      <c r="G16" s="38" t="s">
        <v>13</v>
      </c>
      <c r="H16" s="38" t="s">
        <v>13</v>
      </c>
      <c r="I16" s="39" t="s">
        <v>13</v>
      </c>
      <c r="J16" s="36">
        <f>SUM(C16:I16)</f>
        <v>1344</v>
      </c>
    </row>
    <row r="17" spans="1:10" ht="54.75" customHeight="1" thickBot="1" x14ac:dyDescent="0.3">
      <c r="A17" s="40"/>
      <c r="B17" s="24"/>
      <c r="C17" s="41"/>
      <c r="D17" s="41"/>
      <c r="E17" s="41"/>
      <c r="F17" s="41"/>
      <c r="G17" s="41"/>
      <c r="H17" s="41"/>
      <c r="I17" s="41"/>
      <c r="J17" s="42"/>
    </row>
    <row r="18" spans="1:10" ht="36" customHeight="1" x14ac:dyDescent="0.25">
      <c r="A18" s="331" t="s">
        <v>31</v>
      </c>
      <c r="B18" s="332"/>
      <c r="C18" s="332"/>
      <c r="D18" s="44"/>
      <c r="E18" s="44"/>
      <c r="F18" s="44"/>
      <c r="G18" s="44"/>
      <c r="H18" s="44"/>
      <c r="I18" s="44"/>
      <c r="J18" s="45"/>
    </row>
    <row r="19" spans="1:10" ht="36" customHeight="1" x14ac:dyDescent="0.25">
      <c r="A19" s="349" t="s">
        <v>32</v>
      </c>
      <c r="B19" s="350"/>
      <c r="C19" s="46">
        <v>2</v>
      </c>
      <c r="D19" s="47">
        <v>1</v>
      </c>
      <c r="E19" s="47">
        <v>0</v>
      </c>
      <c r="F19" s="47">
        <v>0</v>
      </c>
      <c r="G19" s="47">
        <v>0</v>
      </c>
      <c r="H19" s="47">
        <v>0</v>
      </c>
      <c r="I19" s="47">
        <v>0</v>
      </c>
      <c r="J19" s="48">
        <f>SUM(C19:I19)</f>
        <v>3</v>
      </c>
    </row>
    <row r="20" spans="1:10" ht="36" customHeight="1" thickBot="1" x14ac:dyDescent="0.3">
      <c r="A20" s="351" t="s">
        <v>33</v>
      </c>
      <c r="B20" s="352"/>
      <c r="C20" s="49">
        <v>2</v>
      </c>
      <c r="D20" s="50">
        <v>2</v>
      </c>
      <c r="E20" s="50">
        <v>0</v>
      </c>
      <c r="F20" s="50">
        <v>0</v>
      </c>
      <c r="G20" s="50">
        <v>0</v>
      </c>
      <c r="H20" s="50">
        <v>0</v>
      </c>
      <c r="I20" s="51">
        <v>0</v>
      </c>
      <c r="J20" s="52">
        <f>SUM(C20:I20)</f>
        <v>4</v>
      </c>
    </row>
    <row r="21" spans="1:10" ht="31.5" customHeight="1" x14ac:dyDescent="0.25">
      <c r="A21" s="53" t="s">
        <v>34</v>
      </c>
      <c r="B21" s="54"/>
      <c r="C21" s="55"/>
      <c r="D21" s="55"/>
      <c r="E21" s="55"/>
      <c r="F21" s="55"/>
      <c r="G21" s="55"/>
      <c r="H21" s="55"/>
      <c r="I21" s="55"/>
      <c r="J21" s="55"/>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2"/>
  <sheetViews>
    <sheetView zoomScale="64" zoomScaleNormal="64" workbookViewId="0">
      <selection sqref="A1:J1"/>
    </sheetView>
  </sheetViews>
  <sheetFormatPr baseColWidth="10" defaultRowHeight="15" x14ac:dyDescent="0.25"/>
  <cols>
    <col min="1" max="1" width="54.5703125" customWidth="1"/>
    <col min="2" max="2" width="17.28515625" style="56" customWidth="1"/>
    <col min="3" max="10" width="26.140625" customWidth="1"/>
  </cols>
  <sheetData>
    <row r="1" spans="1:10" ht="57" customHeight="1" x14ac:dyDescent="0.25">
      <c r="A1" s="450" t="s">
        <v>48</v>
      </c>
      <c r="B1" s="450"/>
      <c r="C1" s="450"/>
      <c r="D1" s="450"/>
      <c r="E1" s="450"/>
      <c r="F1" s="450"/>
      <c r="G1" s="450"/>
      <c r="H1" s="450"/>
      <c r="I1" s="450"/>
      <c r="J1" s="450"/>
    </row>
    <row r="2" spans="1:10" ht="42" customHeight="1" thickBot="1" x14ac:dyDescent="0.3">
      <c r="A2" s="451" t="s">
        <v>49</v>
      </c>
      <c r="B2" s="451"/>
      <c r="C2" s="452"/>
      <c r="D2" s="452"/>
      <c r="E2" s="452"/>
      <c r="F2" s="452"/>
      <c r="G2" s="452"/>
      <c r="H2" s="452"/>
      <c r="I2" s="452"/>
      <c r="J2" s="452"/>
    </row>
    <row r="3" spans="1:10" ht="51.75" customHeight="1" thickBot="1" x14ac:dyDescent="0.3">
      <c r="A3" s="416" t="s">
        <v>50</v>
      </c>
      <c r="B3" s="453"/>
      <c r="C3" s="373" t="s">
        <v>2</v>
      </c>
      <c r="D3" s="374"/>
      <c r="E3" s="374"/>
      <c r="F3" s="374"/>
      <c r="G3" s="374"/>
      <c r="H3" s="374"/>
      <c r="I3" s="374"/>
      <c r="J3" s="375"/>
    </row>
    <row r="4" spans="1:10" ht="57.75" customHeight="1" thickBot="1" x14ac:dyDescent="0.3">
      <c r="A4" s="420"/>
      <c r="B4" s="454"/>
      <c r="C4" s="100" t="s">
        <v>3</v>
      </c>
      <c r="D4" s="101" t="s">
        <v>4</v>
      </c>
      <c r="E4" s="102" t="s">
        <v>5</v>
      </c>
      <c r="F4" s="102" t="s">
        <v>6</v>
      </c>
      <c r="G4" s="101" t="s">
        <v>7</v>
      </c>
      <c r="H4" s="103" t="s">
        <v>8</v>
      </c>
      <c r="I4" s="104" t="s">
        <v>9</v>
      </c>
      <c r="J4" s="105" t="s">
        <v>10</v>
      </c>
    </row>
    <row r="5" spans="1:10" ht="31.5" customHeight="1" x14ac:dyDescent="0.25">
      <c r="A5" s="455" t="s">
        <v>51</v>
      </c>
      <c r="B5" s="106" t="s">
        <v>12</v>
      </c>
      <c r="C5" s="107">
        <v>7</v>
      </c>
      <c r="D5" s="107" t="s">
        <v>13</v>
      </c>
      <c r="E5" s="107" t="s">
        <v>13</v>
      </c>
      <c r="F5" s="107" t="s">
        <v>13</v>
      </c>
      <c r="G5" s="107" t="s">
        <v>13</v>
      </c>
      <c r="H5" s="107" t="s">
        <v>13</v>
      </c>
      <c r="I5" s="108" t="s">
        <v>13</v>
      </c>
      <c r="J5" s="109">
        <f>SUM(C5:I5)</f>
        <v>7</v>
      </c>
    </row>
    <row r="6" spans="1:10" ht="31.5" customHeight="1" x14ac:dyDescent="0.25">
      <c r="A6" s="448"/>
      <c r="B6" s="110" t="s">
        <v>14</v>
      </c>
      <c r="C6" s="111">
        <f t="shared" ref="C6" si="0">C5/C$21</f>
        <v>3.2863849765258218E-2</v>
      </c>
      <c r="D6" s="111" t="s">
        <v>15</v>
      </c>
      <c r="E6" s="111" t="s">
        <v>15</v>
      </c>
      <c r="F6" s="111" t="s">
        <v>15</v>
      </c>
      <c r="G6" s="111" t="s">
        <v>15</v>
      </c>
      <c r="H6" s="111" t="s">
        <v>15</v>
      </c>
      <c r="I6" s="112" t="s">
        <v>15</v>
      </c>
      <c r="J6" s="113">
        <f t="shared" ref="J6" si="1">J5/J$21</f>
        <v>3.2863849765258218E-2</v>
      </c>
    </row>
    <row r="7" spans="1:10" ht="25.5" customHeight="1" x14ac:dyDescent="0.25">
      <c r="A7" s="447" t="s">
        <v>52</v>
      </c>
      <c r="B7" s="114" t="s">
        <v>12</v>
      </c>
      <c r="C7" s="115">
        <v>12</v>
      </c>
      <c r="D7" s="115" t="s">
        <v>13</v>
      </c>
      <c r="E7" s="115" t="s">
        <v>13</v>
      </c>
      <c r="F7" s="115" t="s">
        <v>13</v>
      </c>
      <c r="G7" s="115" t="s">
        <v>13</v>
      </c>
      <c r="H7" s="115" t="s">
        <v>13</v>
      </c>
      <c r="I7" s="116" t="s">
        <v>13</v>
      </c>
      <c r="J7" s="117">
        <f t="shared" ref="J7" si="2">SUM(C7:I7)</f>
        <v>12</v>
      </c>
    </row>
    <row r="8" spans="1:10" ht="25.5" customHeight="1" x14ac:dyDescent="0.25">
      <c r="A8" s="448"/>
      <c r="B8" s="110" t="s">
        <v>14</v>
      </c>
      <c r="C8" s="111">
        <f t="shared" ref="C8" si="3">C7/C$21</f>
        <v>5.6338028169014086E-2</v>
      </c>
      <c r="D8" s="111" t="s">
        <v>15</v>
      </c>
      <c r="E8" s="111" t="s">
        <v>15</v>
      </c>
      <c r="F8" s="111" t="s">
        <v>15</v>
      </c>
      <c r="G8" s="111" t="s">
        <v>15</v>
      </c>
      <c r="H8" s="111" t="s">
        <v>15</v>
      </c>
      <c r="I8" s="112" t="s">
        <v>15</v>
      </c>
      <c r="J8" s="113">
        <f t="shared" ref="J8" si="4">J7/J$21</f>
        <v>5.6338028169014086E-2</v>
      </c>
    </row>
    <row r="9" spans="1:10" ht="33.75" customHeight="1" x14ac:dyDescent="0.25">
      <c r="A9" s="447" t="s">
        <v>53</v>
      </c>
      <c r="B9" s="114" t="s">
        <v>12</v>
      </c>
      <c r="C9" s="115">
        <v>47</v>
      </c>
      <c r="D9" s="115" t="s">
        <v>13</v>
      </c>
      <c r="E9" s="115" t="s">
        <v>13</v>
      </c>
      <c r="F9" s="115" t="s">
        <v>13</v>
      </c>
      <c r="G9" s="115" t="s">
        <v>13</v>
      </c>
      <c r="H9" s="115" t="s">
        <v>13</v>
      </c>
      <c r="I9" s="116" t="s">
        <v>13</v>
      </c>
      <c r="J9" s="117">
        <f t="shared" ref="J9" si="5">SUM(C9:I9)</f>
        <v>47</v>
      </c>
    </row>
    <row r="10" spans="1:10" ht="33.75" customHeight="1" x14ac:dyDescent="0.25">
      <c r="A10" s="448"/>
      <c r="B10" s="110" t="s">
        <v>14</v>
      </c>
      <c r="C10" s="111">
        <f t="shared" ref="C10" si="6">C9/C$21</f>
        <v>0.22065727699530516</v>
      </c>
      <c r="D10" s="111" t="s">
        <v>15</v>
      </c>
      <c r="E10" s="111" t="s">
        <v>15</v>
      </c>
      <c r="F10" s="111" t="s">
        <v>15</v>
      </c>
      <c r="G10" s="111" t="s">
        <v>15</v>
      </c>
      <c r="H10" s="111" t="s">
        <v>15</v>
      </c>
      <c r="I10" s="112" t="s">
        <v>15</v>
      </c>
      <c r="J10" s="113">
        <f t="shared" ref="J10" si="7">J9/J$21</f>
        <v>0.22065727699530516</v>
      </c>
    </row>
    <row r="11" spans="1:10" ht="25.5" customHeight="1" x14ac:dyDescent="0.25">
      <c r="A11" s="447" t="s">
        <v>54</v>
      </c>
      <c r="B11" s="114" t="s">
        <v>12</v>
      </c>
      <c r="C11" s="115">
        <v>26</v>
      </c>
      <c r="D11" s="115" t="s">
        <v>13</v>
      </c>
      <c r="E11" s="115" t="s">
        <v>13</v>
      </c>
      <c r="F11" s="115" t="s">
        <v>13</v>
      </c>
      <c r="G11" s="115" t="s">
        <v>13</v>
      </c>
      <c r="H11" s="115" t="s">
        <v>13</v>
      </c>
      <c r="I11" s="116" t="s">
        <v>13</v>
      </c>
      <c r="J11" s="117">
        <f t="shared" ref="J11" si="8">SUM(C11:I11)</f>
        <v>26</v>
      </c>
    </row>
    <row r="12" spans="1:10" ht="25.5" customHeight="1" x14ac:dyDescent="0.25">
      <c r="A12" s="448"/>
      <c r="B12" s="110" t="s">
        <v>14</v>
      </c>
      <c r="C12" s="111">
        <f t="shared" ref="C12" si="9">C11/C$21</f>
        <v>0.12206572769953052</v>
      </c>
      <c r="D12" s="111" t="s">
        <v>15</v>
      </c>
      <c r="E12" s="111" t="s">
        <v>15</v>
      </c>
      <c r="F12" s="111" t="s">
        <v>15</v>
      </c>
      <c r="G12" s="111" t="s">
        <v>15</v>
      </c>
      <c r="H12" s="111" t="s">
        <v>15</v>
      </c>
      <c r="I12" s="112" t="s">
        <v>15</v>
      </c>
      <c r="J12" s="113">
        <f t="shared" ref="J12" si="10">J11/J$21</f>
        <v>0.12206572769953052</v>
      </c>
    </row>
    <row r="13" spans="1:10" ht="25.5" customHeight="1" x14ac:dyDescent="0.25">
      <c r="A13" s="447" t="s">
        <v>55</v>
      </c>
      <c r="B13" s="114" t="s">
        <v>12</v>
      </c>
      <c r="C13" s="115">
        <v>9</v>
      </c>
      <c r="D13" s="115" t="s">
        <v>13</v>
      </c>
      <c r="E13" s="115" t="s">
        <v>13</v>
      </c>
      <c r="F13" s="115" t="s">
        <v>13</v>
      </c>
      <c r="G13" s="115" t="s">
        <v>13</v>
      </c>
      <c r="H13" s="115" t="s">
        <v>13</v>
      </c>
      <c r="I13" s="116" t="s">
        <v>13</v>
      </c>
      <c r="J13" s="117">
        <f t="shared" ref="J13" si="11">SUM(C13:I13)</f>
        <v>9</v>
      </c>
    </row>
    <row r="14" spans="1:10" ht="25.5" customHeight="1" x14ac:dyDescent="0.25">
      <c r="A14" s="448"/>
      <c r="B14" s="110" t="s">
        <v>14</v>
      </c>
      <c r="C14" s="111">
        <f t="shared" ref="C14" si="12">C13/C$21</f>
        <v>4.2253521126760563E-2</v>
      </c>
      <c r="D14" s="111" t="s">
        <v>15</v>
      </c>
      <c r="E14" s="111" t="s">
        <v>15</v>
      </c>
      <c r="F14" s="111" t="s">
        <v>15</v>
      </c>
      <c r="G14" s="111" t="s">
        <v>15</v>
      </c>
      <c r="H14" s="111" t="s">
        <v>15</v>
      </c>
      <c r="I14" s="112" t="s">
        <v>15</v>
      </c>
      <c r="J14" s="113">
        <f t="shared" ref="J14" si="13">J13/J$21</f>
        <v>4.2253521126760563E-2</v>
      </c>
    </row>
    <row r="15" spans="1:10" ht="25.5" customHeight="1" x14ac:dyDescent="0.25">
      <c r="A15" s="447" t="s">
        <v>56</v>
      </c>
      <c r="B15" s="114" t="s">
        <v>12</v>
      </c>
      <c r="C15" s="115">
        <v>62</v>
      </c>
      <c r="D15" s="115" t="s">
        <v>13</v>
      </c>
      <c r="E15" s="115" t="s">
        <v>13</v>
      </c>
      <c r="F15" s="115" t="s">
        <v>13</v>
      </c>
      <c r="G15" s="115" t="s">
        <v>13</v>
      </c>
      <c r="H15" s="115" t="s">
        <v>13</v>
      </c>
      <c r="I15" s="116" t="s">
        <v>13</v>
      </c>
      <c r="J15" s="117">
        <f t="shared" ref="J15" si="14">SUM(C15:I15)</f>
        <v>62</v>
      </c>
    </row>
    <row r="16" spans="1:10" ht="25.5" customHeight="1" x14ac:dyDescent="0.25">
      <c r="A16" s="448"/>
      <c r="B16" s="110" t="s">
        <v>14</v>
      </c>
      <c r="C16" s="111">
        <f t="shared" ref="C16" si="15">C15/C$21</f>
        <v>0.29107981220657275</v>
      </c>
      <c r="D16" s="111" t="s">
        <v>15</v>
      </c>
      <c r="E16" s="111" t="s">
        <v>15</v>
      </c>
      <c r="F16" s="111" t="s">
        <v>15</v>
      </c>
      <c r="G16" s="111" t="s">
        <v>15</v>
      </c>
      <c r="H16" s="111" t="s">
        <v>15</v>
      </c>
      <c r="I16" s="112" t="s">
        <v>15</v>
      </c>
      <c r="J16" s="113">
        <f t="shared" ref="J16" si="16">J15/J$21</f>
        <v>0.29107981220657275</v>
      </c>
    </row>
    <row r="17" spans="1:10" ht="25.5" customHeight="1" x14ac:dyDescent="0.25">
      <c r="A17" s="449" t="s">
        <v>57</v>
      </c>
      <c r="B17" s="114" t="s">
        <v>12</v>
      </c>
      <c r="C17" s="115">
        <v>5</v>
      </c>
      <c r="D17" s="115" t="s">
        <v>13</v>
      </c>
      <c r="E17" s="115" t="s">
        <v>13</v>
      </c>
      <c r="F17" s="115" t="s">
        <v>13</v>
      </c>
      <c r="G17" s="115" t="s">
        <v>13</v>
      </c>
      <c r="H17" s="115" t="s">
        <v>13</v>
      </c>
      <c r="I17" s="116" t="s">
        <v>13</v>
      </c>
      <c r="J17" s="117">
        <f t="shared" ref="J17" si="17">SUM(C17:I17)</f>
        <v>5</v>
      </c>
    </row>
    <row r="18" spans="1:10" ht="25.5" customHeight="1" x14ac:dyDescent="0.25">
      <c r="A18" s="448"/>
      <c r="B18" s="110" t="s">
        <v>14</v>
      </c>
      <c r="C18" s="111">
        <f t="shared" ref="C18" si="18">C17/C$21</f>
        <v>2.3474178403755867E-2</v>
      </c>
      <c r="D18" s="111" t="s">
        <v>15</v>
      </c>
      <c r="E18" s="111" t="s">
        <v>15</v>
      </c>
      <c r="F18" s="111" t="s">
        <v>15</v>
      </c>
      <c r="G18" s="111" t="s">
        <v>15</v>
      </c>
      <c r="H18" s="111" t="s">
        <v>15</v>
      </c>
      <c r="I18" s="112" t="s">
        <v>15</v>
      </c>
      <c r="J18" s="113">
        <f t="shared" ref="J18" si="19">J17/J$21</f>
        <v>2.3474178403755867E-2</v>
      </c>
    </row>
    <row r="19" spans="1:10" ht="25.5" customHeight="1" x14ac:dyDescent="0.25">
      <c r="A19" s="449" t="s">
        <v>58</v>
      </c>
      <c r="B19" s="114" t="s">
        <v>12</v>
      </c>
      <c r="C19" s="115">
        <v>45</v>
      </c>
      <c r="D19" s="115" t="s">
        <v>13</v>
      </c>
      <c r="E19" s="115" t="s">
        <v>13</v>
      </c>
      <c r="F19" s="115" t="s">
        <v>13</v>
      </c>
      <c r="G19" s="115" t="s">
        <v>13</v>
      </c>
      <c r="H19" s="115" t="s">
        <v>13</v>
      </c>
      <c r="I19" s="116" t="s">
        <v>13</v>
      </c>
      <c r="J19" s="117">
        <f t="shared" ref="J19" si="20">SUM(C19:I19)</f>
        <v>45</v>
      </c>
    </row>
    <row r="20" spans="1:10" ht="25.5" customHeight="1" thickBot="1" x14ac:dyDescent="0.3">
      <c r="A20" s="449"/>
      <c r="B20" s="114" t="s">
        <v>14</v>
      </c>
      <c r="C20" s="118">
        <f t="shared" ref="C20" si="21">C19/C$21</f>
        <v>0.21126760563380281</v>
      </c>
      <c r="D20" s="118" t="s">
        <v>15</v>
      </c>
      <c r="E20" s="118" t="s">
        <v>15</v>
      </c>
      <c r="F20" s="118" t="s">
        <v>15</v>
      </c>
      <c r="G20" s="118" t="s">
        <v>15</v>
      </c>
      <c r="H20" s="118" t="s">
        <v>15</v>
      </c>
      <c r="I20" s="119" t="s">
        <v>15</v>
      </c>
      <c r="J20" s="120">
        <f t="shared" ref="J20" si="22">J19/J$21</f>
        <v>0.21126760563380281</v>
      </c>
    </row>
    <row r="21" spans="1:10" ht="30.75" customHeight="1" x14ac:dyDescent="0.25">
      <c r="A21" s="438" t="s">
        <v>59</v>
      </c>
      <c r="B21" s="121" t="s">
        <v>12</v>
      </c>
      <c r="C21" s="19">
        <f t="shared" ref="C21" si="23">C5+C7+C9+C11+C13+C15+C17+C19</f>
        <v>213</v>
      </c>
      <c r="D21" s="19" t="s">
        <v>13</v>
      </c>
      <c r="E21" s="19" t="s">
        <v>13</v>
      </c>
      <c r="F21" s="19" t="s">
        <v>13</v>
      </c>
      <c r="G21" s="19" t="s">
        <v>13</v>
      </c>
      <c r="H21" s="19" t="s">
        <v>13</v>
      </c>
      <c r="I21" s="122" t="s">
        <v>13</v>
      </c>
      <c r="J21" s="20">
        <f t="shared" ref="J21" si="24">J5+J7+J9+J11+J13+J15+J17+J19</f>
        <v>213</v>
      </c>
    </row>
    <row r="22" spans="1:10" ht="30.75" customHeight="1" thickBot="1" x14ac:dyDescent="0.3">
      <c r="A22" s="439"/>
      <c r="B22" s="123" t="s">
        <v>14</v>
      </c>
      <c r="C22" s="22">
        <f t="shared" ref="C22" si="25">C21/C$21</f>
        <v>1</v>
      </c>
      <c r="D22" s="22" t="s">
        <v>15</v>
      </c>
      <c r="E22" s="22" t="s">
        <v>15</v>
      </c>
      <c r="F22" s="22" t="s">
        <v>15</v>
      </c>
      <c r="G22" s="22" t="s">
        <v>15</v>
      </c>
      <c r="H22" s="22" t="s">
        <v>15</v>
      </c>
      <c r="I22" s="124" t="s">
        <v>15</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60</v>
      </c>
      <c r="B24" s="125" t="s">
        <v>12</v>
      </c>
      <c r="C24" s="126">
        <v>26</v>
      </c>
      <c r="D24" s="127" t="s">
        <v>13</v>
      </c>
      <c r="E24" s="127" t="s">
        <v>13</v>
      </c>
      <c r="F24" s="127" t="s">
        <v>13</v>
      </c>
      <c r="G24" s="127" t="s">
        <v>13</v>
      </c>
      <c r="H24" s="127" t="s">
        <v>13</v>
      </c>
      <c r="I24" s="128" t="s">
        <v>13</v>
      </c>
      <c r="J24" s="129">
        <f>SUM(C24:I24)</f>
        <v>26</v>
      </c>
    </row>
    <row r="25" spans="1:10" ht="55.5" customHeight="1" thickBot="1" x14ac:dyDescent="0.3">
      <c r="A25" s="33" t="s">
        <v>29</v>
      </c>
      <c r="B25" s="130" t="s">
        <v>12</v>
      </c>
      <c r="C25" s="131">
        <f>+C26-C24-C21</f>
        <v>172</v>
      </c>
      <c r="D25" s="131">
        <v>933</v>
      </c>
      <c r="E25" s="131" t="s">
        <v>13</v>
      </c>
      <c r="F25" s="131" t="s">
        <v>13</v>
      </c>
      <c r="G25" s="131" t="s">
        <v>13</v>
      </c>
      <c r="H25" s="132" t="s">
        <v>13</v>
      </c>
      <c r="I25" s="133" t="s">
        <v>13</v>
      </c>
      <c r="J25" s="134">
        <f>+C25+D25</f>
        <v>1105</v>
      </c>
    </row>
    <row r="26" spans="1:10" ht="54.75" customHeight="1" thickBot="1" x14ac:dyDescent="0.3">
      <c r="A26" s="37" t="s">
        <v>30</v>
      </c>
      <c r="B26" s="135" t="s">
        <v>12</v>
      </c>
      <c r="C26" s="131">
        <v>411</v>
      </c>
      <c r="D26" s="132">
        <v>933</v>
      </c>
      <c r="E26" s="132" t="s">
        <v>13</v>
      </c>
      <c r="F26" s="132" t="s">
        <v>13</v>
      </c>
      <c r="G26" s="132" t="s">
        <v>13</v>
      </c>
      <c r="H26" s="132" t="s">
        <v>13</v>
      </c>
      <c r="I26" s="133" t="s">
        <v>13</v>
      </c>
      <c r="J26" s="134">
        <f>SUM(C26:I26)</f>
        <v>1344</v>
      </c>
    </row>
    <row r="27" spans="1:10" ht="54.75" customHeight="1" thickBot="1" x14ac:dyDescent="0.3">
      <c r="A27" s="40"/>
      <c r="B27" s="24"/>
      <c r="C27" s="41"/>
      <c r="D27" s="41"/>
      <c r="E27" s="41"/>
      <c r="F27" s="41"/>
      <c r="G27" s="41"/>
      <c r="H27" s="41"/>
      <c r="I27" s="41"/>
      <c r="J27" s="42"/>
    </row>
    <row r="28" spans="1:10" ht="36.75" customHeight="1" x14ac:dyDescent="0.25">
      <c r="A28" s="440" t="s">
        <v>31</v>
      </c>
      <c r="B28" s="441"/>
      <c r="C28" s="441"/>
      <c r="D28" s="44"/>
      <c r="E28" s="44"/>
      <c r="F28" s="44"/>
      <c r="G28" s="44"/>
      <c r="H28" s="44"/>
      <c r="I28" s="44"/>
      <c r="J28" s="45"/>
    </row>
    <row r="29" spans="1:10" ht="36.75" customHeight="1" x14ac:dyDescent="0.25">
      <c r="A29" s="442" t="s">
        <v>32</v>
      </c>
      <c r="B29" s="443"/>
      <c r="C29" s="136">
        <v>1</v>
      </c>
      <c r="D29" s="137">
        <v>0</v>
      </c>
      <c r="E29" s="137">
        <v>0</v>
      </c>
      <c r="F29" s="137">
        <v>0</v>
      </c>
      <c r="G29" s="137">
        <v>0</v>
      </c>
      <c r="H29" s="137">
        <v>0</v>
      </c>
      <c r="I29" s="137">
        <v>0</v>
      </c>
      <c r="J29" s="138">
        <f>SUM(C29:I29)</f>
        <v>1</v>
      </c>
    </row>
    <row r="30" spans="1:10" ht="36.75" customHeight="1" thickBot="1" x14ac:dyDescent="0.3">
      <c r="A30" s="444" t="s">
        <v>33</v>
      </c>
      <c r="B30" s="445"/>
      <c r="C30" s="139">
        <v>2</v>
      </c>
      <c r="D30" s="140">
        <v>2</v>
      </c>
      <c r="E30" s="140">
        <v>0</v>
      </c>
      <c r="F30" s="140">
        <v>0</v>
      </c>
      <c r="G30" s="140">
        <v>0</v>
      </c>
      <c r="H30" s="140">
        <v>0</v>
      </c>
      <c r="I30" s="141">
        <v>0</v>
      </c>
      <c r="J30" s="142">
        <f>SUM(C30:I30)</f>
        <v>4</v>
      </c>
    </row>
    <row r="31" spans="1:10" ht="31.5" customHeight="1" x14ac:dyDescent="0.25">
      <c r="A31" s="143" t="s">
        <v>34</v>
      </c>
      <c r="B31" s="144"/>
      <c r="C31" s="55"/>
      <c r="D31" s="55"/>
      <c r="E31" s="55"/>
      <c r="F31" s="55"/>
      <c r="G31" s="55"/>
      <c r="H31" s="55"/>
      <c r="I31" s="55"/>
      <c r="J31" s="55"/>
    </row>
    <row r="32" spans="1:10" ht="38.25" customHeight="1" x14ac:dyDescent="0.25">
      <c r="A32" s="446" t="s">
        <v>61</v>
      </c>
      <c r="B32" s="446"/>
      <c r="C32" s="446"/>
      <c r="D32" s="446"/>
      <c r="E32" s="446"/>
      <c r="F32" s="446"/>
      <c r="G32" s="446"/>
      <c r="H32" s="446"/>
      <c r="I32" s="446"/>
      <c r="J32" s="446"/>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1"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55" zoomScaleNormal="55" workbookViewId="0">
      <selection sqref="A1:J1"/>
    </sheetView>
  </sheetViews>
  <sheetFormatPr baseColWidth="10" defaultRowHeight="15" x14ac:dyDescent="0.25"/>
  <cols>
    <col min="1" max="1" width="57.85546875" customWidth="1"/>
    <col min="2" max="2" width="10.140625" style="56" customWidth="1"/>
    <col min="3" max="4" width="22.5703125" customWidth="1"/>
    <col min="5" max="5" width="27.5703125" customWidth="1"/>
    <col min="6" max="10" width="22.5703125" customWidth="1"/>
  </cols>
  <sheetData>
    <row r="1" spans="1:10" ht="34.5" customHeight="1" x14ac:dyDescent="0.25">
      <c r="A1" s="430" t="s">
        <v>147</v>
      </c>
      <c r="B1" s="430"/>
      <c r="C1" s="430"/>
      <c r="D1" s="430"/>
      <c r="E1" s="430"/>
      <c r="F1" s="430"/>
      <c r="G1" s="430"/>
      <c r="H1" s="430"/>
      <c r="I1" s="430"/>
      <c r="J1" s="430"/>
    </row>
    <row r="2" spans="1:10" ht="57" customHeight="1" thickBot="1" x14ac:dyDescent="0.3">
      <c r="A2" s="430" t="s">
        <v>148</v>
      </c>
      <c r="B2" s="430"/>
      <c r="C2" s="431"/>
      <c r="D2" s="431"/>
      <c r="E2" s="431"/>
      <c r="F2" s="431"/>
      <c r="G2" s="431"/>
      <c r="H2" s="431"/>
      <c r="I2" s="431"/>
      <c r="J2" s="431"/>
    </row>
    <row r="3" spans="1:10" ht="51.75" customHeight="1" thickBot="1" x14ac:dyDescent="0.3">
      <c r="A3" s="356" t="s">
        <v>35</v>
      </c>
      <c r="B3" s="357"/>
      <c r="C3" s="422" t="s">
        <v>2</v>
      </c>
      <c r="D3" s="423"/>
      <c r="E3" s="423"/>
      <c r="F3" s="423"/>
      <c r="G3" s="423"/>
      <c r="H3" s="423"/>
      <c r="I3" s="423"/>
      <c r="J3" s="424"/>
    </row>
    <row r="4" spans="1:10" ht="70.5" customHeight="1" thickBot="1" x14ac:dyDescent="0.3">
      <c r="A4" s="358"/>
      <c r="B4" s="359"/>
      <c r="C4" s="57" t="s">
        <v>3</v>
      </c>
      <c r="D4" s="4" t="s">
        <v>4</v>
      </c>
      <c r="E4" s="4" t="s">
        <v>5</v>
      </c>
      <c r="F4" s="4" t="s">
        <v>6</v>
      </c>
      <c r="G4" s="58" t="s">
        <v>7</v>
      </c>
      <c r="H4" s="4" t="s">
        <v>8</v>
      </c>
      <c r="I4" s="59" t="s">
        <v>9</v>
      </c>
      <c r="J4" s="60" t="s">
        <v>10</v>
      </c>
    </row>
    <row r="5" spans="1:10" ht="31.5" customHeight="1" x14ac:dyDescent="0.25">
      <c r="A5" s="457" t="s">
        <v>36</v>
      </c>
      <c r="B5" s="61" t="s">
        <v>37</v>
      </c>
      <c r="C5" s="62">
        <v>29</v>
      </c>
      <c r="D5" s="62" t="s">
        <v>13</v>
      </c>
      <c r="E5" s="62" t="s">
        <v>13</v>
      </c>
      <c r="F5" s="62" t="s">
        <v>13</v>
      </c>
      <c r="G5" s="62" t="s">
        <v>13</v>
      </c>
      <c r="H5" s="62" t="s">
        <v>13</v>
      </c>
      <c r="I5" s="63" t="s">
        <v>13</v>
      </c>
      <c r="J5" s="64">
        <f>SUM(C5:I5)</f>
        <v>29</v>
      </c>
    </row>
    <row r="6" spans="1:10" ht="31.5" customHeight="1" x14ac:dyDescent="0.25">
      <c r="A6" s="458"/>
      <c r="B6" s="65" t="s">
        <v>14</v>
      </c>
      <c r="C6" s="66">
        <f t="shared" ref="C6" si="0">C5/C$23</f>
        <v>0.13181818181818181</v>
      </c>
      <c r="D6" s="66" t="s">
        <v>15</v>
      </c>
      <c r="E6" s="66" t="s">
        <v>15</v>
      </c>
      <c r="F6" s="66" t="s">
        <v>15</v>
      </c>
      <c r="G6" s="66" t="s">
        <v>15</v>
      </c>
      <c r="H6" s="66" t="s">
        <v>15</v>
      </c>
      <c r="I6" s="67" t="s">
        <v>15</v>
      </c>
      <c r="J6" s="68">
        <f t="shared" ref="J6" si="1">J5/J$23</f>
        <v>0.13181818181818181</v>
      </c>
    </row>
    <row r="7" spans="1:10" ht="25.5" customHeight="1" x14ac:dyDescent="0.25">
      <c r="A7" s="456" t="s">
        <v>38</v>
      </c>
      <c r="B7" s="69" t="s">
        <v>12</v>
      </c>
      <c r="C7" s="70">
        <v>28</v>
      </c>
      <c r="D7" s="70" t="s">
        <v>13</v>
      </c>
      <c r="E7" s="70" t="s">
        <v>13</v>
      </c>
      <c r="F7" s="70" t="s">
        <v>13</v>
      </c>
      <c r="G7" s="70" t="s">
        <v>13</v>
      </c>
      <c r="H7" s="70" t="s">
        <v>13</v>
      </c>
      <c r="I7" s="71" t="s">
        <v>13</v>
      </c>
      <c r="J7" s="72">
        <f t="shared" ref="J7" si="2">SUM(C7:I7)</f>
        <v>28</v>
      </c>
    </row>
    <row r="8" spans="1:10" ht="25.5" customHeight="1" x14ac:dyDescent="0.25">
      <c r="A8" s="458"/>
      <c r="B8" s="65" t="s">
        <v>14</v>
      </c>
      <c r="C8" s="66">
        <f t="shared" ref="C8" si="3">C7/C$23</f>
        <v>0.12727272727272726</v>
      </c>
      <c r="D8" s="66" t="s">
        <v>15</v>
      </c>
      <c r="E8" s="66" t="s">
        <v>15</v>
      </c>
      <c r="F8" s="66" t="s">
        <v>15</v>
      </c>
      <c r="G8" s="66" t="s">
        <v>15</v>
      </c>
      <c r="H8" s="66" t="s">
        <v>15</v>
      </c>
      <c r="I8" s="67" t="s">
        <v>15</v>
      </c>
      <c r="J8" s="68">
        <f t="shared" ref="J8" si="4">J7/J$23</f>
        <v>0.12727272727272726</v>
      </c>
    </row>
    <row r="9" spans="1:10" ht="25.5" customHeight="1" x14ac:dyDescent="0.25">
      <c r="A9" s="456" t="s">
        <v>39</v>
      </c>
      <c r="B9" s="69" t="s">
        <v>12</v>
      </c>
      <c r="C9" s="70">
        <v>0</v>
      </c>
      <c r="D9" s="70" t="s">
        <v>13</v>
      </c>
      <c r="E9" s="70" t="s">
        <v>13</v>
      </c>
      <c r="F9" s="70" t="s">
        <v>13</v>
      </c>
      <c r="G9" s="70" t="s">
        <v>13</v>
      </c>
      <c r="H9" s="70" t="s">
        <v>13</v>
      </c>
      <c r="I9" s="71" t="s">
        <v>13</v>
      </c>
      <c r="J9" s="72">
        <f t="shared" ref="J9" si="5">SUM(C9:I9)</f>
        <v>0</v>
      </c>
    </row>
    <row r="10" spans="1:10" ht="25.5" customHeight="1" x14ac:dyDescent="0.25">
      <c r="A10" s="458"/>
      <c r="B10" s="65" t="s">
        <v>14</v>
      </c>
      <c r="C10" s="66">
        <f t="shared" ref="C10" si="6">C9/C$23</f>
        <v>0</v>
      </c>
      <c r="D10" s="66" t="s">
        <v>15</v>
      </c>
      <c r="E10" s="66" t="s">
        <v>15</v>
      </c>
      <c r="F10" s="66" t="s">
        <v>15</v>
      </c>
      <c r="G10" s="66" t="s">
        <v>15</v>
      </c>
      <c r="H10" s="66" t="s">
        <v>15</v>
      </c>
      <c r="I10" s="67" t="s">
        <v>15</v>
      </c>
      <c r="J10" s="68">
        <f t="shared" ref="J10" si="7">J9/J$23</f>
        <v>0</v>
      </c>
    </row>
    <row r="11" spans="1:10" ht="25.5" customHeight="1" x14ac:dyDescent="0.25">
      <c r="A11" s="456" t="s">
        <v>40</v>
      </c>
      <c r="B11" s="69" t="s">
        <v>12</v>
      </c>
      <c r="C11" s="70">
        <v>5</v>
      </c>
      <c r="D11" s="70" t="s">
        <v>13</v>
      </c>
      <c r="E11" s="70" t="s">
        <v>13</v>
      </c>
      <c r="F11" s="70" t="s">
        <v>13</v>
      </c>
      <c r="G11" s="70" t="s">
        <v>13</v>
      </c>
      <c r="H11" s="70" t="s">
        <v>13</v>
      </c>
      <c r="I11" s="71" t="s">
        <v>13</v>
      </c>
      <c r="J11" s="72">
        <f t="shared" ref="J11" si="8">SUM(C11:I11)</f>
        <v>5</v>
      </c>
    </row>
    <row r="12" spans="1:10" ht="25.5" customHeight="1" x14ac:dyDescent="0.25">
      <c r="A12" s="458"/>
      <c r="B12" s="65" t="s">
        <v>14</v>
      </c>
      <c r="C12" s="66">
        <f t="shared" ref="C12" si="9">C11/C$23</f>
        <v>2.2727272727272728E-2</v>
      </c>
      <c r="D12" s="66" t="s">
        <v>15</v>
      </c>
      <c r="E12" s="66" t="s">
        <v>15</v>
      </c>
      <c r="F12" s="66" t="s">
        <v>15</v>
      </c>
      <c r="G12" s="66" t="s">
        <v>15</v>
      </c>
      <c r="H12" s="66" t="s">
        <v>15</v>
      </c>
      <c r="I12" s="67" t="s">
        <v>15</v>
      </c>
      <c r="J12" s="68">
        <f t="shared" ref="J12" si="10">J11/J$23</f>
        <v>2.2727272727272728E-2</v>
      </c>
    </row>
    <row r="13" spans="1:10" ht="25.5" customHeight="1" x14ac:dyDescent="0.25">
      <c r="A13" s="456" t="s">
        <v>41</v>
      </c>
      <c r="B13" s="69" t="s">
        <v>12</v>
      </c>
      <c r="C13" s="70">
        <v>134</v>
      </c>
      <c r="D13" s="70" t="s">
        <v>13</v>
      </c>
      <c r="E13" s="70" t="s">
        <v>13</v>
      </c>
      <c r="F13" s="70" t="s">
        <v>13</v>
      </c>
      <c r="G13" s="70" t="s">
        <v>13</v>
      </c>
      <c r="H13" s="70" t="s">
        <v>13</v>
      </c>
      <c r="I13" s="71" t="s">
        <v>13</v>
      </c>
      <c r="J13" s="72">
        <f>SUM(C13:I13)</f>
        <v>134</v>
      </c>
    </row>
    <row r="14" spans="1:10" ht="25.5" customHeight="1" x14ac:dyDescent="0.25">
      <c r="A14" s="458"/>
      <c r="B14" s="65" t="s">
        <v>14</v>
      </c>
      <c r="C14" s="66">
        <f t="shared" ref="C14" si="11">C13/C$23</f>
        <v>0.60909090909090913</v>
      </c>
      <c r="D14" s="66" t="s">
        <v>15</v>
      </c>
      <c r="E14" s="66" t="s">
        <v>15</v>
      </c>
      <c r="F14" s="66" t="s">
        <v>15</v>
      </c>
      <c r="G14" s="66" t="s">
        <v>15</v>
      </c>
      <c r="H14" s="66" t="s">
        <v>15</v>
      </c>
      <c r="I14" s="67" t="s">
        <v>15</v>
      </c>
      <c r="J14" s="68">
        <f t="shared" ref="J14" si="12">J13/J$23</f>
        <v>0.60909090909090913</v>
      </c>
    </row>
    <row r="15" spans="1:10" ht="25.5" customHeight="1" x14ac:dyDescent="0.25">
      <c r="A15" s="456" t="s">
        <v>42</v>
      </c>
      <c r="B15" s="69" t="s">
        <v>12</v>
      </c>
      <c r="C15" s="70">
        <v>0</v>
      </c>
      <c r="D15" s="70" t="s">
        <v>13</v>
      </c>
      <c r="E15" s="70" t="s">
        <v>13</v>
      </c>
      <c r="F15" s="70" t="s">
        <v>13</v>
      </c>
      <c r="G15" s="70" t="s">
        <v>13</v>
      </c>
      <c r="H15" s="70" t="s">
        <v>13</v>
      </c>
      <c r="I15" s="71" t="s">
        <v>13</v>
      </c>
      <c r="J15" s="72">
        <f t="shared" ref="J15" si="13">SUM(C15:I15)</f>
        <v>0</v>
      </c>
    </row>
    <row r="16" spans="1:10" ht="25.5" customHeight="1" x14ac:dyDescent="0.25">
      <c r="A16" s="458"/>
      <c r="B16" s="65" t="s">
        <v>14</v>
      </c>
      <c r="C16" s="66">
        <f t="shared" ref="C16" si="14">C15/C$23</f>
        <v>0</v>
      </c>
      <c r="D16" s="66" t="s">
        <v>15</v>
      </c>
      <c r="E16" s="66" t="s">
        <v>15</v>
      </c>
      <c r="F16" s="66" t="s">
        <v>15</v>
      </c>
      <c r="G16" s="66" t="s">
        <v>15</v>
      </c>
      <c r="H16" s="66" t="s">
        <v>15</v>
      </c>
      <c r="I16" s="67" t="s">
        <v>15</v>
      </c>
      <c r="J16" s="68">
        <f t="shared" ref="J16" si="15">J15/J$23</f>
        <v>0</v>
      </c>
    </row>
    <row r="17" spans="1:10" ht="25.5" customHeight="1" x14ac:dyDescent="0.25">
      <c r="A17" s="456" t="s">
        <v>43</v>
      </c>
      <c r="B17" s="69" t="s">
        <v>12</v>
      </c>
      <c r="C17" s="70">
        <v>23</v>
      </c>
      <c r="D17" s="70" t="s">
        <v>13</v>
      </c>
      <c r="E17" s="70" t="s">
        <v>13</v>
      </c>
      <c r="F17" s="70" t="s">
        <v>13</v>
      </c>
      <c r="G17" s="70" t="s">
        <v>13</v>
      </c>
      <c r="H17" s="70" t="s">
        <v>13</v>
      </c>
      <c r="I17" s="71" t="s">
        <v>13</v>
      </c>
      <c r="J17" s="72">
        <f t="shared" ref="J17" si="16">SUM(C17:I17)</f>
        <v>23</v>
      </c>
    </row>
    <row r="18" spans="1:10" ht="25.5" customHeight="1" x14ac:dyDescent="0.25">
      <c r="A18" s="458"/>
      <c r="B18" s="65" t="s">
        <v>14</v>
      </c>
      <c r="C18" s="66">
        <f t="shared" ref="C18" si="17">C17/C$23</f>
        <v>0.10454545454545454</v>
      </c>
      <c r="D18" s="66" t="s">
        <v>15</v>
      </c>
      <c r="E18" s="66" t="s">
        <v>15</v>
      </c>
      <c r="F18" s="66" t="s">
        <v>15</v>
      </c>
      <c r="G18" s="66" t="s">
        <v>15</v>
      </c>
      <c r="H18" s="66" t="s">
        <v>15</v>
      </c>
      <c r="I18" s="67" t="s">
        <v>15</v>
      </c>
      <c r="J18" s="68">
        <f t="shared" ref="J18" si="18">J17/J$23</f>
        <v>0.10454545454545454</v>
      </c>
    </row>
    <row r="19" spans="1:10" ht="25.5" customHeight="1" x14ac:dyDescent="0.25">
      <c r="A19" s="456" t="s">
        <v>44</v>
      </c>
      <c r="B19" s="69" t="s">
        <v>12</v>
      </c>
      <c r="C19" s="70">
        <v>1</v>
      </c>
      <c r="D19" s="70" t="s">
        <v>13</v>
      </c>
      <c r="E19" s="70" t="s">
        <v>13</v>
      </c>
      <c r="F19" s="70" t="s">
        <v>13</v>
      </c>
      <c r="G19" s="70" t="s">
        <v>13</v>
      </c>
      <c r="H19" s="70" t="s">
        <v>13</v>
      </c>
      <c r="I19" s="71" t="s">
        <v>13</v>
      </c>
      <c r="J19" s="72">
        <f t="shared" ref="J19" si="19">SUM(C19:I19)</f>
        <v>1</v>
      </c>
    </row>
    <row r="20" spans="1:10" ht="25.5" customHeight="1" x14ac:dyDescent="0.25">
      <c r="A20" s="458"/>
      <c r="B20" s="65" t="s">
        <v>14</v>
      </c>
      <c r="C20" s="66">
        <f t="shared" ref="C20" si="20">C19/C$23</f>
        <v>4.5454545454545452E-3</v>
      </c>
      <c r="D20" s="66" t="s">
        <v>15</v>
      </c>
      <c r="E20" s="66" t="s">
        <v>15</v>
      </c>
      <c r="F20" s="66" t="s">
        <v>15</v>
      </c>
      <c r="G20" s="66" t="s">
        <v>15</v>
      </c>
      <c r="H20" s="66" t="s">
        <v>15</v>
      </c>
      <c r="I20" s="67" t="s">
        <v>15</v>
      </c>
      <c r="J20" s="68">
        <f t="shared" ref="J20" si="21">J19/J$23</f>
        <v>4.5454545454545452E-3</v>
      </c>
    </row>
    <row r="21" spans="1:10" ht="25.5" customHeight="1" x14ac:dyDescent="0.25">
      <c r="A21" s="456" t="s">
        <v>45</v>
      </c>
      <c r="B21" s="69" t="s">
        <v>12</v>
      </c>
      <c r="C21" s="70">
        <v>0</v>
      </c>
      <c r="D21" s="70" t="s">
        <v>13</v>
      </c>
      <c r="E21" s="70" t="s">
        <v>13</v>
      </c>
      <c r="F21" s="70" t="s">
        <v>13</v>
      </c>
      <c r="G21" s="70" t="s">
        <v>13</v>
      </c>
      <c r="H21" s="70" t="s">
        <v>13</v>
      </c>
      <c r="I21" s="71" t="s">
        <v>13</v>
      </c>
      <c r="J21" s="72">
        <f t="shared" ref="J21" si="22">SUM(C21:I21)</f>
        <v>0</v>
      </c>
    </row>
    <row r="22" spans="1:10" ht="25.5" customHeight="1" thickBot="1" x14ac:dyDescent="0.3">
      <c r="A22" s="457"/>
      <c r="B22" s="69" t="s">
        <v>14</v>
      </c>
      <c r="C22" s="73">
        <f t="shared" ref="C22" si="23">C21/C$23</f>
        <v>0</v>
      </c>
      <c r="D22" s="73" t="s">
        <v>15</v>
      </c>
      <c r="E22" s="73" t="s">
        <v>15</v>
      </c>
      <c r="F22" s="73" t="s">
        <v>15</v>
      </c>
      <c r="G22" s="73" t="s">
        <v>15</v>
      </c>
      <c r="H22" s="73" t="s">
        <v>15</v>
      </c>
      <c r="I22" s="74" t="s">
        <v>15</v>
      </c>
      <c r="J22" s="75">
        <f t="shared" ref="J22" si="24">J21/J$23</f>
        <v>0</v>
      </c>
    </row>
    <row r="23" spans="1:10" ht="27" customHeight="1" x14ac:dyDescent="0.25">
      <c r="A23" s="356" t="s">
        <v>46</v>
      </c>
      <c r="B23" s="61" t="s">
        <v>12</v>
      </c>
      <c r="C23" s="76">
        <f t="shared" ref="C23" si="25">C5+C7+C9+C11+C13+C15+C17+C19+C21</f>
        <v>220</v>
      </c>
      <c r="D23" s="76" t="s">
        <v>13</v>
      </c>
      <c r="E23" s="76" t="s">
        <v>13</v>
      </c>
      <c r="F23" s="76" t="s">
        <v>13</v>
      </c>
      <c r="G23" s="76" t="s">
        <v>13</v>
      </c>
      <c r="H23" s="76" t="s">
        <v>13</v>
      </c>
      <c r="I23" s="77" t="s">
        <v>13</v>
      </c>
      <c r="J23" s="78">
        <f t="shared" ref="J23" si="26">J5+J7+J9+J11+J13+J15+J17+J19+J21</f>
        <v>220</v>
      </c>
    </row>
    <row r="24" spans="1:10" ht="27" customHeight="1" thickBot="1" x14ac:dyDescent="0.3">
      <c r="A24" s="358"/>
      <c r="B24" s="79" t="s">
        <v>14</v>
      </c>
      <c r="C24" s="80">
        <f t="shared" ref="C24" si="27">C23/C$23</f>
        <v>1</v>
      </c>
      <c r="D24" s="80" t="s">
        <v>15</v>
      </c>
      <c r="E24" s="80" t="s">
        <v>15</v>
      </c>
      <c r="F24" s="80" t="s">
        <v>15</v>
      </c>
      <c r="G24" s="80" t="s">
        <v>15</v>
      </c>
      <c r="H24" s="80" t="s">
        <v>15</v>
      </c>
      <c r="I24" s="81" t="s">
        <v>15</v>
      </c>
      <c r="J24" s="82">
        <f>J23/J$23</f>
        <v>1</v>
      </c>
    </row>
    <row r="25" spans="1:10" ht="36" customHeight="1" thickBot="1" x14ac:dyDescent="0.3">
      <c r="A25" s="83"/>
      <c r="B25" s="84"/>
      <c r="C25" s="85"/>
      <c r="D25" s="85"/>
      <c r="E25" s="85"/>
      <c r="F25" s="85"/>
      <c r="G25" s="85"/>
      <c r="H25" s="85"/>
      <c r="I25" s="85"/>
      <c r="J25" s="85"/>
    </row>
    <row r="26" spans="1:10" ht="45.75" customHeight="1" x14ac:dyDescent="0.25">
      <c r="A26" s="86" t="s">
        <v>47</v>
      </c>
      <c r="B26" s="87" t="s">
        <v>12</v>
      </c>
      <c r="C26" s="88">
        <v>19</v>
      </c>
      <c r="D26" s="89" t="s">
        <v>13</v>
      </c>
      <c r="E26" s="89" t="s">
        <v>13</v>
      </c>
      <c r="F26" s="89" t="s">
        <v>13</v>
      </c>
      <c r="G26" s="89" t="s">
        <v>13</v>
      </c>
      <c r="H26" s="89" t="s">
        <v>13</v>
      </c>
      <c r="I26" s="90" t="s">
        <v>13</v>
      </c>
      <c r="J26" s="91">
        <f>SUM(C26:I26)</f>
        <v>19</v>
      </c>
    </row>
    <row r="27" spans="1:10" ht="45.75" customHeight="1" thickBot="1" x14ac:dyDescent="0.3">
      <c r="A27" s="92" t="s">
        <v>29</v>
      </c>
      <c r="B27" s="79" t="s">
        <v>12</v>
      </c>
      <c r="C27" s="93">
        <f>+C28-C26-C23</f>
        <v>172</v>
      </c>
      <c r="D27" s="94">
        <v>933</v>
      </c>
      <c r="E27" s="94" t="s">
        <v>13</v>
      </c>
      <c r="F27" s="94" t="s">
        <v>13</v>
      </c>
      <c r="G27" s="94" t="s">
        <v>13</v>
      </c>
      <c r="H27" s="94" t="s">
        <v>13</v>
      </c>
      <c r="I27" s="95" t="s">
        <v>13</v>
      </c>
      <c r="J27" s="96">
        <f>SUM(C27:I27)</f>
        <v>1105</v>
      </c>
    </row>
    <row r="28" spans="1:10" ht="45.75" customHeight="1" thickBot="1" x14ac:dyDescent="0.3">
      <c r="A28" s="97" t="s">
        <v>30</v>
      </c>
      <c r="B28" s="79" t="s">
        <v>12</v>
      </c>
      <c r="C28" s="93">
        <v>411</v>
      </c>
      <c r="D28" s="94">
        <v>933</v>
      </c>
      <c r="E28" s="94" t="s">
        <v>13</v>
      </c>
      <c r="F28" s="94" t="s">
        <v>13</v>
      </c>
      <c r="G28" s="94" t="s">
        <v>13</v>
      </c>
      <c r="H28" s="94" t="s">
        <v>13</v>
      </c>
      <c r="I28" s="95" t="s">
        <v>13</v>
      </c>
      <c r="J28" s="96">
        <f>SUM(C28:I28)</f>
        <v>1344</v>
      </c>
    </row>
    <row r="29" spans="1:10" ht="48.75" customHeight="1" thickBot="1" x14ac:dyDescent="0.3">
      <c r="A29" s="40"/>
      <c r="B29" s="24"/>
      <c r="C29" s="41"/>
      <c r="D29" s="41"/>
      <c r="E29" s="41"/>
      <c r="F29" s="41"/>
      <c r="G29" s="41"/>
      <c r="H29" s="41"/>
      <c r="I29" s="41"/>
      <c r="J29" s="42"/>
    </row>
    <row r="30" spans="1:10" ht="39.75" customHeight="1" x14ac:dyDescent="0.25">
      <c r="A30" s="331" t="s">
        <v>31</v>
      </c>
      <c r="B30" s="332"/>
      <c r="C30" s="332"/>
      <c r="D30" s="44"/>
      <c r="E30" s="44"/>
      <c r="F30" s="44"/>
      <c r="G30" s="44"/>
      <c r="H30" s="44"/>
      <c r="I30" s="44"/>
      <c r="J30" s="45"/>
    </row>
    <row r="31" spans="1:10" ht="39.75" customHeight="1" x14ac:dyDescent="0.25">
      <c r="A31" s="349" t="s">
        <v>32</v>
      </c>
      <c r="B31" s="350"/>
      <c r="C31" s="46">
        <v>1</v>
      </c>
      <c r="D31" s="47">
        <v>0</v>
      </c>
      <c r="E31" s="47">
        <v>0</v>
      </c>
      <c r="F31" s="47">
        <v>0</v>
      </c>
      <c r="G31" s="47">
        <v>0</v>
      </c>
      <c r="H31" s="47">
        <v>0</v>
      </c>
      <c r="I31" s="47">
        <v>0</v>
      </c>
      <c r="J31" s="48">
        <f>SUM(C31:I31)</f>
        <v>1</v>
      </c>
    </row>
    <row r="32" spans="1:10" ht="39.75" customHeight="1" thickBot="1" x14ac:dyDescent="0.3">
      <c r="A32" s="351" t="s">
        <v>33</v>
      </c>
      <c r="B32" s="352"/>
      <c r="C32" s="49">
        <v>2</v>
      </c>
      <c r="D32" s="50">
        <v>2</v>
      </c>
      <c r="E32" s="50">
        <v>0</v>
      </c>
      <c r="F32" s="50">
        <v>0</v>
      </c>
      <c r="G32" s="50">
        <v>0</v>
      </c>
      <c r="H32" s="50">
        <v>0</v>
      </c>
      <c r="I32" s="51">
        <v>0</v>
      </c>
      <c r="J32" s="52">
        <f>SUM(C32:I32)</f>
        <v>4</v>
      </c>
    </row>
    <row r="33" spans="1:10" ht="26.25" customHeight="1" x14ac:dyDescent="0.25">
      <c r="A33" s="98" t="s">
        <v>34</v>
      </c>
      <c r="B33" s="99"/>
      <c r="C33" s="55"/>
      <c r="D33" s="55"/>
      <c r="E33" s="55"/>
      <c r="F33" s="55"/>
      <c r="G33" s="55"/>
      <c r="H33" s="55"/>
      <c r="I33" s="55"/>
      <c r="J33" s="55"/>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9"/>
  <sheetViews>
    <sheetView zoomScale="69" zoomScaleNormal="69" workbookViewId="0">
      <selection sqref="A1:J1"/>
    </sheetView>
  </sheetViews>
  <sheetFormatPr baseColWidth="10" defaultRowHeight="15" x14ac:dyDescent="0.25"/>
  <cols>
    <col min="1" max="1" width="51.85546875" customWidth="1"/>
    <col min="2" max="2" width="13.85546875" style="56" customWidth="1"/>
    <col min="3" max="4" width="24.42578125" customWidth="1"/>
    <col min="5" max="5" width="26.42578125" customWidth="1"/>
    <col min="6" max="10" width="24.42578125" customWidth="1"/>
  </cols>
  <sheetData>
    <row r="1" spans="1:10" ht="57" customHeight="1" x14ac:dyDescent="0.25">
      <c r="A1" s="430" t="s">
        <v>0</v>
      </c>
      <c r="B1" s="430"/>
      <c r="C1" s="430"/>
      <c r="D1" s="430"/>
      <c r="E1" s="430"/>
      <c r="F1" s="430"/>
      <c r="G1" s="430"/>
      <c r="H1" s="430"/>
      <c r="I1" s="430"/>
      <c r="J1" s="430"/>
    </row>
    <row r="2" spans="1:10" ht="57" customHeight="1" thickBot="1" x14ac:dyDescent="0.3">
      <c r="A2" s="430" t="s">
        <v>149</v>
      </c>
      <c r="B2" s="430"/>
      <c r="C2" s="431"/>
      <c r="D2" s="431"/>
      <c r="E2" s="431"/>
      <c r="F2" s="431"/>
      <c r="G2" s="431"/>
      <c r="H2" s="431"/>
      <c r="I2" s="431"/>
      <c r="J2" s="431"/>
    </row>
    <row r="3" spans="1:10" ht="51.75" customHeight="1" thickBot="1" x14ac:dyDescent="0.3">
      <c r="A3" s="366" t="s">
        <v>1</v>
      </c>
      <c r="B3" s="370"/>
      <c r="C3" s="373" t="s">
        <v>2</v>
      </c>
      <c r="D3" s="374"/>
      <c r="E3" s="374"/>
      <c r="F3" s="374"/>
      <c r="G3" s="374"/>
      <c r="H3" s="374"/>
      <c r="I3" s="374"/>
      <c r="J3" s="375"/>
    </row>
    <row r="4" spans="1:10" ht="48" customHeight="1" thickBot="1" x14ac:dyDescent="0.3">
      <c r="A4" s="371"/>
      <c r="B4" s="372"/>
      <c r="C4" s="1" t="s">
        <v>3</v>
      </c>
      <c r="D4" s="2" t="s">
        <v>4</v>
      </c>
      <c r="E4" s="2" t="s">
        <v>5</v>
      </c>
      <c r="F4" s="2" t="s">
        <v>6</v>
      </c>
      <c r="G4" s="3" t="s">
        <v>7</v>
      </c>
      <c r="H4" s="4" t="s">
        <v>8</v>
      </c>
      <c r="I4" s="5" t="s">
        <v>9</v>
      </c>
      <c r="J4" s="6" t="s">
        <v>10</v>
      </c>
    </row>
    <row r="5" spans="1:10" ht="31.5" customHeight="1" x14ac:dyDescent="0.25">
      <c r="A5" s="436" t="s">
        <v>11</v>
      </c>
      <c r="B5" s="7" t="s">
        <v>12</v>
      </c>
      <c r="C5" s="8">
        <v>135</v>
      </c>
      <c r="D5" s="8" t="s">
        <v>13</v>
      </c>
      <c r="E5" s="8" t="s">
        <v>13</v>
      </c>
      <c r="F5" s="8" t="s">
        <v>13</v>
      </c>
      <c r="G5" s="8" t="s">
        <v>13</v>
      </c>
      <c r="H5" s="8" t="s">
        <v>13</v>
      </c>
      <c r="I5" s="8" t="s">
        <v>13</v>
      </c>
      <c r="J5" s="9">
        <f>SUM(C5:I5)</f>
        <v>135</v>
      </c>
    </row>
    <row r="6" spans="1:10" ht="31.5" customHeight="1" x14ac:dyDescent="0.25">
      <c r="A6" s="437"/>
      <c r="B6" s="10" t="s">
        <v>14</v>
      </c>
      <c r="C6" s="11">
        <f t="shared" ref="C6" si="0">C5/C$29</f>
        <v>0.7142857142857143</v>
      </c>
      <c r="D6" s="11" t="s">
        <v>15</v>
      </c>
      <c r="E6" s="11" t="s">
        <v>15</v>
      </c>
      <c r="F6" s="11" t="s">
        <v>15</v>
      </c>
      <c r="G6" s="11" t="s">
        <v>15</v>
      </c>
      <c r="H6" s="11" t="s">
        <v>15</v>
      </c>
      <c r="I6" s="11" t="s">
        <v>15</v>
      </c>
      <c r="J6" s="12">
        <f t="shared" ref="J6" si="1">J5/J$29</f>
        <v>0.7142857142857143</v>
      </c>
    </row>
    <row r="7" spans="1:10" ht="25.5" customHeight="1" x14ac:dyDescent="0.25">
      <c r="A7" s="433" t="s">
        <v>16</v>
      </c>
      <c r="B7" s="13" t="s">
        <v>12</v>
      </c>
      <c r="C7" s="14">
        <v>4</v>
      </c>
      <c r="D7" s="14" t="s">
        <v>13</v>
      </c>
      <c r="E7" s="14" t="s">
        <v>13</v>
      </c>
      <c r="F7" s="14" t="s">
        <v>13</v>
      </c>
      <c r="G7" s="14" t="s">
        <v>13</v>
      </c>
      <c r="H7" s="14" t="s">
        <v>13</v>
      </c>
      <c r="I7" s="14" t="s">
        <v>13</v>
      </c>
      <c r="J7" s="15">
        <f t="shared" ref="J7" si="2">SUM(C7:I7)</f>
        <v>4</v>
      </c>
    </row>
    <row r="8" spans="1:10" ht="25.5" customHeight="1" x14ac:dyDescent="0.25">
      <c r="A8" s="437"/>
      <c r="B8" s="10" t="s">
        <v>14</v>
      </c>
      <c r="C8" s="11">
        <f t="shared" ref="C8" si="3">C7/C$29</f>
        <v>2.1164021164021163E-2</v>
      </c>
      <c r="D8" s="11" t="s">
        <v>15</v>
      </c>
      <c r="E8" s="11" t="s">
        <v>15</v>
      </c>
      <c r="F8" s="11" t="s">
        <v>15</v>
      </c>
      <c r="G8" s="11" t="s">
        <v>15</v>
      </c>
      <c r="H8" s="11" t="s">
        <v>15</v>
      </c>
      <c r="I8" s="11" t="s">
        <v>15</v>
      </c>
      <c r="J8" s="12">
        <f t="shared" ref="J8" si="4">J7/J$29</f>
        <v>2.1164021164021163E-2</v>
      </c>
    </row>
    <row r="9" spans="1:10" ht="25.5" customHeight="1" x14ac:dyDescent="0.25">
      <c r="A9" s="433" t="s">
        <v>17</v>
      </c>
      <c r="B9" s="13" t="s">
        <v>12</v>
      </c>
      <c r="C9" s="14">
        <v>2</v>
      </c>
      <c r="D9" s="14" t="s">
        <v>13</v>
      </c>
      <c r="E9" s="14" t="s">
        <v>13</v>
      </c>
      <c r="F9" s="14" t="s">
        <v>13</v>
      </c>
      <c r="G9" s="14" t="s">
        <v>13</v>
      </c>
      <c r="H9" s="14" t="s">
        <v>13</v>
      </c>
      <c r="I9" s="14" t="s">
        <v>13</v>
      </c>
      <c r="J9" s="15">
        <f t="shared" ref="J9" si="5">SUM(C9:I9)</f>
        <v>2</v>
      </c>
    </row>
    <row r="10" spans="1:10" ht="25.5" customHeight="1" x14ac:dyDescent="0.25">
      <c r="A10" s="437"/>
      <c r="B10" s="10" t="s">
        <v>14</v>
      </c>
      <c r="C10" s="11">
        <f t="shared" ref="C10" si="6">C9/C$29</f>
        <v>1.0582010582010581E-2</v>
      </c>
      <c r="D10" s="11" t="s">
        <v>15</v>
      </c>
      <c r="E10" s="11" t="s">
        <v>15</v>
      </c>
      <c r="F10" s="11" t="s">
        <v>15</v>
      </c>
      <c r="G10" s="11" t="s">
        <v>15</v>
      </c>
      <c r="H10" s="11" t="s">
        <v>15</v>
      </c>
      <c r="I10" s="11" t="s">
        <v>15</v>
      </c>
      <c r="J10" s="12">
        <f t="shared" ref="J10" si="7">J9/J$29</f>
        <v>1.0582010582010581E-2</v>
      </c>
    </row>
    <row r="11" spans="1:10" ht="25.5" customHeight="1" x14ac:dyDescent="0.25">
      <c r="A11" s="433" t="s">
        <v>18</v>
      </c>
      <c r="B11" s="13" t="s">
        <v>12</v>
      </c>
      <c r="C11" s="14">
        <v>8</v>
      </c>
      <c r="D11" s="14" t="s">
        <v>13</v>
      </c>
      <c r="E11" s="14" t="s">
        <v>13</v>
      </c>
      <c r="F11" s="14" t="s">
        <v>13</v>
      </c>
      <c r="G11" s="14" t="s">
        <v>13</v>
      </c>
      <c r="H11" s="14" t="s">
        <v>13</v>
      </c>
      <c r="I11" s="14" t="s">
        <v>13</v>
      </c>
      <c r="J11" s="15">
        <f t="shared" ref="J11" si="8">SUM(C11:I11)</f>
        <v>8</v>
      </c>
    </row>
    <row r="12" spans="1:10" ht="25.5" customHeight="1" x14ac:dyDescent="0.25">
      <c r="A12" s="437"/>
      <c r="B12" s="10" t="s">
        <v>14</v>
      </c>
      <c r="C12" s="11">
        <f t="shared" ref="C12" si="9">C11/C$29</f>
        <v>4.2328042328042326E-2</v>
      </c>
      <c r="D12" s="11" t="s">
        <v>15</v>
      </c>
      <c r="E12" s="11" t="s">
        <v>15</v>
      </c>
      <c r="F12" s="11" t="s">
        <v>15</v>
      </c>
      <c r="G12" s="11" t="s">
        <v>15</v>
      </c>
      <c r="H12" s="11" t="s">
        <v>15</v>
      </c>
      <c r="I12" s="11" t="s">
        <v>15</v>
      </c>
      <c r="J12" s="12">
        <f t="shared" ref="J12" si="10">J11/J$29</f>
        <v>4.2328042328042326E-2</v>
      </c>
    </row>
    <row r="13" spans="1:10" ht="25.5" customHeight="1" x14ac:dyDescent="0.25">
      <c r="A13" s="433" t="s">
        <v>19</v>
      </c>
      <c r="B13" s="13" t="s">
        <v>12</v>
      </c>
      <c r="C13" s="14">
        <v>2</v>
      </c>
      <c r="D13" s="14" t="s">
        <v>13</v>
      </c>
      <c r="E13" s="14" t="s">
        <v>13</v>
      </c>
      <c r="F13" s="14" t="s">
        <v>13</v>
      </c>
      <c r="G13" s="14" t="s">
        <v>13</v>
      </c>
      <c r="H13" s="14" t="s">
        <v>13</v>
      </c>
      <c r="I13" s="14" t="s">
        <v>13</v>
      </c>
      <c r="J13" s="15">
        <f t="shared" ref="J13" si="11">SUM(C13:I13)</f>
        <v>2</v>
      </c>
    </row>
    <row r="14" spans="1:10" ht="25.5" customHeight="1" x14ac:dyDescent="0.25">
      <c r="A14" s="437"/>
      <c r="B14" s="10" t="s">
        <v>14</v>
      </c>
      <c r="C14" s="11">
        <f t="shared" ref="C14" si="12">C13/C$29</f>
        <v>1.0582010582010581E-2</v>
      </c>
      <c r="D14" s="11" t="s">
        <v>15</v>
      </c>
      <c r="E14" s="11" t="s">
        <v>15</v>
      </c>
      <c r="F14" s="11" t="s">
        <v>15</v>
      </c>
      <c r="G14" s="11" t="s">
        <v>15</v>
      </c>
      <c r="H14" s="11" t="s">
        <v>15</v>
      </c>
      <c r="I14" s="11" t="s">
        <v>15</v>
      </c>
      <c r="J14" s="12">
        <f t="shared" ref="J14" si="13">J13/J$29</f>
        <v>1.0582010582010581E-2</v>
      </c>
    </row>
    <row r="15" spans="1:10" ht="25.5" customHeight="1" x14ac:dyDescent="0.25">
      <c r="A15" s="433" t="s">
        <v>20</v>
      </c>
      <c r="B15" s="13" t="s">
        <v>12</v>
      </c>
      <c r="C15" s="14">
        <v>0</v>
      </c>
      <c r="D15" s="14" t="s">
        <v>13</v>
      </c>
      <c r="E15" s="14" t="s">
        <v>13</v>
      </c>
      <c r="F15" s="14" t="s">
        <v>13</v>
      </c>
      <c r="G15" s="14" t="s">
        <v>13</v>
      </c>
      <c r="H15" s="14" t="s">
        <v>13</v>
      </c>
      <c r="I15" s="14" t="s">
        <v>13</v>
      </c>
      <c r="J15" s="15">
        <f t="shared" ref="J15" si="14">SUM(C15:I15)</f>
        <v>0</v>
      </c>
    </row>
    <row r="16" spans="1:10" ht="25.5" customHeight="1" x14ac:dyDescent="0.25">
      <c r="A16" s="437"/>
      <c r="B16" s="10" t="s">
        <v>14</v>
      </c>
      <c r="C16" s="11">
        <f t="shared" ref="C16" si="15">C15/C$29</f>
        <v>0</v>
      </c>
      <c r="D16" s="11" t="s">
        <v>15</v>
      </c>
      <c r="E16" s="11" t="s">
        <v>15</v>
      </c>
      <c r="F16" s="11" t="s">
        <v>15</v>
      </c>
      <c r="G16" s="11" t="s">
        <v>15</v>
      </c>
      <c r="H16" s="11" t="s">
        <v>15</v>
      </c>
      <c r="I16" s="11" t="s">
        <v>15</v>
      </c>
      <c r="J16" s="12">
        <f t="shared" ref="J16" si="16">J15/J$29</f>
        <v>0</v>
      </c>
    </row>
    <row r="17" spans="1:10" ht="25.5" customHeight="1" x14ac:dyDescent="0.25">
      <c r="A17" s="433" t="s">
        <v>21</v>
      </c>
      <c r="B17" s="13" t="s">
        <v>12</v>
      </c>
      <c r="C17" s="14">
        <v>0</v>
      </c>
      <c r="D17" s="14" t="s">
        <v>13</v>
      </c>
      <c r="E17" s="14" t="s">
        <v>13</v>
      </c>
      <c r="F17" s="14" t="s">
        <v>13</v>
      </c>
      <c r="G17" s="14" t="s">
        <v>13</v>
      </c>
      <c r="H17" s="14" t="s">
        <v>13</v>
      </c>
      <c r="I17" s="14" t="s">
        <v>13</v>
      </c>
      <c r="J17" s="15">
        <f t="shared" ref="J17" si="17">SUM(C17:I17)</f>
        <v>0</v>
      </c>
    </row>
    <row r="18" spans="1:10" ht="25.5" customHeight="1" x14ac:dyDescent="0.25">
      <c r="A18" s="437"/>
      <c r="B18" s="10" t="s">
        <v>14</v>
      </c>
      <c r="C18" s="11">
        <f t="shared" ref="C18" si="18">C17/C$29</f>
        <v>0</v>
      </c>
      <c r="D18" s="11" t="s">
        <v>15</v>
      </c>
      <c r="E18" s="11" t="s">
        <v>15</v>
      </c>
      <c r="F18" s="11" t="s">
        <v>15</v>
      </c>
      <c r="G18" s="11" t="s">
        <v>15</v>
      </c>
      <c r="H18" s="11" t="s">
        <v>15</v>
      </c>
      <c r="I18" s="11" t="s">
        <v>15</v>
      </c>
      <c r="J18" s="12">
        <f t="shared" ref="J18" si="19">J17/J$29</f>
        <v>0</v>
      </c>
    </row>
    <row r="19" spans="1:10" ht="25.5" customHeight="1" x14ac:dyDescent="0.25">
      <c r="A19" s="433" t="s">
        <v>22</v>
      </c>
      <c r="B19" s="13" t="s">
        <v>12</v>
      </c>
      <c r="C19" s="14">
        <v>23</v>
      </c>
      <c r="D19" s="14" t="s">
        <v>13</v>
      </c>
      <c r="E19" s="14" t="s">
        <v>13</v>
      </c>
      <c r="F19" s="14" t="s">
        <v>13</v>
      </c>
      <c r="G19" s="14" t="s">
        <v>13</v>
      </c>
      <c r="H19" s="14" t="s">
        <v>13</v>
      </c>
      <c r="I19" s="14" t="s">
        <v>13</v>
      </c>
      <c r="J19" s="15">
        <f t="shared" ref="J19" si="20">SUM(C19:I19)</f>
        <v>23</v>
      </c>
    </row>
    <row r="20" spans="1:10" ht="25.5" customHeight="1" x14ac:dyDescent="0.25">
      <c r="A20" s="437"/>
      <c r="B20" s="10" t="s">
        <v>14</v>
      </c>
      <c r="C20" s="11">
        <f t="shared" ref="C20" si="21">C19/C$29</f>
        <v>0.12169312169312169</v>
      </c>
      <c r="D20" s="11" t="s">
        <v>15</v>
      </c>
      <c r="E20" s="11" t="s">
        <v>15</v>
      </c>
      <c r="F20" s="11" t="s">
        <v>15</v>
      </c>
      <c r="G20" s="11" t="s">
        <v>15</v>
      </c>
      <c r="H20" s="11" t="s">
        <v>15</v>
      </c>
      <c r="I20" s="11" t="s">
        <v>15</v>
      </c>
      <c r="J20" s="12">
        <f t="shared" ref="J20" si="22">J19/J$29</f>
        <v>0.12169312169312169</v>
      </c>
    </row>
    <row r="21" spans="1:10" ht="25.5" customHeight="1" x14ac:dyDescent="0.25">
      <c r="A21" s="433" t="s">
        <v>23</v>
      </c>
      <c r="B21" s="13" t="s">
        <v>12</v>
      </c>
      <c r="C21" s="14">
        <v>13</v>
      </c>
      <c r="D21" s="14" t="s">
        <v>13</v>
      </c>
      <c r="E21" s="14" t="s">
        <v>13</v>
      </c>
      <c r="F21" s="14" t="s">
        <v>13</v>
      </c>
      <c r="G21" s="14" t="s">
        <v>13</v>
      </c>
      <c r="H21" s="14" t="s">
        <v>13</v>
      </c>
      <c r="I21" s="14" t="s">
        <v>13</v>
      </c>
      <c r="J21" s="15">
        <f t="shared" ref="J21" si="23">SUM(C21:I21)</f>
        <v>13</v>
      </c>
    </row>
    <row r="22" spans="1:10" ht="25.5" customHeight="1" x14ac:dyDescent="0.25">
      <c r="A22" s="437"/>
      <c r="B22" s="10" t="s">
        <v>14</v>
      </c>
      <c r="C22" s="11">
        <f t="shared" ref="C22" si="24">C21/C$29</f>
        <v>6.8783068783068779E-2</v>
      </c>
      <c r="D22" s="11" t="s">
        <v>15</v>
      </c>
      <c r="E22" s="11" t="s">
        <v>15</v>
      </c>
      <c r="F22" s="11" t="s">
        <v>15</v>
      </c>
      <c r="G22" s="11" t="s">
        <v>15</v>
      </c>
      <c r="H22" s="11" t="s">
        <v>15</v>
      </c>
      <c r="I22" s="11" t="s">
        <v>15</v>
      </c>
      <c r="J22" s="12">
        <f t="shared" ref="J22" si="25">J21/J$29</f>
        <v>6.8783068783068779E-2</v>
      </c>
    </row>
    <row r="23" spans="1:10" ht="25.5" customHeight="1" x14ac:dyDescent="0.25">
      <c r="A23" s="433" t="s">
        <v>24</v>
      </c>
      <c r="B23" s="13" t="s">
        <v>12</v>
      </c>
      <c r="C23" s="14">
        <v>1</v>
      </c>
      <c r="D23" s="14" t="s">
        <v>13</v>
      </c>
      <c r="E23" s="14" t="s">
        <v>13</v>
      </c>
      <c r="F23" s="14" t="s">
        <v>13</v>
      </c>
      <c r="G23" s="14" t="s">
        <v>13</v>
      </c>
      <c r="H23" s="14" t="s">
        <v>13</v>
      </c>
      <c r="I23" s="14" t="s">
        <v>13</v>
      </c>
      <c r="J23" s="15">
        <f t="shared" ref="J23" si="26">SUM(C23:I23)</f>
        <v>1</v>
      </c>
    </row>
    <row r="24" spans="1:10" ht="25.5" customHeight="1" x14ac:dyDescent="0.25">
      <c r="A24" s="437"/>
      <c r="B24" s="10" t="s">
        <v>14</v>
      </c>
      <c r="C24" s="11">
        <f t="shared" ref="C24" si="27">C23/C$29</f>
        <v>5.2910052910052907E-3</v>
      </c>
      <c r="D24" s="11" t="s">
        <v>15</v>
      </c>
      <c r="E24" s="11" t="s">
        <v>15</v>
      </c>
      <c r="F24" s="11" t="s">
        <v>15</v>
      </c>
      <c r="G24" s="11" t="s">
        <v>15</v>
      </c>
      <c r="H24" s="11" t="s">
        <v>15</v>
      </c>
      <c r="I24" s="11" t="s">
        <v>15</v>
      </c>
      <c r="J24" s="12">
        <f t="shared" ref="J24" si="28">J23/J$29</f>
        <v>5.2910052910052907E-3</v>
      </c>
    </row>
    <row r="25" spans="1:10" ht="25.5" customHeight="1" x14ac:dyDescent="0.25">
      <c r="A25" s="433" t="s">
        <v>25</v>
      </c>
      <c r="B25" s="13" t="s">
        <v>12</v>
      </c>
      <c r="C25" s="14">
        <v>1</v>
      </c>
      <c r="D25" s="14" t="s">
        <v>13</v>
      </c>
      <c r="E25" s="14" t="s">
        <v>13</v>
      </c>
      <c r="F25" s="14" t="s">
        <v>13</v>
      </c>
      <c r="G25" s="14" t="s">
        <v>13</v>
      </c>
      <c r="H25" s="14" t="s">
        <v>13</v>
      </c>
      <c r="I25" s="14" t="s">
        <v>13</v>
      </c>
      <c r="J25" s="15">
        <f t="shared" ref="J25" si="29">SUM(C25:I25)</f>
        <v>1</v>
      </c>
    </row>
    <row r="26" spans="1:10" ht="25.5" customHeight="1" x14ac:dyDescent="0.25">
      <c r="A26" s="437"/>
      <c r="B26" s="10" t="s">
        <v>14</v>
      </c>
      <c r="C26" s="11">
        <f t="shared" ref="C26" si="30">C25/C$29</f>
        <v>5.2910052910052907E-3</v>
      </c>
      <c r="D26" s="11" t="s">
        <v>15</v>
      </c>
      <c r="E26" s="11" t="s">
        <v>15</v>
      </c>
      <c r="F26" s="11" t="s">
        <v>15</v>
      </c>
      <c r="G26" s="11" t="s">
        <v>15</v>
      </c>
      <c r="H26" s="11" t="s">
        <v>15</v>
      </c>
      <c r="I26" s="11" t="s">
        <v>15</v>
      </c>
      <c r="J26" s="12">
        <f t="shared" ref="J26" si="31">J25/J$29</f>
        <v>5.2910052910052907E-3</v>
      </c>
    </row>
    <row r="27" spans="1:10" ht="25.5" customHeight="1" x14ac:dyDescent="0.25">
      <c r="A27" s="433" t="s">
        <v>26</v>
      </c>
      <c r="B27" s="13" t="s">
        <v>12</v>
      </c>
      <c r="C27" s="14">
        <v>0</v>
      </c>
      <c r="D27" s="14" t="s">
        <v>13</v>
      </c>
      <c r="E27" s="14" t="s">
        <v>13</v>
      </c>
      <c r="F27" s="14" t="s">
        <v>13</v>
      </c>
      <c r="G27" s="14" t="s">
        <v>13</v>
      </c>
      <c r="H27" s="14" t="s">
        <v>13</v>
      </c>
      <c r="I27" s="14" t="s">
        <v>13</v>
      </c>
      <c r="J27" s="15">
        <f t="shared" ref="J27" si="32">SUM(C27:I27)</f>
        <v>0</v>
      </c>
    </row>
    <row r="28" spans="1:10" ht="25.5" customHeight="1" thickBot="1" x14ac:dyDescent="0.3">
      <c r="A28" s="436"/>
      <c r="B28" s="13" t="s">
        <v>14</v>
      </c>
      <c r="C28" s="16">
        <f t="shared" ref="C28" si="33">C27/C$29</f>
        <v>0</v>
      </c>
      <c r="D28" s="16" t="s">
        <v>15</v>
      </c>
      <c r="E28" s="16" t="s">
        <v>15</v>
      </c>
      <c r="F28" s="16" t="s">
        <v>15</v>
      </c>
      <c r="G28" s="16" t="s">
        <v>15</v>
      </c>
      <c r="H28" s="16" t="s">
        <v>15</v>
      </c>
      <c r="I28" s="16" t="s">
        <v>15</v>
      </c>
      <c r="J28" s="17">
        <f t="shared" ref="J28" si="34">J27/J$29</f>
        <v>0</v>
      </c>
    </row>
    <row r="29" spans="1:10" ht="32.25" customHeight="1" x14ac:dyDescent="0.25">
      <c r="A29" s="366" t="s">
        <v>27</v>
      </c>
      <c r="B29" s="18" t="s">
        <v>12</v>
      </c>
      <c r="C29" s="19">
        <f t="shared" ref="C29" si="35">C5+C7+C9+C11+C13+C15+C17+C19+C21+C23+C25+C27</f>
        <v>189</v>
      </c>
      <c r="D29" s="19" t="s">
        <v>13</v>
      </c>
      <c r="E29" s="19" t="s">
        <v>13</v>
      </c>
      <c r="F29" s="19" t="s">
        <v>13</v>
      </c>
      <c r="G29" s="19" t="s">
        <v>13</v>
      </c>
      <c r="H29" s="19" t="s">
        <v>13</v>
      </c>
      <c r="I29" s="19" t="s">
        <v>13</v>
      </c>
      <c r="J29" s="20">
        <f t="shared" ref="J29" si="36">J5+J7+J9+J11+J13+J15+J17+J19+J21+J23+J25+J27</f>
        <v>189</v>
      </c>
    </row>
    <row r="30" spans="1:10" ht="32.25" customHeight="1" thickBot="1" x14ac:dyDescent="0.3">
      <c r="A30" s="371"/>
      <c r="B30" s="21" t="s">
        <v>14</v>
      </c>
      <c r="C30" s="22">
        <f t="shared" ref="C30" si="37">C29/C$29</f>
        <v>1</v>
      </c>
      <c r="D30" s="22" t="s">
        <v>15</v>
      </c>
      <c r="E30" s="22" t="s">
        <v>15</v>
      </c>
      <c r="F30" s="22" t="s">
        <v>15</v>
      </c>
      <c r="G30" s="22" t="s">
        <v>15</v>
      </c>
      <c r="H30" s="22" t="s">
        <v>15</v>
      </c>
      <c r="I30" s="22" t="s">
        <v>15</v>
      </c>
      <c r="J30" s="23">
        <f t="shared" ref="J30" si="38">J29/J$29</f>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v>50</v>
      </c>
      <c r="D32" s="30" t="s">
        <v>13</v>
      </c>
      <c r="E32" s="30" t="s">
        <v>13</v>
      </c>
      <c r="F32" s="30" t="s">
        <v>13</v>
      </c>
      <c r="G32" s="30" t="s">
        <v>13</v>
      </c>
      <c r="H32" s="30" t="s">
        <v>13</v>
      </c>
      <c r="I32" s="31" t="s">
        <v>13</v>
      </c>
      <c r="J32" s="32">
        <f>SUM(C32:I32)</f>
        <v>50</v>
      </c>
    </row>
    <row r="33" spans="1:10" ht="55.5" customHeight="1" thickBot="1" x14ac:dyDescent="0.3">
      <c r="A33" s="33" t="s">
        <v>29</v>
      </c>
      <c r="B33" s="34" t="s">
        <v>12</v>
      </c>
      <c r="C33" s="35">
        <f>+C34-C32-C29</f>
        <v>172</v>
      </c>
      <c r="D33" s="35">
        <v>933</v>
      </c>
      <c r="E33" s="35" t="s">
        <v>13</v>
      </c>
      <c r="F33" s="35" t="s">
        <v>13</v>
      </c>
      <c r="G33" s="35" t="s">
        <v>13</v>
      </c>
      <c r="H33" s="35" t="s">
        <v>13</v>
      </c>
      <c r="I33" s="35" t="s">
        <v>13</v>
      </c>
      <c r="J33" s="36">
        <f>+C33+D33</f>
        <v>1105</v>
      </c>
    </row>
    <row r="34" spans="1:10" ht="54.75" customHeight="1" thickBot="1" x14ac:dyDescent="0.3">
      <c r="A34" s="37" t="s">
        <v>30</v>
      </c>
      <c r="B34" s="34" t="s">
        <v>12</v>
      </c>
      <c r="C34" s="35">
        <v>411</v>
      </c>
      <c r="D34" s="38">
        <v>933</v>
      </c>
      <c r="E34" s="38" t="s">
        <v>13</v>
      </c>
      <c r="F34" s="38" t="s">
        <v>13</v>
      </c>
      <c r="G34" s="38" t="s">
        <v>13</v>
      </c>
      <c r="H34" s="38" t="s">
        <v>13</v>
      </c>
      <c r="I34" s="39" t="s">
        <v>13</v>
      </c>
      <c r="J34" s="36">
        <f>SUM(C34:I34)</f>
        <v>1344</v>
      </c>
    </row>
    <row r="35" spans="1:10" ht="54.75" customHeight="1" thickBot="1" x14ac:dyDescent="0.3">
      <c r="A35" s="40"/>
      <c r="B35" s="24"/>
      <c r="C35" s="41"/>
      <c r="D35" s="41"/>
      <c r="E35" s="41"/>
      <c r="F35" s="41"/>
      <c r="G35" s="41"/>
      <c r="H35" s="41"/>
      <c r="I35" s="41"/>
      <c r="J35" s="42"/>
    </row>
    <row r="36" spans="1:10" ht="41.25" customHeight="1" x14ac:dyDescent="0.25">
      <c r="A36" s="331" t="s">
        <v>31</v>
      </c>
      <c r="B36" s="332"/>
      <c r="C36" s="43"/>
      <c r="D36" s="44"/>
      <c r="E36" s="44"/>
      <c r="F36" s="44"/>
      <c r="G36" s="44"/>
      <c r="H36" s="44"/>
      <c r="I36" s="44"/>
      <c r="J36" s="45"/>
    </row>
    <row r="37" spans="1:10" ht="41.25" customHeight="1" x14ac:dyDescent="0.25">
      <c r="A37" s="349" t="s">
        <v>32</v>
      </c>
      <c r="B37" s="350"/>
      <c r="C37" s="46">
        <v>1</v>
      </c>
      <c r="D37" s="47">
        <v>0</v>
      </c>
      <c r="E37" s="47">
        <v>0</v>
      </c>
      <c r="F37" s="47">
        <v>0</v>
      </c>
      <c r="G37" s="47">
        <v>0</v>
      </c>
      <c r="H37" s="47">
        <v>0</v>
      </c>
      <c r="I37" s="47">
        <v>0</v>
      </c>
      <c r="J37" s="48">
        <f>SUM(C37:I37)</f>
        <v>1</v>
      </c>
    </row>
    <row r="38" spans="1:10" ht="41.25" customHeight="1" thickBot="1" x14ac:dyDescent="0.3">
      <c r="A38" s="351" t="s">
        <v>33</v>
      </c>
      <c r="B38" s="352"/>
      <c r="C38" s="49">
        <v>2</v>
      </c>
      <c r="D38" s="50">
        <v>2</v>
      </c>
      <c r="E38" s="50">
        <v>0</v>
      </c>
      <c r="F38" s="50">
        <v>0</v>
      </c>
      <c r="G38" s="50">
        <v>0</v>
      </c>
      <c r="H38" s="50">
        <v>0</v>
      </c>
      <c r="I38" s="51">
        <v>0</v>
      </c>
      <c r="J38" s="52">
        <f>SUM(C38:I38)</f>
        <v>4</v>
      </c>
    </row>
    <row r="39" spans="1:10" ht="31.5" customHeight="1" x14ac:dyDescent="0.25">
      <c r="A39" s="53" t="s">
        <v>34</v>
      </c>
      <c r="B39" s="54"/>
      <c r="C39" s="55"/>
      <c r="D39" s="55"/>
      <c r="E39" s="55"/>
      <c r="F39" s="55"/>
      <c r="G39" s="55"/>
      <c r="H39" s="55"/>
      <c r="I39" s="55"/>
      <c r="J39" s="55"/>
    </row>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7"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TAB-7.1.1_2017_Web</vt:lpstr>
      <vt:lpstr>TAB-7.1.2_2017_Web</vt:lpstr>
      <vt:lpstr>TAB-7.1.3_2017_Web</vt:lpstr>
      <vt:lpstr>TAB-7.1.4_2017_Web</vt:lpstr>
      <vt:lpstr>TAB-7.1.5_2017_Web</vt:lpstr>
      <vt:lpstr>TAB-7.1.6_2017_Web</vt:lpstr>
      <vt:lpstr>TAB-7.1.7_2017_Web</vt:lpstr>
      <vt:lpstr>TAB-7.1.8_2017_Web</vt:lpstr>
      <vt:lpstr>TAB-7.1.9_2017_Web</vt:lpstr>
      <vt:lpstr>TAB-7.1.10_2017_Web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2019-07-15T06:56:31Z</dcterms:created>
  <dcterms:modified xsi:type="dcterms:W3CDTF">2019-07-17T15:10:14Z</dcterms:modified>
</cp:coreProperties>
</file>