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Stat_RSU_2019_copie_du_20210602\RSU_Profil_2019\TAB_711_à_7110_AJP_2019_dhe\"/>
    </mc:Choice>
  </mc:AlternateContent>
  <xr:revisionPtr revIDLastSave="0" documentId="8_{58DD865C-11ED-401C-849D-E464EE4A6BAA}" xr6:coauthVersionLast="47" xr6:coauthVersionMax="47" xr10:uidLastSave="{00000000-0000-0000-0000-000000000000}"/>
  <bookViews>
    <workbookView xWindow="-108" yWindow="-108" windowWidth="23256" windowHeight="12576" xr2:uid="{25BD848A-03E1-48F7-880C-3F13C3504481}"/>
  </bookViews>
  <sheets>
    <sheet name="TAB-7.1.1_2019_web" sheetId="3" r:id="rId1"/>
    <sheet name="TAB-7.1.2_2019_web" sheetId="7" r:id="rId2"/>
    <sheet name="TAB-7.1.3_2019_web" sheetId="8" r:id="rId3"/>
    <sheet name="TAB-7.1.4_2019_web" sheetId="1" r:id="rId4"/>
    <sheet name="TAB-7.1.5_2019_web" sheetId="9" r:id="rId5"/>
    <sheet name="TAB-7.1.6_2019_web" sheetId="2" r:id="rId6"/>
    <sheet name="TAB-7.1.7_2019_web" sheetId="5" r:id="rId7"/>
    <sheet name="TAB-7.1.8_2019_web" sheetId="6" r:id="rId8"/>
    <sheet name="TAB-7.1.9_2019_web" sheetId="4" r:id="rId9"/>
    <sheet name="TAB-7.1.10_2019_web" sheetId="12" r:id="rId10"/>
  </sheets>
  <externalReferences>
    <externalReference r:id="rId11"/>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2" l="1"/>
  <c r="J48" i="12"/>
  <c r="J45" i="12"/>
  <c r="C44" i="12"/>
  <c r="J44" i="12" s="1"/>
  <c r="J42" i="12"/>
  <c r="C40" i="12"/>
  <c r="J39" i="12"/>
  <c r="J40" i="12" s="1"/>
  <c r="J38" i="12"/>
  <c r="C38" i="12"/>
  <c r="J37" i="12"/>
  <c r="C36" i="12"/>
  <c r="J35" i="12"/>
  <c r="J36" i="12" s="1"/>
  <c r="C34" i="12"/>
  <c r="J33" i="12"/>
  <c r="J34" i="12" s="1"/>
  <c r="C32" i="12"/>
  <c r="J31" i="12"/>
  <c r="J32" i="12" s="1"/>
  <c r="C30" i="12"/>
  <c r="J29" i="12"/>
  <c r="J30" i="12" s="1"/>
  <c r="J28" i="12"/>
  <c r="C28" i="12"/>
  <c r="J27" i="12"/>
  <c r="J26" i="12"/>
  <c r="C26" i="12"/>
  <c r="J25" i="12"/>
  <c r="C24" i="12"/>
  <c r="J23" i="12"/>
  <c r="J24" i="12" s="1"/>
  <c r="J22" i="12"/>
  <c r="C22" i="12"/>
  <c r="J21" i="12"/>
  <c r="C20" i="12"/>
  <c r="J19" i="12"/>
  <c r="J20" i="12" s="1"/>
  <c r="C18" i="12"/>
  <c r="J17" i="12"/>
  <c r="J18" i="12" s="1"/>
  <c r="C16" i="12"/>
  <c r="J15" i="12"/>
  <c r="J16" i="12" s="1"/>
  <c r="C14" i="12"/>
  <c r="J13" i="12"/>
  <c r="J14" i="12" s="1"/>
  <c r="J12" i="12"/>
  <c r="C12" i="12"/>
  <c r="J11" i="12"/>
  <c r="J10" i="12"/>
  <c r="C10" i="12"/>
  <c r="J9" i="12"/>
  <c r="C8" i="12"/>
  <c r="J7" i="12"/>
  <c r="J8" i="12" s="1"/>
  <c r="J6" i="12"/>
  <c r="C6" i="12"/>
  <c r="J5" i="12"/>
  <c r="J24" i="9" l="1"/>
  <c r="J23" i="9"/>
  <c r="J20" i="9"/>
  <c r="J18" i="9"/>
  <c r="C16" i="9"/>
  <c r="C15" i="9"/>
  <c r="C14" i="9" s="1"/>
  <c r="J13" i="9"/>
  <c r="C12" i="9"/>
  <c r="J11" i="9"/>
  <c r="J12" i="9" s="1"/>
  <c r="C10" i="9"/>
  <c r="J9" i="9"/>
  <c r="C8" i="9"/>
  <c r="J7" i="9"/>
  <c r="C6" i="9"/>
  <c r="J5" i="9"/>
  <c r="J15" i="9" s="1"/>
  <c r="J23" i="8"/>
  <c r="J22" i="8"/>
  <c r="J19" i="8"/>
  <c r="C15" i="8"/>
  <c r="C17" i="8" s="1"/>
  <c r="J14" i="8"/>
  <c r="C11" i="8"/>
  <c r="C12" i="8" s="1"/>
  <c r="C10" i="8"/>
  <c r="J9" i="8"/>
  <c r="J11" i="8" s="1"/>
  <c r="C8" i="8"/>
  <c r="J7" i="8"/>
  <c r="C6" i="8"/>
  <c r="J5" i="8"/>
  <c r="J14" i="7"/>
  <c r="J13" i="7"/>
  <c r="C9" i="7"/>
  <c r="C6" i="7" s="1"/>
  <c r="C8" i="7"/>
  <c r="J7" i="7"/>
  <c r="J5" i="7"/>
  <c r="J32" i="6"/>
  <c r="J31" i="6"/>
  <c r="J28" i="6"/>
  <c r="J26" i="6"/>
  <c r="C23" i="6"/>
  <c r="C8" i="6" s="1"/>
  <c r="J21" i="6"/>
  <c r="J19" i="6"/>
  <c r="J17" i="6"/>
  <c r="J15" i="6"/>
  <c r="J16" i="6" s="1"/>
  <c r="J13" i="6"/>
  <c r="C12" i="6"/>
  <c r="J11" i="6"/>
  <c r="J9" i="6"/>
  <c r="J7" i="6"/>
  <c r="J5" i="6"/>
  <c r="J23" i="6" s="1"/>
  <c r="J30" i="5"/>
  <c r="J29" i="5"/>
  <c r="J26" i="5"/>
  <c r="C25" i="5"/>
  <c r="J25" i="5" s="1"/>
  <c r="J24" i="5"/>
  <c r="C22" i="5"/>
  <c r="C21" i="5"/>
  <c r="C20" i="5"/>
  <c r="J19" i="5"/>
  <c r="C18" i="5"/>
  <c r="J17" i="5"/>
  <c r="C16" i="5"/>
  <c r="J15" i="5"/>
  <c r="C14" i="5"/>
  <c r="J13" i="5"/>
  <c r="C12" i="5"/>
  <c r="J11" i="5"/>
  <c r="C10" i="5"/>
  <c r="J9" i="5"/>
  <c r="C8" i="5"/>
  <c r="J7" i="5"/>
  <c r="C6" i="5"/>
  <c r="J5" i="5"/>
  <c r="J21" i="5" s="1"/>
  <c r="J38" i="4"/>
  <c r="J37" i="4"/>
  <c r="J34" i="4"/>
  <c r="J33" i="4"/>
  <c r="C33" i="4"/>
  <c r="J32" i="4"/>
  <c r="C30" i="4"/>
  <c r="C29" i="4"/>
  <c r="C28" i="4"/>
  <c r="J27" i="4"/>
  <c r="C26" i="4"/>
  <c r="J25" i="4"/>
  <c r="C24" i="4"/>
  <c r="J23" i="4"/>
  <c r="C22" i="4"/>
  <c r="J21" i="4"/>
  <c r="C20" i="4"/>
  <c r="J19" i="4"/>
  <c r="C18" i="4"/>
  <c r="J17" i="4"/>
  <c r="C16" i="4"/>
  <c r="J15" i="4"/>
  <c r="C14" i="4"/>
  <c r="J13" i="4"/>
  <c r="C12" i="4"/>
  <c r="J11" i="4"/>
  <c r="C10" i="4"/>
  <c r="J9" i="4"/>
  <c r="C8" i="4"/>
  <c r="J7" i="4"/>
  <c r="C6" i="4"/>
  <c r="J5" i="4"/>
  <c r="J29" i="4" s="1"/>
  <c r="J19" i="3"/>
  <c r="J18" i="3"/>
  <c r="C15" i="3"/>
  <c r="J15" i="3" s="1"/>
  <c r="J14" i="3"/>
  <c r="C12" i="3"/>
  <c r="J11" i="3"/>
  <c r="J12" i="3" s="1"/>
  <c r="C11" i="3"/>
  <c r="C10" i="3" s="1"/>
  <c r="J9" i="3"/>
  <c r="J10" i="3" s="1"/>
  <c r="C8" i="3"/>
  <c r="J7" i="3"/>
  <c r="J8" i="3" s="1"/>
  <c r="C6" i="3"/>
  <c r="J5" i="3"/>
  <c r="J20" i="2"/>
  <c r="J19" i="2"/>
  <c r="J16" i="2"/>
  <c r="J14" i="2"/>
  <c r="C12" i="2"/>
  <c r="C11" i="2"/>
  <c r="J11" i="2" s="1"/>
  <c r="C10" i="2"/>
  <c r="J9" i="2"/>
  <c r="J10" i="2" s="1"/>
  <c r="C8" i="2"/>
  <c r="J7" i="2"/>
  <c r="C6" i="2"/>
  <c r="J5" i="2"/>
  <c r="Z37" i="1"/>
  <c r="Y37" i="1"/>
  <c r="X37" i="1"/>
  <c r="Z36" i="1"/>
  <c r="Y36" i="1"/>
  <c r="X36" i="1"/>
  <c r="X33" i="1"/>
  <c r="Y31" i="1"/>
  <c r="Z31" i="1" s="1"/>
  <c r="X31" i="1"/>
  <c r="E31" i="1"/>
  <c r="D29" i="1"/>
  <c r="C29" i="1"/>
  <c r="Y28" i="1"/>
  <c r="Y29" i="1" s="1"/>
  <c r="X28" i="1"/>
  <c r="X27" i="1" s="1"/>
  <c r="D28" i="1"/>
  <c r="C28" i="1"/>
  <c r="E28" i="1" s="1"/>
  <c r="D27" i="1"/>
  <c r="Y26" i="1"/>
  <c r="Z26" i="1" s="1"/>
  <c r="X26" i="1"/>
  <c r="E26" i="1"/>
  <c r="X25" i="1"/>
  <c r="D25" i="1"/>
  <c r="C25" i="1"/>
  <c r="Y24" i="1"/>
  <c r="Z24" i="1" s="1"/>
  <c r="X24" i="1"/>
  <c r="E24" i="1"/>
  <c r="E25" i="1" s="1"/>
  <c r="D23" i="1"/>
  <c r="C23" i="1"/>
  <c r="Y22" i="1"/>
  <c r="Y23" i="1" s="1"/>
  <c r="X22" i="1"/>
  <c r="X23" i="1" s="1"/>
  <c r="E22" i="1"/>
  <c r="D21" i="1"/>
  <c r="C21" i="1"/>
  <c r="Z20" i="1"/>
  <c r="Y20" i="1"/>
  <c r="X20" i="1"/>
  <c r="E20" i="1"/>
  <c r="D19" i="1"/>
  <c r="C19" i="1"/>
  <c r="Y18" i="1"/>
  <c r="Z18" i="1" s="1"/>
  <c r="X18" i="1"/>
  <c r="E18" i="1"/>
  <c r="Y17" i="1"/>
  <c r="X17" i="1"/>
  <c r="D17" i="1"/>
  <c r="C17" i="1"/>
  <c r="Y16" i="1"/>
  <c r="Z16" i="1" s="1"/>
  <c r="X16" i="1"/>
  <c r="E16" i="1"/>
  <c r="E17" i="1" s="1"/>
  <c r="D15" i="1"/>
  <c r="C15" i="1"/>
  <c r="Y14" i="1"/>
  <c r="Y15" i="1" s="1"/>
  <c r="X14" i="1"/>
  <c r="X15" i="1" s="1"/>
  <c r="E14" i="1"/>
  <c r="D13" i="1"/>
  <c r="C13" i="1"/>
  <c r="Z12" i="1"/>
  <c r="Y12" i="1"/>
  <c r="X12" i="1"/>
  <c r="E12" i="1"/>
  <c r="D11" i="1"/>
  <c r="C11" i="1"/>
  <c r="Y10" i="1"/>
  <c r="Z10" i="1" s="1"/>
  <c r="X10" i="1"/>
  <c r="E10" i="1"/>
  <c r="Y9" i="1"/>
  <c r="X9" i="1"/>
  <c r="D9" i="1"/>
  <c r="C9" i="1"/>
  <c r="Y8" i="1"/>
  <c r="Z8" i="1" s="1"/>
  <c r="X8" i="1"/>
  <c r="E8" i="1"/>
  <c r="E9" i="1" s="1"/>
  <c r="D7" i="1"/>
  <c r="C7" i="1"/>
  <c r="Y6" i="1"/>
  <c r="Y7" i="1" s="1"/>
  <c r="X6" i="1"/>
  <c r="X7" i="1" s="1"/>
  <c r="E6" i="1"/>
  <c r="J16" i="9" l="1"/>
  <c r="J6" i="9"/>
  <c r="J8" i="9"/>
  <c r="J14" i="9"/>
  <c r="J10" i="9"/>
  <c r="C19" i="9"/>
  <c r="J19" i="9" s="1"/>
  <c r="J6" i="8"/>
  <c r="J12" i="8"/>
  <c r="J8" i="8"/>
  <c r="J15" i="8"/>
  <c r="J17" i="8" s="1"/>
  <c r="J10" i="8"/>
  <c r="J9" i="7"/>
  <c r="C10" i="7"/>
  <c r="J18" i="6"/>
  <c r="J20" i="6"/>
  <c r="J12" i="6"/>
  <c r="J22" i="6"/>
  <c r="J24" i="6"/>
  <c r="J6" i="6"/>
  <c r="J8" i="6"/>
  <c r="J10" i="6"/>
  <c r="J14" i="6"/>
  <c r="C24" i="6"/>
  <c r="C20" i="6"/>
  <c r="C10" i="6"/>
  <c r="C18" i="6"/>
  <c r="C14" i="6"/>
  <c r="C16" i="6"/>
  <c r="C27" i="6"/>
  <c r="J27" i="6" s="1"/>
  <c r="C6" i="6"/>
  <c r="C22" i="6"/>
  <c r="J18" i="5"/>
  <c r="J8" i="5"/>
  <c r="J22" i="5"/>
  <c r="J12" i="5"/>
  <c r="J6" i="5"/>
  <c r="J16" i="5"/>
  <c r="J14" i="5"/>
  <c r="J10" i="5"/>
  <c r="J20" i="5"/>
  <c r="J16" i="4"/>
  <c r="J18" i="4"/>
  <c r="J26" i="4"/>
  <c r="J12" i="4"/>
  <c r="J28" i="4"/>
  <c r="J8" i="4"/>
  <c r="J22" i="4"/>
  <c r="J6" i="4"/>
  <c r="J20" i="4"/>
  <c r="J14" i="4"/>
  <c r="J30" i="4"/>
  <c r="J24" i="4"/>
  <c r="J10" i="4"/>
  <c r="J6" i="3"/>
  <c r="J8" i="2"/>
  <c r="J15" i="2"/>
  <c r="J12" i="2"/>
  <c r="J6" i="2"/>
  <c r="C15" i="2"/>
  <c r="Z27" i="1"/>
  <c r="E21" i="1"/>
  <c r="E13" i="1"/>
  <c r="E27" i="1"/>
  <c r="E19" i="1"/>
  <c r="E11" i="1"/>
  <c r="C32" i="1"/>
  <c r="X32" i="1" s="1"/>
  <c r="E29" i="1"/>
  <c r="E23" i="1"/>
  <c r="E15" i="1"/>
  <c r="E7" i="1"/>
  <c r="Z28" i="1"/>
  <c r="Z29" i="1" s="1"/>
  <c r="Z9" i="1"/>
  <c r="Z21" i="1"/>
  <c r="X11" i="1"/>
  <c r="Z14" i="1"/>
  <c r="Z15" i="1" s="1"/>
  <c r="Y11" i="1"/>
  <c r="Y19" i="1"/>
  <c r="X13" i="1"/>
  <c r="X21" i="1"/>
  <c r="Y13" i="1"/>
  <c r="Y21" i="1"/>
  <c r="X29" i="1"/>
  <c r="Y25" i="1"/>
  <c r="Z6" i="1"/>
  <c r="Z7" i="1" s="1"/>
  <c r="X19" i="1"/>
  <c r="Z22" i="1"/>
  <c r="Z23" i="1" s="1"/>
  <c r="Y27" i="1"/>
  <c r="C27" i="1"/>
  <c r="J10" i="7" l="1"/>
  <c r="J8" i="7"/>
  <c r="J6" i="7"/>
  <c r="Z25" i="1"/>
  <c r="Z17" i="1"/>
  <c r="Z19" i="1"/>
  <c r="Z11" i="1"/>
  <c r="Z13" i="1"/>
</calcChain>
</file>

<file path=xl/sharedStrings.xml><?xml version="1.0" encoding="utf-8"?>
<sst xmlns="http://schemas.openxmlformats.org/spreadsheetml/2006/main" count="1932" uniqueCount="154">
  <si>
    <t>Tableau 7.1.4 : Utilisateurs de l'accueil de jour "prostitution" (AJ-P) organisé par les services partenaires des Relais sociaux urbains (RSU).</t>
  </si>
  <si>
    <t>Répartition par âge, sexe et RSU - Année 2019</t>
  </si>
  <si>
    <t>Catégorie d'âges</t>
  </si>
  <si>
    <t>Relais social urbain (RSU)</t>
  </si>
  <si>
    <t>Charleroi (RSC)</t>
  </si>
  <si>
    <t>Liège (RSPL)</t>
  </si>
  <si>
    <t>La Louvière (RSULL)</t>
  </si>
  <si>
    <t>Mons (RSUMB)</t>
  </si>
  <si>
    <t>Namur (RSUN)</t>
  </si>
  <si>
    <t>Tournai (RSUT)</t>
  </si>
  <si>
    <t>Verviers (RSUV)</t>
  </si>
  <si>
    <t>Total des RSU wallons</t>
  </si>
  <si>
    <t>H</t>
  </si>
  <si>
    <t>F</t>
  </si>
  <si>
    <t>Total</t>
  </si>
  <si>
    <t>0-17 ans</t>
  </si>
  <si>
    <t>CA</t>
  </si>
  <si>
    <t>nd</t>
  </si>
  <si>
    <t>%</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</si>
  <si>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</si>
  <si>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</si>
  <si>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</si>
  <si>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</si>
  <si>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</si>
  <si>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</si>
  <si>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</si>
  <si>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</si>
  <si>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</si>
  <si>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</si>
  <si>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</si>
  <si>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</si>
  <si>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</si>
  <si>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 CA</t>
  </si>
  <si>
    <t xml:space="preserve">Non-réponses ou 
réponses non-exploitables </t>
  </si>
  <si>
    <t>Total global</t>
  </si>
  <si>
    <t>Nombre de services ayant répondu à cette variable</t>
  </si>
  <si>
    <t>Nombre de services ayant participé à la collecte relative à l'AJ-P</t>
  </si>
  <si>
    <t>Sources : IWEPS, Relais sociaux urbains &amp; services partenaires des Relais sociaux urbains de Wallonie; Calculs : IWEPS</t>
  </si>
  <si>
    <t>Tableau 7.1.6 : Utilisateurs de l'accueil de jour "prostitution" (AJ-P) organisé par les services partenaires des Relais sociaux urbains (RSU)</t>
  </si>
  <si>
    <t xml:space="preserve">Répartition par nationalité et par RSU - Année 2019 </t>
  </si>
  <si>
    <t>Nationalité</t>
  </si>
  <si>
    <t xml:space="preserve">Mons (RSUMB) </t>
  </si>
  <si>
    <t xml:space="preserve">Belge </t>
  </si>
  <si>
    <t xml:space="preserve"> %</t>
  </si>
  <si>
    <t>Etrangère UE</t>
  </si>
  <si>
    <t>Etrangère hors UE</t>
  </si>
  <si>
    <t xml:space="preserve">Total
(Nationalité connue) </t>
  </si>
  <si>
    <t>Nationalité inconnue</t>
  </si>
  <si>
    <t>Non- réponses
ou réponses non-exploitables</t>
  </si>
  <si>
    <t>Services partenaires sources</t>
  </si>
  <si>
    <t>Tableau 7.1.1 : Utilisateurs de l'accueil de jour "prostitution" (AJ-P) organisé par les services partenaires des Relais sociaux urbains (RSU)</t>
  </si>
  <si>
    <t>Répartition par sexe et par RSU - Année 2019  -</t>
  </si>
  <si>
    <t>Sexe</t>
  </si>
  <si>
    <t>Transsexuel</t>
  </si>
  <si>
    <t>Total 
Sexe connu</t>
  </si>
  <si>
    <t>Sexe inconnu</t>
  </si>
  <si>
    <t>Tableau 7.1.9 : Utilisateurs de l'accueil de jour "prostitution" (AJ-P) organisé par les services partenaires des Relais sociaux urbains (RSU)</t>
  </si>
  <si>
    <t>Répartition par « lieu de résidence » (Situation de l'utilisateur, la semaine précédant son accueil)
Par RSU - Année 2019  -</t>
  </si>
  <si>
    <t>Lieu de résidence</t>
  </si>
  <si>
    <t>Charleroi (RSC)
(1)</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</si>
  <si>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</si>
  <si>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</si>
  <si>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</si>
  <si>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</si>
  <si>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</si>
  <si>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</si>
  <si>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</si>
  <si>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</si>
  <si>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</si>
  <si>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</si>
  <si>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</si>
  <si>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</si>
  <si>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</si>
  <si>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</si>
  <si>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 xml:space="preserve">(1) Le RSC précise  que la collecte de données n'esr pas exhaustive dans la mesure où il n'y a "pas de recueil systématique de données reltives au  lieu de résidence". </t>
  </si>
  <si>
    <t>Tableau 7.1.7 : Utilisateurs de l'accueil de jour "prostitution" (AJ-P) organisé par les services partenaires des Relais sociaux urbains (RSU)</t>
  </si>
  <si>
    <t>Répartition par type de revenu principal et par RSU - Année 2019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</si>
  <si>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</si>
  <si>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</si>
  <si>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</si>
  <si>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</si>
  <si>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</si>
  <si>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</si>
  <si>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</si>
  <si>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</si>
  <si>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</si>
  <si>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</si>
  <si>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</si>
  <si>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</si>
  <si>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7.1.8 : Utilisateurs de l'accueil de jour "prostitution" (AJ-P) organisé par les services partenaires des Relais sociaux urbains (RSU).</t>
  </si>
  <si>
    <t>Répartition par type de logement/hébergement (occupé la semaine précédant son accueil)
Par RSU  - Année 2019  -</t>
  </si>
  <si>
    <t>Type de logement / hébergement</t>
  </si>
  <si>
    <t xml:space="preserve">En rue ou en abris de fortune  (squat, voiture, tente, caravane…) </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</si>
  <si>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</si>
  <si>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</si>
  <si>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</si>
  <si>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</si>
  <si>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</si>
  <si>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</si>
  <si>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</si>
  <si>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</si>
  <si>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</si>
  <si>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</si>
  <si>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7.1.2 : Mineurs pris en charge par l'accueil de jour "prostitution" (AJ-P) organisé par les services partenaires des Relais sociaux urbains (RSU)</t>
  </si>
  <si>
    <t>Répartition par type de prise en charge du mineur et par RSU - Année 2019  -</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</si>
  <si>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</si>
  <si>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</si>
  <si>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</si>
  <si>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</si>
  <si>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</si>
  <si>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7.1.3 : Primo-utilisateurs de l'accueil de jour "prositution" (AJ-P) organisé par les services partenaires des Relais sociaux urbains (RSU)</t>
  </si>
  <si>
    <t>Primo-utilisateurs
par Sexe</t>
  </si>
  <si>
    <t>Total
Sexe 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</si>
  <si>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</si>
  <si>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</si>
  <si>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</si>
  <si>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</si>
  <si>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</si>
  <si>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7.1.5 : Utilisateurs de l'accueil de jour "prostitution" (AJ-P) organisé par les services partenaires des Relais sociaux urbains (RSU)</t>
  </si>
  <si>
    <t>Répartition par type de ménage et par RSU - Année 2019</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</si>
  <si>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</si>
  <si>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</si>
  <si>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</si>
  <si>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</si>
  <si>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</si>
  <si>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</si>
  <si>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</si>
  <si>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</si>
  <si>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7.1.10 : Difficultés déclarées par les utilisateurs de l'accueil de jour "prostitution" (AJ-P) organisé par les services partenaires des Relais sociaux urbains (RSU).</t>
  </si>
  <si>
    <t>Répartition par type de difficulté rencontrée connue (1),(2)et par RSU - Année 2019 -</t>
  </si>
  <si>
    <t>Type de difficulté</t>
  </si>
  <si>
    <t>Charleroi (RSC)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</si>
  <si>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</si>
  <si>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</si>
  <si>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</si>
  <si>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</si>
  <si>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</si>
  <si>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</si>
  <si>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</si>
  <si>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</si>
  <si>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</si>
  <si>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</si>
  <si>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</si>
  <si>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</si>
  <si>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</si>
  <si>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</si>
  <si>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</si>
  <si>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</si>
  <si>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</si>
  <si>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</si>
  <si>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</si>
  <si>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</si>
  <si>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</si>
  <si>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(3) Le RSC le RSC ne dispose de donnée par type de "difficultés de logement" pour  Espace P ; il précise toutefois que "20 difficultés liées au logement sont dénombrées (mais sans spécifier lesquelles)"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</si>
</sst>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b/>
      <sz val="24"/>
      <name val="Calibri"/>
      <family val="2"/>
      <scheme val="minor"/>
    </font>
    <font>
      <b/>
      <sz val="16"/>
      <name val="Calibri"/>
      <family val="2"/>
      <scheme val="minor"/>
    </font>
    <font>
      <b/>
      <sz val="14"/>
      <name val="Calibri"/>
      <family val="2"/>
      <scheme val="minor"/>
    </font>
    <font>
      <sz val="14"/>
      <name val="Calibri"/>
      <family val="2"/>
      <scheme val="minor"/>
    </font>
    <font>
      <sz val="12"/>
      <name val="Calibri"/>
      <family val="2"/>
      <scheme val="minor"/>
    </font>
    <font>
      <b/>
      <sz val="12"/>
      <name val="Calibri"/>
      <family val="2"/>
      <scheme val="minor"/>
    </font>
    <font>
      <b/>
      <sz val="18"/>
      <name val="Calibri"/>
      <family val="2"/>
      <scheme val="minor"/>
    </font>
    <font>
      <sz val="18"/>
      <name val="Calibri"/>
      <family val="2"/>
      <scheme val="minor"/>
    </font>
    <font>
      <sz val="11"/>
      <name val="Calibri"/>
      <family val="2"/>
      <scheme val="minor"/>
    </font>
    <font>
      <sz val="1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sz val="10"/>
      <color theme="1"/>
      <name val="Calibri"/>
      <family val="2"/>
      <scheme val="minor"/>
    </font>
    <font>
      <sz val="12"/>
      <color rgb="FFFF0000"/>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53">
    <xf numFmtId="0" fontId="0" fillId="0" borderId="0" xfId="0"/>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right" vertical="center" wrapText="1"/>
    </xf>
    <xf numFmtId="0" fontId="6" fillId="0" borderId="17" xfId="0" applyFont="1" applyBorder="1" applyAlignment="1">
      <alignment horizontal="right" vertical="center" wrapText="1"/>
    </xf>
    <xf numFmtId="0" fontId="6" fillId="0" borderId="18" xfId="0" applyFont="1" applyBorder="1" applyAlignment="1">
      <alignment horizontal="right" vertical="center" wrapText="1"/>
    </xf>
    <xf numFmtId="0" fontId="7" fillId="0" borderId="19" xfId="0" applyFont="1" applyBorder="1" applyAlignment="1">
      <alignment horizontal="center" vertical="center" wrapText="1"/>
    </xf>
    <xf numFmtId="164" fontId="4" fillId="0" borderId="20" xfId="1" applyNumberFormat="1" applyFont="1" applyFill="1" applyBorder="1" applyAlignment="1">
      <alignment horizontal="center" vertical="center" wrapText="1"/>
    </xf>
    <xf numFmtId="164" fontId="4" fillId="0" borderId="21" xfId="1" applyNumberFormat="1" applyFont="1" applyFill="1" applyBorder="1" applyAlignment="1">
      <alignment horizontal="center" vertical="center" wrapText="1"/>
    </xf>
    <xf numFmtId="164" fontId="4" fillId="0" borderId="22" xfId="1" applyNumberFormat="1"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6" fillId="0" borderId="26" xfId="0" applyFont="1" applyBorder="1" applyAlignment="1">
      <alignment horizontal="right" vertical="center" wrapText="1"/>
    </xf>
    <xf numFmtId="0" fontId="7" fillId="0" borderId="27" xfId="0" applyFont="1" applyBorder="1" applyAlignment="1">
      <alignment horizontal="center" vertical="center" wrapText="1"/>
    </xf>
    <xf numFmtId="164" fontId="4" fillId="0" borderId="28" xfId="1" applyNumberFormat="1" applyFont="1" applyFill="1" applyBorder="1" applyAlignment="1">
      <alignment horizontal="center" vertical="center" wrapText="1"/>
    </xf>
    <xf numFmtId="164" fontId="4" fillId="0" borderId="29" xfId="1" applyNumberFormat="1" applyFont="1" applyFill="1" applyBorder="1" applyAlignment="1">
      <alignment horizontal="center" vertical="center" wrapText="1"/>
    </xf>
    <xf numFmtId="164" fontId="4" fillId="0" borderId="30" xfId="1" applyNumberFormat="1" applyFont="1" applyFill="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31" xfId="0" applyNumberFormat="1" applyFont="1" applyBorder="1" applyAlignment="1">
      <alignment horizontal="right" vertical="center" wrapText="1"/>
    </xf>
    <xf numFmtId="3" fontId="7" fillId="0" borderId="18" xfId="0" applyNumberFormat="1" applyFont="1" applyBorder="1" applyAlignment="1">
      <alignment horizontal="right" vertical="center" wrapText="1"/>
    </xf>
    <xf numFmtId="3" fontId="7" fillId="0" borderId="17" xfId="0" applyNumberFormat="1" applyFont="1" applyBorder="1" applyAlignment="1">
      <alignment horizontal="right" vertical="center" wrapText="1"/>
    </xf>
    <xf numFmtId="0" fontId="7" fillId="0" borderId="33" xfId="0" applyFont="1" applyBorder="1" applyAlignment="1">
      <alignment horizontal="center" vertical="center" wrapText="1"/>
    </xf>
    <xf numFmtId="164" fontId="4" fillId="0" borderId="34" xfId="1" applyNumberFormat="1" applyFont="1" applyFill="1" applyBorder="1" applyAlignment="1">
      <alignment horizontal="center" vertical="center" wrapText="1"/>
    </xf>
    <xf numFmtId="164" fontId="4" fillId="0" borderId="35" xfId="1" applyNumberFormat="1" applyFont="1" applyFill="1" applyBorder="1" applyAlignment="1">
      <alignment horizontal="center" vertical="center" wrapText="1"/>
    </xf>
    <xf numFmtId="164" fontId="4" fillId="0" borderId="36" xfId="1" applyNumberFormat="1" applyFont="1" applyFill="1" applyBorder="1" applyAlignment="1">
      <alignment horizontal="center" vertical="center" wrapText="1"/>
    </xf>
    <xf numFmtId="164" fontId="4" fillId="0" borderId="37" xfId="1" applyNumberFormat="1"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164" fontId="4" fillId="0" borderId="0"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8" xfId="0" applyFont="1" applyBorder="1" applyAlignment="1">
      <alignment horizontal="center" vertical="center" wrapText="1"/>
    </xf>
    <xf numFmtId="0" fontId="4" fillId="0" borderId="2" xfId="0" applyFont="1" applyBorder="1" applyAlignment="1">
      <alignment horizontal="center" vertical="center"/>
    </xf>
    <xf numFmtId="0" fontId="6" fillId="0" borderId="43" xfId="0" applyFont="1" applyBorder="1" applyAlignment="1">
      <alignment horizontal="center" vertical="center" wrapText="1"/>
    </xf>
    <xf numFmtId="0" fontId="8" fillId="0" borderId="3" xfId="0" applyFont="1" applyBorder="1" applyAlignment="1">
      <alignment horizontal="center" vertical="center"/>
    </xf>
    <xf numFmtId="0" fontId="6" fillId="0" borderId="3" xfId="0" applyFont="1" applyBorder="1" applyAlignment="1">
      <alignment horizontal="center" vertical="center" wrapText="1"/>
    </xf>
    <xf numFmtId="3" fontId="9" fillId="0" borderId="3" xfId="0" applyNumberFormat="1" applyFont="1" applyBorder="1" applyAlignment="1">
      <alignment horizontal="center" vertical="center"/>
    </xf>
    <xf numFmtId="0" fontId="10" fillId="0" borderId="0" xfId="0" applyFont="1"/>
    <xf numFmtId="0" fontId="7" fillId="2" borderId="5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5" xfId="0" applyFont="1" applyFill="1" applyBorder="1" applyAlignment="1">
      <alignment horizontal="center" vertical="center" wrapText="1"/>
    </xf>
    <xf numFmtId="0" fontId="11" fillId="2" borderId="30" xfId="0" applyFont="1" applyFill="1" applyBorder="1" applyAlignment="1">
      <alignment horizontal="center" vertical="center" wrapText="1"/>
    </xf>
    <xf numFmtId="3" fontId="6" fillId="2" borderId="31"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6" fillId="2" borderId="54" xfId="0" applyNumberFormat="1" applyFont="1" applyFill="1" applyBorder="1" applyAlignment="1">
      <alignment horizontal="center" vertical="center"/>
    </xf>
    <xf numFmtId="0" fontId="11" fillId="2" borderId="22" xfId="0" applyFont="1" applyFill="1" applyBorder="1" applyAlignment="1">
      <alignment horizontal="center" vertical="center" wrapText="1"/>
    </xf>
    <xf numFmtId="164" fontId="6" fillId="2" borderId="56" xfId="1" applyNumberFormat="1" applyFont="1" applyFill="1" applyBorder="1" applyAlignment="1">
      <alignment horizontal="right" vertical="center"/>
    </xf>
    <xf numFmtId="164" fontId="6" fillId="2" borderId="22" xfId="1" applyNumberFormat="1" applyFont="1" applyFill="1" applyBorder="1" applyAlignment="1">
      <alignment horizontal="right" vertical="center"/>
    </xf>
    <xf numFmtId="164" fontId="6" fillId="2" borderId="57" xfId="1" applyNumberFormat="1" applyFont="1" applyFill="1" applyBorder="1" applyAlignment="1">
      <alignment horizontal="right" vertical="center"/>
    </xf>
    <xf numFmtId="3" fontId="6" fillId="2" borderId="59" xfId="0" applyNumberFormat="1" applyFont="1" applyFill="1" applyBorder="1" applyAlignment="1">
      <alignment horizontal="center" vertical="center"/>
    </xf>
    <xf numFmtId="3" fontId="6" fillId="2" borderId="30" xfId="0" applyNumberFormat="1" applyFont="1" applyFill="1" applyBorder="1" applyAlignment="1">
      <alignment horizontal="center" vertical="center"/>
    </xf>
    <xf numFmtId="3" fontId="6" fillId="2" borderId="60" xfId="0" applyNumberFormat="1" applyFont="1" applyFill="1" applyBorder="1" applyAlignment="1">
      <alignment horizontal="center" vertical="center"/>
    </xf>
    <xf numFmtId="0" fontId="11" fillId="2" borderId="26" xfId="0" applyFont="1" applyFill="1" applyBorder="1" applyAlignment="1">
      <alignment horizontal="center" vertical="center" wrapText="1"/>
    </xf>
    <xf numFmtId="3" fontId="6" fillId="2" borderId="61" xfId="0" applyNumberFormat="1" applyFont="1" applyFill="1" applyBorder="1" applyAlignment="1">
      <alignment horizontal="center" vertical="center"/>
    </xf>
    <xf numFmtId="3" fontId="6" fillId="2" borderId="26" xfId="0" applyNumberFormat="1" applyFont="1" applyFill="1" applyBorder="1" applyAlignment="1">
      <alignment horizontal="center" vertical="center"/>
    </xf>
    <xf numFmtId="3" fontId="6" fillId="2" borderId="62" xfId="0" applyNumberFormat="1" applyFont="1" applyFill="1" applyBorder="1" applyAlignment="1">
      <alignment horizontal="center" vertical="center"/>
    </xf>
    <xf numFmtId="0" fontId="11" fillId="2" borderId="36" xfId="0" applyFont="1" applyFill="1" applyBorder="1" applyAlignment="1">
      <alignment horizontal="center" vertical="center" wrapText="1"/>
    </xf>
    <xf numFmtId="164" fontId="6" fillId="2" borderId="35" xfId="1" applyNumberFormat="1" applyFont="1" applyFill="1" applyBorder="1" applyAlignment="1">
      <alignment horizontal="right" vertical="center"/>
    </xf>
    <xf numFmtId="164" fontId="6" fillId="2" borderId="36" xfId="1" applyNumberFormat="1" applyFont="1" applyFill="1" applyBorder="1" applyAlignment="1">
      <alignment horizontal="right" vertical="center"/>
    </xf>
    <xf numFmtId="164" fontId="6" fillId="2" borderId="63" xfId="1" applyNumberFormat="1" applyFont="1" applyFill="1" applyBorder="1" applyAlignment="1">
      <alignment horizontal="right" vertical="center"/>
    </xf>
    <xf numFmtId="3" fontId="7" fillId="2" borderId="59" xfId="0" applyNumberFormat="1" applyFont="1" applyFill="1" applyBorder="1" applyAlignment="1">
      <alignment horizontal="center" vertical="center"/>
    </xf>
    <xf numFmtId="3" fontId="7" fillId="2" borderId="30" xfId="0" applyNumberFormat="1" applyFont="1" applyFill="1" applyBorder="1" applyAlignment="1">
      <alignment horizontal="center" vertical="center"/>
    </xf>
    <xf numFmtId="3" fontId="7" fillId="2" borderId="60" xfId="0" applyNumberFormat="1" applyFont="1" applyFill="1" applyBorder="1" applyAlignment="1">
      <alignment horizontal="center" vertical="center"/>
    </xf>
    <xf numFmtId="164" fontId="7" fillId="2" borderId="35" xfId="1" applyNumberFormat="1" applyFont="1" applyFill="1" applyBorder="1" applyAlignment="1">
      <alignment horizontal="right" vertical="center"/>
    </xf>
    <xf numFmtId="164" fontId="7" fillId="2" borderId="36" xfId="1" applyNumberFormat="1" applyFont="1" applyFill="1" applyBorder="1" applyAlignment="1">
      <alignment horizontal="right" vertical="center"/>
    </xf>
    <xf numFmtId="164" fontId="7" fillId="2" borderId="63" xfId="1" applyNumberFormat="1" applyFont="1" applyFill="1" applyBorder="1" applyAlignment="1">
      <alignment horizontal="right" vertical="center"/>
    </xf>
    <xf numFmtId="0" fontId="6" fillId="2" borderId="0" xfId="0" applyFont="1" applyFill="1" applyAlignment="1">
      <alignment horizontal="center" vertical="center" wrapText="1"/>
    </xf>
    <xf numFmtId="0" fontId="11" fillId="2" borderId="0" xfId="0" applyFont="1" applyFill="1" applyAlignment="1">
      <alignment horizontal="center" vertical="center" wrapText="1"/>
    </xf>
    <xf numFmtId="164" fontId="6" fillId="2" borderId="0" xfId="1" applyNumberFormat="1" applyFont="1" applyFill="1" applyBorder="1" applyAlignment="1">
      <alignment horizontal="right" vertical="center"/>
    </xf>
    <xf numFmtId="0" fontId="5" fillId="2" borderId="44" xfId="0" applyFont="1" applyFill="1" applyBorder="1" applyAlignment="1">
      <alignment horizontal="center" vertical="center" wrapText="1"/>
    </xf>
    <xf numFmtId="0" fontId="6" fillId="2" borderId="10" xfId="0" applyFont="1" applyFill="1" applyBorder="1" applyAlignment="1">
      <alignment horizontal="center" vertical="center" wrapText="1"/>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7" fillId="2" borderId="64"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6" fillId="2" borderId="26" xfId="0" applyFont="1" applyFill="1" applyBorder="1" applyAlignment="1">
      <alignment horizontal="center" vertical="center" wrapText="1"/>
    </xf>
    <xf numFmtId="3" fontId="6" fillId="2" borderId="35" xfId="0" applyNumberFormat="1" applyFont="1" applyFill="1" applyBorder="1" applyAlignment="1">
      <alignment horizontal="center" vertical="center"/>
    </xf>
    <xf numFmtId="3" fontId="6" fillId="2" borderId="36" xfId="0" applyNumberFormat="1" applyFont="1" applyFill="1" applyBorder="1" applyAlignment="1">
      <alignment horizontal="center" vertical="center"/>
    </xf>
    <xf numFmtId="3" fontId="7" fillId="2" borderId="63" xfId="0" applyNumberFormat="1" applyFont="1" applyFill="1" applyBorder="1" applyAlignment="1">
      <alignment horizontal="center" vertical="center"/>
    </xf>
    <xf numFmtId="0" fontId="4" fillId="2" borderId="34"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4" fillId="2" borderId="0" xfId="0" applyFont="1" applyFill="1" applyAlignment="1">
      <alignment horizontal="center" vertical="center" wrapText="1"/>
    </xf>
    <xf numFmtId="3" fontId="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3" fontId="6"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0" fontId="6" fillId="2" borderId="65"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66"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42" xfId="0" applyFont="1" applyFill="1" applyBorder="1" applyAlignment="1">
      <alignment horizontal="center" vertical="center"/>
    </xf>
    <xf numFmtId="0" fontId="10" fillId="2" borderId="0" xfId="0" applyFont="1" applyFill="1"/>
    <xf numFmtId="0" fontId="0" fillId="0" borderId="0" xfId="0" applyAlignment="1">
      <alignment horizontal="center" vertical="center" wrapText="1"/>
    </xf>
    <xf numFmtId="164" fontId="14" fillId="0" borderId="0" xfId="1" applyNumberFormat="1" applyFont="1" applyBorder="1" applyAlignment="1">
      <alignment horizontal="center" vertical="top"/>
    </xf>
    <xf numFmtId="0" fontId="13" fillId="0" borderId="53"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15" xfId="0" applyFont="1" applyBorder="1" applyAlignment="1">
      <alignment horizontal="center" vertical="center" wrapText="1"/>
    </xf>
    <xf numFmtId="0" fontId="11" fillId="0" borderId="18" xfId="0" applyFont="1" applyBorder="1" applyAlignment="1">
      <alignment horizontal="center" vertical="center" wrapText="1"/>
    </xf>
    <xf numFmtId="3" fontId="6" fillId="0" borderId="61" xfId="0" applyNumberFormat="1" applyFont="1" applyBorder="1" applyAlignment="1">
      <alignment horizontal="center" vertical="center"/>
    </xf>
    <xf numFmtId="3" fontId="6" fillId="0" borderId="62" xfId="0" applyNumberFormat="1" applyFont="1" applyBorder="1" applyAlignment="1">
      <alignment horizontal="center" vertical="center"/>
    </xf>
    <xf numFmtId="0" fontId="15" fillId="0" borderId="22" xfId="0" applyFont="1" applyBorder="1" applyAlignment="1">
      <alignment horizontal="center" vertical="center" wrapText="1"/>
    </xf>
    <xf numFmtId="164" fontId="14" fillId="0" borderId="56" xfId="1" applyNumberFormat="1" applyFont="1" applyFill="1" applyBorder="1" applyAlignment="1">
      <alignment horizontal="right" vertical="center"/>
    </xf>
    <xf numFmtId="164" fontId="14" fillId="0" borderId="56" xfId="1" quotePrefix="1" applyNumberFormat="1" applyFont="1" applyFill="1" applyBorder="1" applyAlignment="1">
      <alignment horizontal="right" vertical="center"/>
    </xf>
    <xf numFmtId="164" fontId="14" fillId="0" borderId="57" xfId="1" applyNumberFormat="1" applyFont="1" applyFill="1" applyBorder="1" applyAlignment="1">
      <alignment horizontal="right" vertical="center"/>
    </xf>
    <xf numFmtId="0" fontId="11" fillId="0" borderId="26" xfId="0" applyFont="1" applyBorder="1" applyAlignment="1">
      <alignment horizontal="center" vertical="center" wrapText="1"/>
    </xf>
    <xf numFmtId="3" fontId="6" fillId="0" borderId="59" xfId="0" applyNumberFormat="1" applyFont="1" applyBorder="1" applyAlignment="1">
      <alignment horizontal="center" vertical="center"/>
    </xf>
    <xf numFmtId="3" fontId="6" fillId="0" borderId="60" xfId="0" applyNumberFormat="1" applyFont="1" applyBorder="1" applyAlignment="1">
      <alignment horizontal="center" vertical="center"/>
    </xf>
    <xf numFmtId="3" fontId="7" fillId="0" borderId="59" xfId="0" applyNumberFormat="1" applyFont="1" applyBorder="1" applyAlignment="1">
      <alignment horizontal="center" vertical="center"/>
    </xf>
    <xf numFmtId="3" fontId="7" fillId="0" borderId="60" xfId="0" applyNumberFormat="1" applyFont="1" applyBorder="1" applyAlignment="1">
      <alignment horizontal="center" vertical="center"/>
    </xf>
    <xf numFmtId="0" fontId="15" fillId="0" borderId="36" xfId="0" applyFont="1" applyBorder="1" applyAlignment="1">
      <alignment horizontal="center" vertical="center" wrapText="1"/>
    </xf>
    <xf numFmtId="164" fontId="13" fillId="0" borderId="35" xfId="1" applyNumberFormat="1" applyFont="1" applyFill="1" applyBorder="1" applyAlignment="1">
      <alignment horizontal="right" vertical="center"/>
    </xf>
    <xf numFmtId="164" fontId="13" fillId="0" borderId="63" xfId="1" applyNumberFormat="1" applyFont="1" applyFill="1" applyBorder="1" applyAlignment="1">
      <alignment horizontal="right" vertical="center"/>
    </xf>
    <xf numFmtId="0" fontId="14" fillId="0" borderId="0" xfId="0" applyFont="1" applyAlignment="1">
      <alignment horizontal="center" vertical="center" wrapText="1"/>
    </xf>
    <xf numFmtId="0" fontId="16" fillId="0" borderId="0" xfId="0" applyFont="1" applyAlignment="1">
      <alignment horizontal="center" vertical="center" wrapText="1"/>
    </xf>
    <xf numFmtId="164" fontId="14" fillId="0" borderId="0" xfId="1" applyNumberFormat="1" applyFont="1" applyFill="1" applyBorder="1" applyAlignment="1">
      <alignment horizontal="right" vertical="center"/>
    </xf>
    <xf numFmtId="0" fontId="14" fillId="0" borderId="44" xfId="0" applyFont="1" applyBorder="1" applyAlignment="1">
      <alignment horizontal="center" vertical="center" wrapText="1"/>
    </xf>
    <xf numFmtId="0" fontId="16" fillId="0" borderId="10" xfId="0" applyFont="1" applyBorder="1" applyAlignment="1">
      <alignment horizontal="center" vertical="center" wrapText="1"/>
    </xf>
    <xf numFmtId="0" fontId="6" fillId="0" borderId="9" xfId="0" applyFont="1" applyBorder="1" applyAlignment="1">
      <alignment horizontal="center" vertical="center"/>
    </xf>
    <xf numFmtId="0" fontId="13" fillId="0" borderId="64" xfId="0" applyFont="1" applyBorder="1" applyAlignment="1">
      <alignment horizontal="center" vertical="center"/>
    </xf>
    <xf numFmtId="0" fontId="12" fillId="0" borderId="67" xfId="0" applyFont="1" applyBorder="1" applyAlignment="1">
      <alignment horizontal="center" vertical="center" wrapText="1"/>
    </xf>
    <xf numFmtId="0" fontId="16" fillId="0" borderId="43" xfId="0" applyFont="1" applyBorder="1" applyAlignment="1">
      <alignment horizontal="center" vertical="center" wrapText="1"/>
    </xf>
    <xf numFmtId="3" fontId="6" fillId="0" borderId="68" xfId="0" applyNumberFormat="1" applyFont="1" applyBorder="1" applyAlignment="1">
      <alignment horizontal="center" vertical="center"/>
    </xf>
    <xf numFmtId="3" fontId="13" fillId="0" borderId="69" xfId="0" applyNumberFormat="1" applyFont="1" applyBorder="1" applyAlignment="1">
      <alignment horizontal="center" vertical="center"/>
    </xf>
    <xf numFmtId="0" fontId="12" fillId="0" borderId="0" xfId="0" applyFont="1" applyAlignment="1">
      <alignment horizontal="center" vertical="center" wrapText="1"/>
    </xf>
    <xf numFmtId="3" fontId="6" fillId="0" borderId="0" xfId="0" applyNumberFormat="1" applyFont="1" applyAlignment="1">
      <alignment horizontal="center" vertical="center"/>
    </xf>
    <xf numFmtId="3" fontId="13" fillId="0" borderId="0" xfId="0" applyNumberFormat="1" applyFont="1" applyAlignment="1">
      <alignment horizontal="center" vertical="center"/>
    </xf>
    <xf numFmtId="0" fontId="14" fillId="0" borderId="65" xfId="0" applyFont="1" applyBorder="1" applyAlignment="1">
      <alignment horizontal="center" vertical="center"/>
    </xf>
    <xf numFmtId="0" fontId="14" fillId="0" borderId="13" xfId="0" applyFont="1" applyBorder="1" applyAlignment="1">
      <alignment horizontal="center" vertical="center"/>
    </xf>
    <xf numFmtId="0" fontId="14" fillId="0" borderId="66"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38" xfId="0" applyFont="1" applyBorder="1" applyAlignment="1">
      <alignment horizontal="center" vertical="center"/>
    </xf>
    <xf numFmtId="0" fontId="14" fillId="0" borderId="42" xfId="0" applyFont="1" applyBorder="1" applyAlignment="1">
      <alignment horizontal="center" vertical="center"/>
    </xf>
    <xf numFmtId="0" fontId="7" fillId="2" borderId="53" xfId="0" applyFont="1" applyFill="1" applyBorder="1" applyAlignment="1">
      <alignment horizontal="center" vertical="center" wrapText="1"/>
    </xf>
    <xf numFmtId="0" fontId="7" fillId="0" borderId="9" xfId="0" applyFont="1" applyBorder="1" applyAlignment="1">
      <alignment horizontal="center" vertical="center" wrapText="1"/>
    </xf>
    <xf numFmtId="0" fontId="11" fillId="2" borderId="18" xfId="0" applyFont="1" applyFill="1" applyBorder="1" applyAlignment="1">
      <alignment horizontal="center" vertical="center" wrapText="1"/>
    </xf>
    <xf numFmtId="164" fontId="6" fillId="2" borderId="59" xfId="1" applyNumberFormat="1" applyFont="1" applyFill="1" applyBorder="1" applyAlignment="1">
      <alignment horizontal="right" vertical="center"/>
    </xf>
    <xf numFmtId="164" fontId="6" fillId="2" borderId="60" xfId="1" applyNumberFormat="1" applyFont="1" applyFill="1" applyBorder="1" applyAlignment="1">
      <alignment horizontal="right" vertical="center"/>
    </xf>
    <xf numFmtId="0" fontId="15" fillId="2" borderId="18" xfId="0" applyFont="1" applyFill="1" applyBorder="1" applyAlignment="1">
      <alignment horizontal="center" vertical="center" wrapText="1"/>
    </xf>
    <xf numFmtId="3" fontId="7" fillId="2" borderId="31" xfId="0" applyNumberFormat="1" applyFont="1" applyFill="1" applyBorder="1" applyAlignment="1">
      <alignment horizontal="center" vertical="center"/>
    </xf>
    <xf numFmtId="3" fontId="7" fillId="2" borderId="54" xfId="0" applyNumberFormat="1" applyFont="1" applyFill="1" applyBorder="1" applyAlignment="1">
      <alignment horizontal="center" vertical="center"/>
    </xf>
    <xf numFmtId="0" fontId="15" fillId="2" borderId="36" xfId="0" applyFont="1" applyFill="1" applyBorder="1" applyAlignment="1">
      <alignment horizontal="center" vertical="center" wrapText="1"/>
    </xf>
    <xf numFmtId="3" fontId="6" fillId="2" borderId="53" xfId="0" applyNumberFormat="1" applyFont="1" applyFill="1" applyBorder="1" applyAlignment="1">
      <alignment horizontal="center" vertical="center"/>
    </xf>
    <xf numFmtId="0" fontId="6" fillId="2" borderId="36" xfId="0" applyFont="1" applyFill="1" applyBorder="1" applyAlignment="1">
      <alignment horizontal="center" vertical="center" wrapText="1"/>
    </xf>
    <xf numFmtId="3" fontId="6" fillId="2" borderId="37" xfId="0" applyNumberFormat="1" applyFont="1" applyFill="1" applyBorder="1" applyAlignment="1">
      <alignment horizontal="center" vertical="center"/>
    </xf>
    <xf numFmtId="0" fontId="12" fillId="0" borderId="45" xfId="0" applyFont="1" applyBorder="1" applyAlignment="1">
      <alignment vertical="center" wrapText="1"/>
    </xf>
    <xf numFmtId="0" fontId="4" fillId="2" borderId="5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3" fontId="5" fillId="2" borderId="31"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3" fontId="5" fillId="2" borderId="54"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164" fontId="5" fillId="2" borderId="56" xfId="1" applyNumberFormat="1" applyFont="1" applyFill="1" applyBorder="1" applyAlignment="1">
      <alignment horizontal="right" vertical="center"/>
    </xf>
    <xf numFmtId="164" fontId="5" fillId="2" borderId="22" xfId="1" applyNumberFormat="1" applyFont="1" applyFill="1" applyBorder="1" applyAlignment="1">
      <alignment horizontal="right" vertical="center"/>
    </xf>
    <xf numFmtId="164" fontId="5" fillId="2" borderId="57" xfId="1" applyNumberFormat="1" applyFont="1" applyFill="1" applyBorder="1" applyAlignment="1">
      <alignment horizontal="right" vertical="center"/>
    </xf>
    <xf numFmtId="0" fontId="5" fillId="2" borderId="27" xfId="0" applyFont="1" applyFill="1" applyBorder="1" applyAlignment="1">
      <alignment horizontal="center" vertical="center" wrapText="1"/>
    </xf>
    <xf numFmtId="3" fontId="5" fillId="2" borderId="59" xfId="0" applyNumberFormat="1" applyFont="1" applyFill="1" applyBorder="1" applyAlignment="1">
      <alignment horizontal="center" vertical="center"/>
    </xf>
    <xf numFmtId="3" fontId="5" fillId="2" borderId="30" xfId="0" applyNumberFormat="1" applyFont="1" applyFill="1" applyBorder="1" applyAlignment="1">
      <alignment horizontal="center" vertical="center"/>
    </xf>
    <xf numFmtId="3" fontId="5" fillId="2" borderId="60" xfId="0" applyNumberFormat="1" applyFont="1" applyFill="1" applyBorder="1" applyAlignment="1">
      <alignment horizontal="center" vertical="center"/>
    </xf>
    <xf numFmtId="164" fontId="5" fillId="2" borderId="59" xfId="1" applyNumberFormat="1" applyFont="1" applyFill="1" applyBorder="1" applyAlignment="1">
      <alignment horizontal="right" vertical="center"/>
    </xf>
    <xf numFmtId="164" fontId="5" fillId="2" borderId="30" xfId="1" applyNumberFormat="1" applyFont="1" applyFill="1" applyBorder="1" applyAlignment="1">
      <alignment horizontal="right" vertical="center"/>
    </xf>
    <xf numFmtId="164" fontId="5" fillId="2" borderId="60" xfId="1" applyNumberFormat="1" applyFont="1" applyFill="1" applyBorder="1" applyAlignment="1">
      <alignment horizontal="right" vertical="center"/>
    </xf>
    <xf numFmtId="0" fontId="15" fillId="2" borderId="15"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0" fontId="15" fillId="2" borderId="33" xfId="0" applyFont="1" applyFill="1" applyBorder="1" applyAlignment="1">
      <alignment horizontal="center" vertical="center" wrapText="1"/>
    </xf>
    <xf numFmtId="0" fontId="5" fillId="2" borderId="10" xfId="0" applyFont="1" applyFill="1" applyBorder="1" applyAlignment="1">
      <alignment horizontal="center" vertical="center" wrapText="1"/>
    </xf>
    <xf numFmtId="3" fontId="5" fillId="2" borderId="53" xfId="0" applyNumberFormat="1" applyFont="1" applyFill="1" applyBorder="1" applyAlignment="1">
      <alignment horizontal="center" vertical="center"/>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4" fillId="2" borderId="64" xfId="0" applyNumberFormat="1" applyFont="1" applyFill="1" applyBorder="1" applyAlignment="1">
      <alignment horizontal="center" vertical="center"/>
    </xf>
    <xf numFmtId="0" fontId="5" fillId="2" borderId="38" xfId="0" applyFont="1" applyFill="1" applyBorder="1" applyAlignment="1">
      <alignment horizontal="center" vertical="center" wrapText="1"/>
    </xf>
    <xf numFmtId="3" fontId="5" fillId="2" borderId="37" xfId="0" applyNumberFormat="1" applyFont="1" applyFill="1" applyBorder="1" applyAlignment="1">
      <alignment horizontal="center" vertical="center"/>
    </xf>
    <xf numFmtId="3" fontId="5" fillId="2" borderId="35" xfId="0" applyNumberFormat="1" applyFont="1" applyFill="1" applyBorder="1" applyAlignment="1">
      <alignment horizontal="center" vertical="center"/>
    </xf>
    <xf numFmtId="3" fontId="5" fillId="2" borderId="36" xfId="0" applyNumberFormat="1" applyFont="1" applyFill="1" applyBorder="1" applyAlignment="1">
      <alignment horizontal="center" vertical="center"/>
    </xf>
    <xf numFmtId="3" fontId="4" fillId="2" borderId="63" xfId="0" applyNumberFormat="1" applyFont="1" applyFill="1" applyBorder="1" applyAlignment="1">
      <alignment horizontal="center" vertical="center"/>
    </xf>
    <xf numFmtId="0" fontId="5" fillId="2" borderId="33" xfId="0" applyFont="1" applyFill="1" applyBorder="1" applyAlignment="1">
      <alignment horizontal="center" vertical="center" wrapText="1"/>
    </xf>
    <xf numFmtId="0" fontId="5" fillId="2" borderId="65"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50"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42" xfId="0" applyFont="1" applyFill="1" applyBorder="1" applyAlignment="1">
      <alignment horizontal="center" vertical="center"/>
    </xf>
    <xf numFmtId="0" fontId="6" fillId="2" borderId="0" xfId="0" applyFont="1" applyFill="1"/>
    <xf numFmtId="0" fontId="7" fillId="0" borderId="53"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wrapText="1"/>
    </xf>
    <xf numFmtId="3" fontId="6" fillId="0" borderId="31" xfId="0" applyNumberFormat="1" applyFont="1" applyBorder="1" applyAlignment="1">
      <alignment horizontal="center" vertical="center"/>
    </xf>
    <xf numFmtId="3" fontId="6" fillId="0" borderId="18" xfId="0" applyNumberFormat="1" applyFont="1" applyBorder="1" applyAlignment="1">
      <alignment horizontal="center" vertical="center"/>
    </xf>
    <xf numFmtId="3" fontId="6" fillId="0" borderId="15" xfId="0" applyNumberFormat="1" applyFont="1" applyBorder="1" applyAlignment="1">
      <alignment horizontal="center" vertical="center"/>
    </xf>
    <xf numFmtId="0" fontId="11" fillId="0" borderId="22" xfId="0" applyFont="1" applyBorder="1" applyAlignment="1">
      <alignment horizontal="center" vertical="center" wrapText="1"/>
    </xf>
    <xf numFmtId="164" fontId="6" fillId="0" borderId="56" xfId="1" applyNumberFormat="1" applyFont="1" applyFill="1" applyBorder="1" applyAlignment="1">
      <alignment horizontal="right" vertical="center"/>
    </xf>
    <xf numFmtId="164" fontId="6" fillId="0" borderId="22" xfId="1" applyNumberFormat="1" applyFont="1" applyFill="1" applyBorder="1" applyAlignment="1">
      <alignment horizontal="right" vertical="center"/>
    </xf>
    <xf numFmtId="164" fontId="6" fillId="0" borderId="19" xfId="1" applyNumberFormat="1" applyFont="1" applyFill="1" applyBorder="1" applyAlignment="1">
      <alignment horizontal="right" vertical="center"/>
    </xf>
    <xf numFmtId="0" fontId="11" fillId="0" borderId="30" xfId="0" applyFont="1" applyBorder="1" applyAlignment="1">
      <alignment horizontal="center" vertical="center" wrapText="1"/>
    </xf>
    <xf numFmtId="3" fontId="6" fillId="0" borderId="30" xfId="0" applyNumberFormat="1" applyFont="1" applyBorder="1" applyAlignment="1">
      <alignment horizontal="center" vertical="center"/>
    </xf>
    <xf numFmtId="3" fontId="6" fillId="0" borderId="27" xfId="0" applyNumberFormat="1" applyFont="1" applyBorder="1" applyAlignment="1">
      <alignment horizontal="center" vertical="center"/>
    </xf>
    <xf numFmtId="164" fontId="6" fillId="0" borderId="59" xfId="1" applyNumberFormat="1" applyFont="1" applyFill="1" applyBorder="1" applyAlignment="1">
      <alignment horizontal="right" vertical="center"/>
    </xf>
    <xf numFmtId="164" fontId="6" fillId="0" borderId="30"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3" fontId="7" fillId="0" borderId="31" xfId="0" applyNumberFormat="1" applyFont="1" applyBorder="1" applyAlignment="1">
      <alignment horizontal="center" vertical="center"/>
    </xf>
    <xf numFmtId="3" fontId="7" fillId="0" borderId="18"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11" fillId="0" borderId="36" xfId="0" applyFont="1" applyBorder="1" applyAlignment="1">
      <alignment horizontal="center" vertical="center" wrapText="1"/>
    </xf>
    <xf numFmtId="164" fontId="7" fillId="0" borderId="35" xfId="1" applyNumberFormat="1" applyFont="1" applyFill="1" applyBorder="1" applyAlignment="1">
      <alignment horizontal="right" vertical="center"/>
    </xf>
    <xf numFmtId="164" fontId="7" fillId="0" borderId="36" xfId="1" applyNumberFormat="1" applyFont="1" applyFill="1" applyBorder="1" applyAlignment="1">
      <alignment horizontal="right" vertical="center"/>
    </xf>
    <xf numFmtId="164" fontId="7" fillId="0" borderId="33" xfId="1" applyNumberFormat="1" applyFont="1" applyFill="1" applyBorder="1" applyAlignment="1">
      <alignment horizontal="right" vertical="center"/>
    </xf>
    <xf numFmtId="0" fontId="11" fillId="0" borderId="0" xfId="0" applyFont="1" applyAlignment="1">
      <alignment horizontal="center" vertical="center" wrapText="1"/>
    </xf>
    <xf numFmtId="164" fontId="6" fillId="0" borderId="0" xfId="1" applyNumberFormat="1" applyFont="1" applyFill="1" applyBorder="1" applyAlignment="1">
      <alignment horizontal="right" vertical="center"/>
    </xf>
    <xf numFmtId="0" fontId="5" fillId="0" borderId="44" xfId="0" applyFont="1" applyBorder="1" applyAlignment="1">
      <alignment horizontal="center" vertical="center" wrapText="1"/>
    </xf>
    <xf numFmtId="0" fontId="11" fillId="0" borderId="10" xfId="0" applyFont="1" applyBorder="1" applyAlignment="1">
      <alignment horizontal="center" vertical="center" wrapText="1"/>
    </xf>
    <xf numFmtId="3" fontId="6" fillId="0" borderId="53"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7" fillId="0" borderId="64" xfId="0" applyNumberFormat="1" applyFont="1" applyBorder="1" applyAlignment="1">
      <alignment horizontal="center" vertical="center"/>
    </xf>
    <xf numFmtId="0" fontId="5" fillId="0" borderId="11" xfId="0" applyFont="1" applyBorder="1" applyAlignment="1">
      <alignment horizontal="center" vertical="center" wrapText="1"/>
    </xf>
    <xf numFmtId="3" fontId="6" fillId="0" borderId="37"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7" fillId="0" borderId="63" xfId="0" applyNumberFormat="1" applyFont="1" applyBorder="1" applyAlignment="1">
      <alignment horizontal="center" vertical="center"/>
    </xf>
    <xf numFmtId="0" fontId="4" fillId="0" borderId="34" xfId="0" applyFont="1" applyBorder="1" applyAlignment="1">
      <alignment horizontal="center" vertical="center" wrapText="1"/>
    </xf>
    <xf numFmtId="0" fontId="10" fillId="2" borderId="0" xfId="0" applyFont="1" applyFill="1" applyAlignment="1">
      <alignment vertical="top"/>
    </xf>
    <xf numFmtId="0" fontId="0" fillId="0" borderId="0" xfId="0" applyAlignment="1">
      <alignment horizontal="center" vertical="top" wrapText="1"/>
    </xf>
    <xf numFmtId="3" fontId="7" fillId="2" borderId="15" xfId="0" applyNumberFormat="1" applyFont="1" applyFill="1" applyBorder="1" applyAlignment="1">
      <alignment horizontal="center" vertical="center"/>
    </xf>
    <xf numFmtId="164" fontId="6" fillId="2" borderId="29" xfId="1" applyNumberFormat="1" applyFont="1" applyFill="1" applyBorder="1" applyAlignment="1">
      <alignment horizontal="right" vertical="center"/>
    </xf>
    <xf numFmtId="164" fontId="6" fillId="2" borderId="30" xfId="1" quotePrefix="1" applyNumberFormat="1" applyFont="1" applyFill="1" applyBorder="1" applyAlignment="1">
      <alignment horizontal="right" vertical="center"/>
    </xf>
    <xf numFmtId="164" fontId="6" fillId="2" borderId="27" xfId="1" quotePrefix="1" applyNumberFormat="1" applyFont="1" applyFill="1" applyBorder="1" applyAlignment="1">
      <alignment horizontal="right" vertical="center"/>
    </xf>
    <xf numFmtId="3" fontId="6" fillId="2" borderId="25" xfId="0" applyNumberFormat="1" applyFont="1" applyFill="1" applyBorder="1" applyAlignment="1">
      <alignment horizontal="center" vertical="center"/>
    </xf>
    <xf numFmtId="3" fontId="7" fillId="2" borderId="23" xfId="0" applyNumberFormat="1" applyFont="1" applyFill="1" applyBorder="1" applyAlignment="1">
      <alignment horizontal="center" vertical="center"/>
    </xf>
    <xf numFmtId="164" fontId="6" fillId="2" borderId="56" xfId="1" quotePrefix="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19" xfId="1" quotePrefix="1" applyNumberFormat="1" applyFont="1" applyFill="1" applyBorder="1" applyAlignment="1">
      <alignment horizontal="right" vertical="center"/>
    </xf>
    <xf numFmtId="3" fontId="7" fillId="2" borderId="27" xfId="0" applyNumberFormat="1" applyFont="1" applyFill="1" applyBorder="1" applyAlignment="1">
      <alignment horizontal="center" vertical="center"/>
    </xf>
    <xf numFmtId="164" fontId="7" fillId="2" borderId="36" xfId="1" quotePrefix="1" applyNumberFormat="1" applyFont="1" applyFill="1" applyBorder="1" applyAlignment="1">
      <alignment horizontal="right" vertical="center"/>
    </xf>
    <xf numFmtId="164" fontId="7" fillId="2" borderId="33" xfId="1" quotePrefix="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164" fontId="14" fillId="0" borderId="0" xfId="1" applyNumberFormat="1" applyFont="1" applyBorder="1" applyAlignment="1">
      <alignment horizontal="center"/>
    </xf>
    <xf numFmtId="0" fontId="0" fillId="0" borderId="0" xfId="0" applyAlignment="1">
      <alignment horizontal="left" vertical="top"/>
    </xf>
    <xf numFmtId="0" fontId="6" fillId="2" borderId="67"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6" fillId="2" borderId="68" xfId="0" applyFont="1" applyFill="1" applyBorder="1" applyAlignment="1">
      <alignment horizontal="center" vertical="center"/>
    </xf>
    <xf numFmtId="0" fontId="6" fillId="2" borderId="43" xfId="0" applyFont="1" applyFill="1" applyBorder="1" applyAlignment="1">
      <alignment horizontal="center" vertical="center"/>
    </xf>
    <xf numFmtId="0" fontId="7" fillId="2" borderId="6" xfId="0" applyFont="1" applyFill="1" applyBorder="1" applyAlignment="1">
      <alignment horizontal="center" vertical="center"/>
    </xf>
    <xf numFmtId="0" fontId="4" fillId="2" borderId="67" xfId="0" applyFont="1" applyFill="1" applyBorder="1" applyAlignment="1">
      <alignment horizontal="center" vertical="center" wrapText="1"/>
    </xf>
    <xf numFmtId="3" fontId="6" fillId="2" borderId="68" xfId="0" applyNumberFormat="1" applyFont="1" applyFill="1" applyBorder="1" applyAlignment="1">
      <alignment horizontal="center" vertical="center"/>
    </xf>
    <xf numFmtId="3" fontId="6" fillId="2" borderId="43" xfId="0" applyNumberFormat="1" applyFont="1" applyFill="1" applyBorder="1" applyAlignment="1">
      <alignment horizontal="center" vertical="center"/>
    </xf>
    <xf numFmtId="3" fontId="7" fillId="2" borderId="69" xfId="0" applyNumberFormat="1" applyFont="1" applyFill="1" applyBorder="1" applyAlignment="1">
      <alignment horizontal="center" vertical="center"/>
    </xf>
    <xf numFmtId="3" fontId="6" fillId="2" borderId="0" xfId="0" quotePrefix="1" applyNumberFormat="1" applyFont="1" applyFill="1" applyAlignment="1">
      <alignment horizontal="center" vertical="center"/>
    </xf>
    <xf numFmtId="164" fontId="7" fillId="2" borderId="68" xfId="1" quotePrefix="1" applyNumberFormat="1" applyFont="1" applyFill="1" applyBorder="1" applyAlignment="1">
      <alignment horizontal="center" vertical="center"/>
    </xf>
    <xf numFmtId="164" fontId="7" fillId="2" borderId="70" xfId="1" quotePrefix="1" applyNumberFormat="1" applyFont="1" applyFill="1" applyBorder="1" applyAlignment="1">
      <alignment horizontal="center" vertical="center"/>
    </xf>
    <xf numFmtId="164" fontId="7" fillId="2" borderId="69" xfId="1" applyNumberFormat="1" applyFont="1" applyFill="1" applyBorder="1" applyAlignment="1">
      <alignment horizontal="center" vertical="center"/>
    </xf>
    <xf numFmtId="164" fontId="6" fillId="2" borderId="30" xfId="1" applyNumberFormat="1" applyFont="1" applyFill="1" applyBorder="1" applyAlignment="1">
      <alignment horizontal="right" vertical="center"/>
    </xf>
    <xf numFmtId="0" fontId="11" fillId="2" borderId="10" xfId="0" applyFont="1" applyFill="1" applyBorder="1" applyAlignment="1">
      <alignment horizontal="center" vertical="center" wrapText="1"/>
    </xf>
    <xf numFmtId="0" fontId="5" fillId="2" borderId="40" xfId="0" applyFont="1" applyFill="1" applyBorder="1" applyAlignment="1">
      <alignment horizontal="center" vertical="center" wrapText="1"/>
    </xf>
    <xf numFmtId="3" fontId="7" fillId="2" borderId="39"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6" fillId="0" borderId="65" xfId="0" applyFont="1" applyBorder="1" applyAlignment="1">
      <alignment horizontal="center" vertical="center"/>
    </xf>
    <xf numFmtId="0" fontId="0" fillId="0" borderId="0" xfId="0" applyAlignment="1">
      <alignment horizontal="center"/>
    </xf>
    <xf numFmtId="0" fontId="7" fillId="2" borderId="6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1" fillId="0" borderId="18" xfId="0" applyFont="1" applyBorder="1" applyAlignment="1">
      <alignment horizontal="right" vertical="center" wrapText="1"/>
    </xf>
    <xf numFmtId="3" fontId="6" fillId="0" borderId="31" xfId="0" applyNumberFormat="1" applyFont="1" applyBorder="1" applyAlignment="1">
      <alignment horizontal="right" vertical="center"/>
    </xf>
    <xf numFmtId="3" fontId="6" fillId="0" borderId="18" xfId="0" applyNumberFormat="1" applyFont="1" applyBorder="1" applyAlignment="1">
      <alignment horizontal="right" vertical="center"/>
    </xf>
    <xf numFmtId="3" fontId="6" fillId="0" borderId="54" xfId="0" applyNumberFormat="1" applyFont="1" applyBorder="1" applyAlignment="1">
      <alignment horizontal="right" vertical="center"/>
    </xf>
    <xf numFmtId="0" fontId="11" fillId="0" borderId="22" xfId="0" applyFont="1" applyBorder="1" applyAlignment="1">
      <alignment vertical="center" wrapText="1"/>
    </xf>
    <xf numFmtId="164" fontId="7" fillId="0" borderId="56" xfId="1" applyNumberFormat="1" applyFont="1" applyFill="1" applyBorder="1" applyAlignment="1">
      <alignment horizontal="center" vertical="center"/>
    </xf>
    <xf numFmtId="164" fontId="7" fillId="0" borderId="22" xfId="1" applyNumberFormat="1" applyFont="1" applyFill="1" applyBorder="1" applyAlignment="1">
      <alignment horizontal="center" vertical="center"/>
    </xf>
    <xf numFmtId="164" fontId="7" fillId="0" borderId="57" xfId="1" applyNumberFormat="1" applyFont="1" applyFill="1" applyBorder="1" applyAlignment="1">
      <alignment horizontal="center" vertical="center"/>
    </xf>
    <xf numFmtId="0" fontId="11" fillId="0" borderId="26" xfId="0" applyFont="1" applyBorder="1" applyAlignment="1">
      <alignment horizontal="right" vertical="center" wrapText="1"/>
    </xf>
    <xf numFmtId="0" fontId="6" fillId="0" borderId="61" xfId="0" applyFont="1" applyBorder="1" applyAlignment="1">
      <alignment horizontal="right" vertical="center"/>
    </xf>
    <xf numFmtId="0" fontId="6" fillId="0" borderId="26" xfId="0" applyFont="1" applyBorder="1" applyAlignment="1">
      <alignment horizontal="right" vertical="center"/>
    </xf>
    <xf numFmtId="0" fontId="6" fillId="0" borderId="62" xfId="0" applyFont="1" applyBorder="1" applyAlignment="1">
      <alignment horizontal="right" vertical="center"/>
    </xf>
    <xf numFmtId="3" fontId="6" fillId="0" borderId="61" xfId="0" applyNumberFormat="1" applyFont="1" applyBorder="1" applyAlignment="1">
      <alignment horizontal="right" vertical="center"/>
    </xf>
    <xf numFmtId="3" fontId="6" fillId="0" borderId="26" xfId="0" applyNumberFormat="1" applyFont="1" applyBorder="1" applyAlignment="1">
      <alignment horizontal="right" vertical="center"/>
    </xf>
    <xf numFmtId="3" fontId="6" fillId="0" borderId="62" xfId="0" applyNumberFormat="1" applyFont="1" applyBorder="1" applyAlignment="1">
      <alignment horizontal="right" vertical="center"/>
    </xf>
    <xf numFmtId="0" fontId="11" fillId="0" borderId="36" xfId="0" applyFont="1" applyBorder="1" applyAlignment="1">
      <alignment vertical="center" wrapText="1"/>
    </xf>
    <xf numFmtId="164" fontId="7" fillId="0" borderId="35" xfId="1" applyNumberFormat="1" applyFont="1" applyFill="1" applyBorder="1" applyAlignment="1">
      <alignment horizontal="center" vertical="center"/>
    </xf>
    <xf numFmtId="164" fontId="6" fillId="0" borderId="35" xfId="1" applyNumberFormat="1" applyFont="1" applyFill="1" applyBorder="1" applyAlignment="1">
      <alignment horizontal="right" vertical="center"/>
    </xf>
    <xf numFmtId="164" fontId="7" fillId="0" borderId="36" xfId="1" applyNumberFormat="1" applyFont="1" applyFill="1" applyBorder="1" applyAlignment="1">
      <alignment horizontal="center" vertical="center"/>
    </xf>
    <xf numFmtId="164" fontId="7" fillId="0" borderId="63" xfId="1" applyNumberFormat="1" applyFont="1" applyFill="1" applyBorder="1" applyAlignment="1">
      <alignment horizontal="center" vertical="center"/>
    </xf>
    <xf numFmtId="0" fontId="10" fillId="0" borderId="0" xfId="0" applyFont="1" applyAlignment="1">
      <alignment horizontal="center" vertical="center" wrapText="1"/>
    </xf>
    <xf numFmtId="3" fontId="6" fillId="0" borderId="0" xfId="1" applyNumberFormat="1" applyFont="1" applyFill="1" applyBorder="1" applyAlignment="1">
      <alignment horizontal="center" vertical="top"/>
    </xf>
    <xf numFmtId="0" fontId="4" fillId="0" borderId="4" xfId="0" applyFont="1" applyBorder="1" applyAlignment="1">
      <alignment horizontal="center" vertical="center" wrapText="1"/>
    </xf>
    <xf numFmtId="0" fontId="11" fillId="0" borderId="43" xfId="0" applyFont="1" applyBorder="1" applyAlignment="1">
      <alignment horizontal="center" vertical="center" wrapText="1"/>
    </xf>
    <xf numFmtId="3" fontId="6" fillId="0" borderId="70" xfId="0" applyNumberFormat="1" applyFont="1" applyBorder="1" applyAlignment="1">
      <alignment horizontal="center" vertical="center"/>
    </xf>
    <xf numFmtId="3" fontId="7" fillId="0" borderId="69" xfId="0" applyNumberFormat="1" applyFont="1" applyBorder="1" applyAlignment="1">
      <alignment horizontal="center" vertical="center"/>
    </xf>
    <xf numFmtId="0" fontId="4" fillId="2" borderId="0" xfId="0" applyFont="1" applyFill="1" applyAlignment="1">
      <alignment horizontal="center" vertical="center"/>
    </xf>
    <xf numFmtId="0" fontId="10" fillId="2" borderId="30" xfId="0" applyFont="1" applyFill="1" applyBorder="1" applyAlignment="1">
      <alignment horizontal="center" vertical="center" wrapText="1"/>
    </xf>
    <xf numFmtId="164" fontId="6" fillId="2" borderId="0" xfId="1" applyNumberFormat="1" applyFont="1" applyFill="1" applyBorder="1" applyAlignment="1">
      <alignment horizontal="center"/>
    </xf>
    <xf numFmtId="0" fontId="5" fillId="2" borderId="2" xfId="0" applyFont="1" applyFill="1" applyBorder="1" applyAlignment="1">
      <alignment horizontal="center" vertical="center" wrapText="1"/>
    </xf>
    <xf numFmtId="3" fontId="6" fillId="2" borderId="17" xfId="0" applyNumberFormat="1" applyFont="1" applyFill="1" applyBorder="1" applyAlignment="1">
      <alignment horizontal="center" vertical="center"/>
    </xf>
    <xf numFmtId="3" fontId="7" fillId="2" borderId="71" xfId="0" applyNumberFormat="1" applyFont="1" applyFill="1" applyBorder="1" applyAlignment="1">
      <alignment horizontal="center" vertical="center"/>
    </xf>
    <xf numFmtId="3" fontId="7" fillId="2" borderId="68" xfId="0" applyNumberFormat="1" applyFont="1" applyFill="1" applyBorder="1" applyAlignment="1">
      <alignment horizontal="center" vertical="center"/>
    </xf>
    <xf numFmtId="3" fontId="7" fillId="2" borderId="70" xfId="0" applyNumberFormat="1" applyFont="1" applyFill="1" applyBorder="1" applyAlignment="1">
      <alignment horizontal="center" vertical="center"/>
    </xf>
    <xf numFmtId="0" fontId="7" fillId="2" borderId="0" xfId="0" applyFont="1" applyFill="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14" fillId="2" borderId="32" xfId="0" applyFont="1" applyFill="1" applyBorder="1" applyAlignment="1">
      <alignment horizontal="center" vertical="center"/>
    </xf>
    <xf numFmtId="0" fontId="0" fillId="0" borderId="0" xfId="0" applyAlignment="1">
      <alignment horizontal="left" vertical="top" wrapText="1"/>
    </xf>
    <xf numFmtId="0" fontId="14" fillId="0" borderId="58" xfId="0" applyFont="1" applyBorder="1" applyAlignment="1">
      <alignment horizontal="center" vertical="center"/>
    </xf>
    <xf numFmtId="0" fontId="14" fillId="0" borderId="55" xfId="0" applyFont="1" applyBorder="1" applyAlignment="1">
      <alignment horizontal="center" vertical="center"/>
    </xf>
    <xf numFmtId="0" fontId="13" fillId="0" borderId="58" xfId="0" applyFont="1" applyBorder="1" applyAlignment="1">
      <alignment horizontal="center" vertical="center" wrapText="1"/>
    </xf>
    <xf numFmtId="0" fontId="13" fillId="0" borderId="11" xfId="0" applyFont="1" applyBorder="1" applyAlignment="1">
      <alignment horizontal="center" vertical="center"/>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2" xfId="0" applyFont="1" applyBorder="1" applyAlignment="1">
      <alignment horizontal="center" vertical="center" wrapText="1"/>
    </xf>
    <xf numFmtId="0" fontId="17" fillId="2" borderId="0" xfId="0" applyFont="1" applyFill="1" applyAlignment="1">
      <alignment horizontal="left" vertical="top"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4" fillId="0" borderId="2" xfId="0" applyFont="1" applyBorder="1" applyAlignment="1">
      <alignment horizontal="center" vertical="center"/>
    </xf>
    <xf numFmtId="0" fontId="7" fillId="2" borderId="47"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0" fillId="0" borderId="0" xfId="0" applyAlignment="1">
      <alignment horizontal="left" vertical="top" wrapText="1"/>
    </xf>
    <xf numFmtId="2" fontId="12" fillId="0" borderId="0" xfId="0" applyNumberFormat="1" applyFont="1" applyAlignment="1">
      <alignment horizontal="center" vertical="center" wrapText="1"/>
    </xf>
    <xf numFmtId="2" fontId="1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6" fillId="2" borderId="44"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8" xfId="0" applyFont="1" applyFill="1" applyBorder="1" applyAlignment="1">
      <alignment horizontal="center" vertical="center"/>
    </xf>
    <xf numFmtId="0" fontId="6" fillId="0" borderId="32" xfId="0" applyFont="1" applyBorder="1" applyAlignment="1">
      <alignment horizontal="right" vertical="center"/>
    </xf>
    <xf numFmtId="0" fontId="6" fillId="0" borderId="51" xfId="0" applyFont="1" applyBorder="1" applyAlignment="1">
      <alignment horizontal="right" vertical="center"/>
    </xf>
    <xf numFmtId="0" fontId="6" fillId="0" borderId="38" xfId="0" applyFont="1" applyBorder="1" applyAlignment="1">
      <alignment horizontal="right" vertical="center"/>
    </xf>
    <xf numFmtId="0" fontId="6" fillId="0" borderId="47" xfId="0" applyFont="1" applyBorder="1" applyAlignment="1">
      <alignment horizontal="right" vertical="center"/>
    </xf>
    <xf numFmtId="0" fontId="6" fillId="0" borderId="49" xfId="0" applyFont="1" applyBorder="1" applyAlignment="1">
      <alignment horizontal="right" vertical="center"/>
    </xf>
    <xf numFmtId="0" fontId="6" fillId="0" borderId="48" xfId="0" applyFont="1" applyBorder="1" applyAlignment="1">
      <alignment horizontal="right" vertical="center"/>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0" xfId="0" applyFont="1" applyBorder="1" applyAlignment="1">
      <alignment horizontal="right" vertical="center"/>
    </xf>
    <xf numFmtId="0" fontId="6" fillId="0" borderId="52" xfId="0" applyFont="1" applyBorder="1" applyAlignment="1">
      <alignment horizontal="right"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6" xfId="0" applyNumberFormat="1" applyFont="1" applyBorder="1" applyAlignment="1">
      <alignment horizontal="right" vertical="center"/>
    </xf>
    <xf numFmtId="3" fontId="7" fillId="0" borderId="4"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6" xfId="0" applyNumberFormat="1" applyFont="1" applyBorder="1" applyAlignment="1">
      <alignment horizontal="right" vertical="center"/>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10" fillId="0" borderId="45" xfId="0" applyFont="1" applyBorder="1" applyAlignment="1">
      <alignment horizontal="center"/>
    </xf>
    <xf numFmtId="0" fontId="10" fillId="0" borderId="46" xfId="0" applyFont="1" applyBorder="1" applyAlignment="1">
      <alignment horizontal="center"/>
    </xf>
    <xf numFmtId="3" fontId="6" fillId="0" borderId="40" xfId="0" applyNumberFormat="1" applyFont="1" applyBorder="1" applyAlignment="1">
      <alignment horizontal="right" vertical="center"/>
    </xf>
    <xf numFmtId="3" fontId="6" fillId="0" borderId="41" xfId="0" applyNumberFormat="1" applyFont="1" applyBorder="1" applyAlignment="1">
      <alignment horizontal="right" vertical="center"/>
    </xf>
    <xf numFmtId="3" fontId="6" fillId="0" borderId="42" xfId="0" applyNumberFormat="1" applyFont="1" applyBorder="1" applyAlignment="1">
      <alignment horizontal="right" vertical="center"/>
    </xf>
    <xf numFmtId="3" fontId="6" fillId="0" borderId="39" xfId="0" applyNumberFormat="1" applyFont="1" applyBorder="1" applyAlignment="1">
      <alignment horizontal="right" vertical="center"/>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8" xfId="0" applyFont="1" applyBorder="1" applyAlignment="1">
      <alignment horizontal="center" vertical="center" wrapText="1"/>
    </xf>
    <xf numFmtId="0" fontId="5" fillId="0" borderId="12" xfId="0" quotePrefix="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2" borderId="2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34" xfId="0" applyFont="1" applyBorder="1" applyAlignment="1">
      <alignment horizontal="center" vertical="center" wrapText="1"/>
    </xf>
    <xf numFmtId="0" fontId="18" fillId="0" borderId="44" xfId="0" applyFont="1" applyBorder="1" applyAlignment="1">
      <alignment horizontal="left" vertical="center" wrapText="1"/>
    </xf>
    <xf numFmtId="0" fontId="18" fillId="0" borderId="45" xfId="0" applyFont="1" applyBorder="1" applyAlignment="1">
      <alignment horizontal="left" vertical="center" wrapText="1"/>
    </xf>
    <xf numFmtId="0" fontId="19" fillId="2" borderId="47"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6" fillId="0" borderId="0" xfId="0" applyFont="1" applyAlignment="1">
      <alignment horizontal="left" vertical="top" wrapText="1"/>
    </xf>
    <xf numFmtId="0" fontId="5"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3" xfId="0" applyFont="1" applyBorder="1" applyAlignment="1">
      <alignment horizontal="center" vertical="center" wrapText="1"/>
    </xf>
    <xf numFmtId="0" fontId="5" fillId="2" borderId="16" xfId="0" applyFont="1" applyFill="1" applyBorder="1" applyAlignment="1">
      <alignment horizontal="center" vertical="center" wrapText="1"/>
    </xf>
    <xf numFmtId="0" fontId="6" fillId="0" borderId="5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5" xfId="0" applyFont="1" applyBorder="1" applyAlignment="1">
      <alignment horizontal="center" vertical="center" wrapText="1"/>
    </xf>
    <xf numFmtId="0" fontId="14" fillId="2" borderId="41" xfId="0" applyFont="1" applyFill="1" applyBorder="1" applyAlignment="1">
      <alignment horizontal="center" vertical="center" wrapText="1"/>
    </xf>
    <xf numFmtId="0" fontId="10" fillId="2" borderId="0" xfId="0" applyFont="1" applyFill="1" applyAlignment="1">
      <alignment horizontal="left" vertical="top" wrapText="1"/>
    </xf>
    <xf numFmtId="0" fontId="14" fillId="2" borderId="49" xfId="0" applyFont="1" applyFill="1" applyBorder="1" applyAlignment="1">
      <alignment horizontal="center" vertical="center" wrapText="1"/>
    </xf>
    <xf numFmtId="0" fontId="4" fillId="2" borderId="0" xfId="0" applyFont="1" applyFill="1" applyAlignment="1">
      <alignment horizontal="center" wrapText="1"/>
    </xf>
    <xf numFmtId="0" fontId="4" fillId="2" borderId="1" xfId="0" applyFont="1" applyFill="1" applyBorder="1" applyAlignment="1">
      <alignment horizont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7.1.10_2019_dhe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7.1.10_2019_web"/>
      <sheetName val="TAB-7.1.10_2019"/>
      <sheetName val="Tab7.1.10_Difficult"/>
      <sheetName val="Tab7.1.10_Diffic_Serv"/>
      <sheetName val="Rques_TabX.1.10_Difficu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58B4-19FB-4314-8766-53283C3FFFCE}">
  <sheetPr>
    <tabColor rgb="FF00FF00"/>
    <pageSetUpPr fitToPage="1"/>
  </sheetPr>
  <dimension ref="A1:J22"/>
  <sheetViews>
    <sheetView tabSelected="1" zoomScale="51" zoomScaleNormal="51" workbookViewId="0">
      <selection sqref="A1:J1"/>
    </sheetView>
  </sheetViews>
  <sheetFormatPr baseColWidth="10" defaultRowHeight="14.4" x14ac:dyDescent="0.3"/>
  <cols>
    <col min="1" max="1" width="24" customWidth="1"/>
    <col min="2" max="2" width="11.88671875" customWidth="1"/>
    <col min="3" max="3" width="33" customWidth="1"/>
    <col min="4" max="4" width="22.5546875" customWidth="1"/>
    <col min="5" max="5" width="28.5546875" customWidth="1"/>
    <col min="6" max="9" width="22.5546875" customWidth="1"/>
    <col min="10" max="10" width="23.6640625" customWidth="1"/>
  </cols>
  <sheetData>
    <row r="1" spans="1:10" ht="34.5" customHeight="1" x14ac:dyDescent="0.3">
      <c r="A1" s="327" t="s">
        <v>50</v>
      </c>
      <c r="B1" s="327"/>
      <c r="C1" s="327"/>
      <c r="D1" s="327"/>
      <c r="E1" s="327"/>
      <c r="F1" s="327"/>
      <c r="G1" s="327"/>
      <c r="H1" s="327"/>
      <c r="I1" s="327"/>
      <c r="J1" s="327"/>
    </row>
    <row r="2" spans="1:10" ht="34.5" customHeight="1" thickBot="1" x14ac:dyDescent="0.35">
      <c r="A2" s="327" t="s">
        <v>51</v>
      </c>
      <c r="B2" s="327"/>
      <c r="C2" s="328"/>
      <c r="D2" s="328"/>
      <c r="E2" s="328"/>
      <c r="F2" s="328"/>
      <c r="G2" s="328"/>
      <c r="H2" s="328"/>
      <c r="I2" s="328"/>
      <c r="J2" s="328"/>
    </row>
    <row r="3" spans="1:10" ht="51.75" customHeight="1" thickBot="1" x14ac:dyDescent="0.35">
      <c r="A3" s="329" t="s">
        <v>52</v>
      </c>
      <c r="B3" s="330"/>
      <c r="C3" s="333" t="s">
        <v>3</v>
      </c>
      <c r="D3" s="333"/>
      <c r="E3" s="333"/>
      <c r="F3" s="333"/>
      <c r="G3" s="333"/>
      <c r="H3" s="333"/>
      <c r="I3" s="333"/>
      <c r="J3" s="334"/>
    </row>
    <row r="4" spans="1:10" ht="48" customHeight="1" thickBot="1" x14ac:dyDescent="0.35">
      <c r="A4" s="331"/>
      <c r="B4" s="332"/>
      <c r="C4" s="102" t="s">
        <v>4</v>
      </c>
      <c r="D4" s="103" t="s">
        <v>5</v>
      </c>
      <c r="E4" s="104" t="s">
        <v>6</v>
      </c>
      <c r="F4" s="103" t="s">
        <v>7</v>
      </c>
      <c r="G4" s="103" t="s">
        <v>8</v>
      </c>
      <c r="H4" s="103" t="s">
        <v>9</v>
      </c>
      <c r="I4" s="105" t="s">
        <v>10</v>
      </c>
      <c r="J4" s="106" t="s">
        <v>11</v>
      </c>
    </row>
    <row r="5" spans="1:10" ht="33" customHeight="1" x14ac:dyDescent="0.3">
      <c r="A5" s="335" t="s">
        <v>12</v>
      </c>
      <c r="B5" s="107" t="s">
        <v>16</v>
      </c>
      <c r="C5" s="108">
        <v>109</v>
      </c>
      <c r="D5" s="108" t="s">
        <v>17</v>
      </c>
      <c r="E5" s="108" t="s">
        <v>17</v>
      </c>
      <c r="F5" s="108" t="s">
        <v>17</v>
      </c>
      <c r="G5" s="108" t="s">
        <v>17</v>
      </c>
      <c r="H5" s="108" t="s">
        <v>17</v>
      </c>
      <c r="I5" s="108" t="s">
        <v>17</v>
      </c>
      <c r="J5" s="109">
        <f>SUM(C5:I5)</f>
        <v>109</v>
      </c>
    </row>
    <row r="6" spans="1:10" ht="33" customHeight="1" x14ac:dyDescent="0.3">
      <c r="A6" s="317"/>
      <c r="B6" s="110" t="s">
        <v>18</v>
      </c>
      <c r="C6" s="111">
        <f t="shared" ref="C6:J6" si="0">C5/C$11</f>
        <v>0.24222222222222223</v>
      </c>
      <c r="D6" s="112" t="s">
        <v>19</v>
      </c>
      <c r="E6" s="112" t="s">
        <v>19</v>
      </c>
      <c r="F6" s="112" t="s">
        <v>19</v>
      </c>
      <c r="G6" s="112" t="s">
        <v>19</v>
      </c>
      <c r="H6" s="112" t="s">
        <v>19</v>
      </c>
      <c r="I6" s="112" t="s">
        <v>19</v>
      </c>
      <c r="J6" s="113">
        <f t="shared" si="0"/>
        <v>0.24222222222222223</v>
      </c>
    </row>
    <row r="7" spans="1:10" ht="33" customHeight="1" x14ac:dyDescent="0.3">
      <c r="A7" s="316" t="s">
        <v>13</v>
      </c>
      <c r="B7" s="114" t="s">
        <v>16</v>
      </c>
      <c r="C7" s="115">
        <v>328</v>
      </c>
      <c r="D7" s="115" t="s">
        <v>17</v>
      </c>
      <c r="E7" s="115" t="s">
        <v>17</v>
      </c>
      <c r="F7" s="115" t="s">
        <v>17</v>
      </c>
      <c r="G7" s="115" t="s">
        <v>17</v>
      </c>
      <c r="H7" s="115" t="s">
        <v>17</v>
      </c>
      <c r="I7" s="115" t="s">
        <v>17</v>
      </c>
      <c r="J7" s="116">
        <f>SUM(C7:I7)</f>
        <v>328</v>
      </c>
    </row>
    <row r="8" spans="1:10" ht="33" customHeight="1" x14ac:dyDescent="0.3">
      <c r="A8" s="317"/>
      <c r="B8" s="110" t="s">
        <v>18</v>
      </c>
      <c r="C8" s="111">
        <f t="shared" ref="C8:J8" si="1">C7/C$11</f>
        <v>0.72888888888888892</v>
      </c>
      <c r="D8" s="112" t="s">
        <v>19</v>
      </c>
      <c r="E8" s="112" t="s">
        <v>19</v>
      </c>
      <c r="F8" s="112" t="s">
        <v>19</v>
      </c>
      <c r="G8" s="112" t="s">
        <v>19</v>
      </c>
      <c r="H8" s="112" t="s">
        <v>19</v>
      </c>
      <c r="I8" s="112" t="s">
        <v>19</v>
      </c>
      <c r="J8" s="113">
        <f t="shared" si="1"/>
        <v>0.72888888888888892</v>
      </c>
    </row>
    <row r="9" spans="1:10" ht="33" customHeight="1" x14ac:dyDescent="0.3">
      <c r="A9" s="316" t="s">
        <v>53</v>
      </c>
      <c r="B9" s="114" t="s">
        <v>16</v>
      </c>
      <c r="C9" s="108">
        <v>13</v>
      </c>
      <c r="D9" s="108" t="s">
        <v>17</v>
      </c>
      <c r="E9" s="108" t="s">
        <v>17</v>
      </c>
      <c r="F9" s="108" t="s">
        <v>17</v>
      </c>
      <c r="G9" s="108" t="s">
        <v>17</v>
      </c>
      <c r="H9" s="108" t="s">
        <v>17</v>
      </c>
      <c r="I9" s="108" t="s">
        <v>17</v>
      </c>
      <c r="J9" s="109">
        <f>SUM(C9:I9)</f>
        <v>13</v>
      </c>
    </row>
    <row r="10" spans="1:10" ht="33" customHeight="1" x14ac:dyDescent="0.3">
      <c r="A10" s="317"/>
      <c r="B10" s="110" t="s">
        <v>18</v>
      </c>
      <c r="C10" s="111">
        <f t="shared" ref="C10:J10" si="2">C9/C$11</f>
        <v>2.8888888888888888E-2</v>
      </c>
      <c r="D10" s="112" t="s">
        <v>19</v>
      </c>
      <c r="E10" s="112" t="s">
        <v>19</v>
      </c>
      <c r="F10" s="112" t="s">
        <v>19</v>
      </c>
      <c r="G10" s="112" t="s">
        <v>19</v>
      </c>
      <c r="H10" s="112" t="s">
        <v>19</v>
      </c>
      <c r="I10" s="112" t="s">
        <v>19</v>
      </c>
      <c r="J10" s="113">
        <f t="shared" si="2"/>
        <v>2.8888888888888888E-2</v>
      </c>
    </row>
    <row r="11" spans="1:10" ht="33" customHeight="1" x14ac:dyDescent="0.3">
      <c r="A11" s="318" t="s">
        <v>54</v>
      </c>
      <c r="B11" s="114" t="s">
        <v>16</v>
      </c>
      <c r="C11" s="117">
        <f t="shared" ref="C11:J11" si="3">C5+C7+C9</f>
        <v>450</v>
      </c>
      <c r="D11" s="117" t="s">
        <v>17</v>
      </c>
      <c r="E11" s="117" t="s">
        <v>17</v>
      </c>
      <c r="F11" s="117" t="s">
        <v>17</v>
      </c>
      <c r="G11" s="117" t="s">
        <v>17</v>
      </c>
      <c r="H11" s="117" t="s">
        <v>17</v>
      </c>
      <c r="I11" s="117" t="s">
        <v>17</v>
      </c>
      <c r="J11" s="118">
        <f t="shared" si="3"/>
        <v>450</v>
      </c>
    </row>
    <row r="12" spans="1:10" ht="33" customHeight="1" thickBot="1" x14ac:dyDescent="0.35">
      <c r="A12" s="319"/>
      <c r="B12" s="119" t="s">
        <v>18</v>
      </c>
      <c r="C12" s="120">
        <f t="shared" ref="C12:J12" si="4">C11/C$11</f>
        <v>1</v>
      </c>
      <c r="D12" s="120" t="s">
        <v>19</v>
      </c>
      <c r="E12" s="120" t="s">
        <v>19</v>
      </c>
      <c r="F12" s="120" t="s">
        <v>19</v>
      </c>
      <c r="G12" s="120" t="s">
        <v>19</v>
      </c>
      <c r="H12" s="120" t="s">
        <v>19</v>
      </c>
      <c r="I12" s="120" t="s">
        <v>19</v>
      </c>
      <c r="J12" s="121">
        <f t="shared" si="4"/>
        <v>1</v>
      </c>
    </row>
    <row r="13" spans="1:10" ht="36" customHeight="1" thickBot="1" x14ac:dyDescent="0.35">
      <c r="A13" s="122"/>
      <c r="B13" s="123"/>
      <c r="C13" s="124"/>
      <c r="D13" s="124"/>
      <c r="E13" s="124"/>
      <c r="F13" s="124"/>
      <c r="G13" s="124"/>
      <c r="H13" s="124"/>
      <c r="I13" s="124"/>
      <c r="J13" s="124"/>
    </row>
    <row r="14" spans="1:10" ht="42" customHeight="1" thickBot="1" x14ac:dyDescent="0.35">
      <c r="A14" s="125" t="s">
        <v>55</v>
      </c>
      <c r="B14" s="126" t="s">
        <v>32</v>
      </c>
      <c r="C14" s="127">
        <v>0</v>
      </c>
      <c r="D14" s="127" t="s">
        <v>17</v>
      </c>
      <c r="E14" s="127" t="s">
        <v>17</v>
      </c>
      <c r="F14" s="127" t="s">
        <v>17</v>
      </c>
      <c r="G14" s="127" t="s">
        <v>17</v>
      </c>
      <c r="H14" s="127" t="s">
        <v>17</v>
      </c>
      <c r="I14" s="127" t="s">
        <v>17</v>
      </c>
      <c r="J14" s="128">
        <f>SUM(C14:I14)</f>
        <v>0</v>
      </c>
    </row>
    <row r="15" spans="1:10" ht="42" customHeight="1" thickBot="1" x14ac:dyDescent="0.35">
      <c r="A15" s="129" t="s">
        <v>34</v>
      </c>
      <c r="B15" s="130" t="s">
        <v>32</v>
      </c>
      <c r="C15" s="131">
        <f t="shared" ref="C15" si="5">C5+C7+C9+C14</f>
        <v>450</v>
      </c>
      <c r="D15" s="131" t="s">
        <v>17</v>
      </c>
      <c r="E15" s="131" t="s">
        <v>17</v>
      </c>
      <c r="F15" s="131" t="s">
        <v>17</v>
      </c>
      <c r="G15" s="131" t="s">
        <v>17</v>
      </c>
      <c r="H15" s="131" t="s">
        <v>17</v>
      </c>
      <c r="I15" s="131" t="s">
        <v>17</v>
      </c>
      <c r="J15" s="132">
        <f>SUM(C15:I15)</f>
        <v>450</v>
      </c>
    </row>
    <row r="16" spans="1:10" ht="54" customHeight="1" thickBot="1" x14ac:dyDescent="0.35">
      <c r="A16" s="133"/>
      <c r="B16" s="123"/>
      <c r="C16" s="134"/>
      <c r="D16" s="134"/>
      <c r="E16" s="134"/>
      <c r="F16" s="134"/>
      <c r="G16" s="134"/>
      <c r="H16" s="134"/>
      <c r="I16" s="134"/>
      <c r="J16" s="135"/>
    </row>
    <row r="17" spans="1:10" ht="43.5" customHeight="1" x14ac:dyDescent="0.3">
      <c r="A17" s="320" t="s">
        <v>49</v>
      </c>
      <c r="B17" s="321"/>
      <c r="C17" s="321"/>
      <c r="D17" s="90"/>
      <c r="E17" s="90"/>
      <c r="F17" s="90"/>
      <c r="G17" s="90"/>
      <c r="H17" s="90"/>
      <c r="I17" s="90"/>
      <c r="J17" s="91"/>
    </row>
    <row r="18" spans="1:10" ht="48.75" customHeight="1" x14ac:dyDescent="0.3">
      <c r="A18" s="322" t="s">
        <v>35</v>
      </c>
      <c r="B18" s="323"/>
      <c r="C18" s="136">
        <v>2</v>
      </c>
      <c r="D18" s="137">
        <v>0</v>
      </c>
      <c r="E18" s="137">
        <v>0</v>
      </c>
      <c r="F18" s="137">
        <v>0</v>
      </c>
      <c r="G18" s="137">
        <v>0</v>
      </c>
      <c r="H18" s="137">
        <v>0</v>
      </c>
      <c r="I18" s="137">
        <v>0</v>
      </c>
      <c r="J18" s="138">
        <f>SUM(C18:I18)</f>
        <v>2</v>
      </c>
    </row>
    <row r="19" spans="1:10" ht="48.75" customHeight="1" thickBot="1" x14ac:dyDescent="0.35">
      <c r="A19" s="324" t="s">
        <v>36</v>
      </c>
      <c r="B19" s="325"/>
      <c r="C19" s="139">
        <v>2</v>
      </c>
      <c r="D19" s="140">
        <v>0</v>
      </c>
      <c r="E19" s="140">
        <v>0</v>
      </c>
      <c r="F19" s="140">
        <v>0</v>
      </c>
      <c r="G19" s="140">
        <v>0</v>
      </c>
      <c r="H19" s="140">
        <v>0</v>
      </c>
      <c r="I19" s="141">
        <v>0</v>
      </c>
      <c r="J19" s="142">
        <f>SUM(C19:I19)</f>
        <v>2</v>
      </c>
    </row>
    <row r="20" spans="1:10" ht="31.5" customHeight="1" x14ac:dyDescent="0.3">
      <c r="A20" s="99" t="s">
        <v>37</v>
      </c>
      <c r="B20" s="100"/>
      <c r="C20" s="101"/>
      <c r="D20" s="101"/>
      <c r="E20" s="101"/>
      <c r="F20" s="101"/>
      <c r="G20" s="101"/>
      <c r="H20" s="101"/>
      <c r="I20" s="101"/>
      <c r="J20" s="101"/>
    </row>
    <row r="22" spans="1:10" ht="34.5" customHeight="1" x14ac:dyDescent="0.3">
      <c r="A22" s="326"/>
      <c r="B22" s="326"/>
      <c r="C22" s="326"/>
      <c r="D22" s="326"/>
      <c r="E22" s="326"/>
      <c r="F22" s="326"/>
      <c r="G22" s="326"/>
      <c r="H22" s="326"/>
      <c r="I22" s="326"/>
      <c r="J22" s="326"/>
    </row>
  </sheetData>
  <mergeCells count="12">
    <mergeCell ref="A22:J22"/>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F82E-5FE1-4EC1-A114-EC0DDE3E7AF6}">
  <sheetPr>
    <tabColor rgb="FF00FF00"/>
    <pageSetUpPr fitToPage="1"/>
  </sheetPr>
  <dimension ref="A1:J55"/>
  <sheetViews>
    <sheetView topLeftCell="A37" zoomScale="68" zoomScaleNormal="68" workbookViewId="0">
      <selection sqref="A1:J1"/>
    </sheetView>
  </sheetViews>
  <sheetFormatPr baseColWidth="10" defaultRowHeight="14.4" x14ac:dyDescent="0.3"/>
  <cols>
    <col min="1" max="1" width="56.5546875" customWidth="1"/>
    <col min="2" max="2" width="24.33203125" customWidth="1"/>
    <col min="3" max="3" width="21.88671875" customWidth="1"/>
    <col min="4" max="4" width="20.109375" customWidth="1"/>
    <col min="5" max="5" width="22.44140625" customWidth="1"/>
    <col min="6" max="6" width="18.33203125" customWidth="1"/>
    <col min="7" max="7" width="18.6640625" customWidth="1"/>
    <col min="8" max="8" width="33.33203125" customWidth="1"/>
    <col min="9" max="9" width="21.88671875" customWidth="1"/>
    <col min="10" max="10" width="19.109375" customWidth="1"/>
  </cols>
  <sheetData>
    <row r="1" spans="1:10" ht="38.25" customHeight="1" x14ac:dyDescent="0.3">
      <c r="A1" s="355" t="s">
        <v>128</v>
      </c>
      <c r="B1" s="355"/>
      <c r="C1" s="355"/>
      <c r="D1" s="355"/>
      <c r="E1" s="355"/>
      <c r="F1" s="355"/>
      <c r="G1" s="355"/>
      <c r="H1" s="355"/>
      <c r="I1" s="355"/>
      <c r="J1" s="355"/>
    </row>
    <row r="2" spans="1:10" ht="33" customHeight="1" thickBot="1" x14ac:dyDescent="0.4">
      <c r="A2" s="449" t="s">
        <v>129</v>
      </c>
      <c r="B2" s="449"/>
      <c r="C2" s="450"/>
      <c r="D2" s="450"/>
      <c r="E2" s="450"/>
      <c r="F2" s="450"/>
      <c r="G2" s="450"/>
      <c r="H2" s="450"/>
      <c r="I2" s="450"/>
      <c r="J2" s="450"/>
    </row>
    <row r="3" spans="1:10" ht="51.75" customHeight="1" x14ac:dyDescent="0.3">
      <c r="A3" s="353" t="s">
        <v>130</v>
      </c>
      <c r="B3" s="357"/>
      <c r="C3" s="451" t="s">
        <v>3</v>
      </c>
      <c r="D3" s="451"/>
      <c r="E3" s="451"/>
      <c r="F3" s="451"/>
      <c r="G3" s="451"/>
      <c r="H3" s="451"/>
      <c r="I3" s="451"/>
      <c r="J3" s="452"/>
    </row>
    <row r="4" spans="1:10" ht="48" customHeight="1" thickBot="1" x14ac:dyDescent="0.35">
      <c r="A4" s="358"/>
      <c r="B4" s="359"/>
      <c r="C4" s="274" t="s">
        <v>131</v>
      </c>
      <c r="D4" s="275" t="s">
        <v>5</v>
      </c>
      <c r="E4" s="275" t="s">
        <v>6</v>
      </c>
      <c r="F4" s="275" t="s">
        <v>7</v>
      </c>
      <c r="G4" s="275" t="s">
        <v>8</v>
      </c>
      <c r="H4" s="275" t="s">
        <v>9</v>
      </c>
      <c r="I4" s="275" t="s">
        <v>10</v>
      </c>
      <c r="J4" s="276" t="s">
        <v>11</v>
      </c>
    </row>
    <row r="5" spans="1:10" ht="31.5" customHeight="1" x14ac:dyDescent="0.3">
      <c r="A5" s="445" t="s">
        <v>132</v>
      </c>
      <c r="B5" s="277" t="s">
        <v>32</v>
      </c>
      <c r="C5" s="278">
        <v>27</v>
      </c>
      <c r="D5" s="203" t="s">
        <v>17</v>
      </c>
      <c r="E5" s="203" t="s">
        <v>17</v>
      </c>
      <c r="F5" s="203" t="s">
        <v>17</v>
      </c>
      <c r="G5" s="203" t="s">
        <v>17</v>
      </c>
      <c r="H5" s="203" t="s">
        <v>17</v>
      </c>
      <c r="I5" s="279" t="s">
        <v>17</v>
      </c>
      <c r="J5" s="280">
        <f>SUM(C5:I5)</f>
        <v>27</v>
      </c>
    </row>
    <row r="6" spans="1:10" ht="31.5" customHeight="1" x14ac:dyDescent="0.3">
      <c r="A6" s="376"/>
      <c r="B6" s="281" t="s">
        <v>133</v>
      </c>
      <c r="C6" s="282">
        <f t="shared" ref="C6" si="0">C5/C$42</f>
        <v>0.1067193675889328</v>
      </c>
      <c r="D6" s="207" t="s">
        <v>19</v>
      </c>
      <c r="E6" s="207" t="s">
        <v>19</v>
      </c>
      <c r="F6" s="207" t="s">
        <v>19</v>
      </c>
      <c r="G6" s="207" t="s">
        <v>19</v>
      </c>
      <c r="H6" s="207" t="s">
        <v>19</v>
      </c>
      <c r="I6" s="283" t="s">
        <v>19</v>
      </c>
      <c r="J6" s="284">
        <f t="shared" ref="J6" si="1">J5/J$42</f>
        <v>0.1067193675889328</v>
      </c>
    </row>
    <row r="7" spans="1:10" ht="31.5" customHeight="1" x14ac:dyDescent="0.3">
      <c r="A7" s="445" t="s">
        <v>134</v>
      </c>
      <c r="B7" s="285" t="s">
        <v>32</v>
      </c>
      <c r="C7" s="286">
        <v>30</v>
      </c>
      <c r="D7" s="115" t="s">
        <v>17</v>
      </c>
      <c r="E7" s="115" t="s">
        <v>17</v>
      </c>
      <c r="F7" s="115" t="s">
        <v>17</v>
      </c>
      <c r="G7" s="115" t="s">
        <v>17</v>
      </c>
      <c r="H7" s="115" t="s">
        <v>17</v>
      </c>
      <c r="I7" s="287" t="s">
        <v>17</v>
      </c>
      <c r="J7" s="288">
        <f>SUM(C7:I7)</f>
        <v>30</v>
      </c>
    </row>
    <row r="8" spans="1:10" ht="31.5" customHeight="1" x14ac:dyDescent="0.3">
      <c r="A8" s="376"/>
      <c r="B8" s="281" t="s">
        <v>133</v>
      </c>
      <c r="C8" s="282">
        <f t="shared" ref="C8" si="2">C7/C$42</f>
        <v>0.11857707509881422</v>
      </c>
      <c r="D8" s="207" t="s">
        <v>19</v>
      </c>
      <c r="E8" s="207" t="s">
        <v>19</v>
      </c>
      <c r="F8" s="207" t="s">
        <v>19</v>
      </c>
      <c r="G8" s="207" t="s">
        <v>19</v>
      </c>
      <c r="H8" s="207" t="s">
        <v>19</v>
      </c>
      <c r="I8" s="283" t="s">
        <v>19</v>
      </c>
      <c r="J8" s="284">
        <f t="shared" ref="J8" si="3">J7/J$42</f>
        <v>0.11857707509881422</v>
      </c>
    </row>
    <row r="9" spans="1:10" ht="31.5" customHeight="1" x14ac:dyDescent="0.3">
      <c r="A9" s="376" t="s">
        <v>135</v>
      </c>
      <c r="B9" s="285" t="s">
        <v>32</v>
      </c>
      <c r="C9" s="286">
        <v>93</v>
      </c>
      <c r="D9" s="115" t="s">
        <v>17</v>
      </c>
      <c r="E9" s="115" t="s">
        <v>17</v>
      </c>
      <c r="F9" s="115" t="s">
        <v>17</v>
      </c>
      <c r="G9" s="115" t="s">
        <v>17</v>
      </c>
      <c r="H9" s="115" t="s">
        <v>17</v>
      </c>
      <c r="I9" s="287" t="s">
        <v>17</v>
      </c>
      <c r="J9" s="288">
        <f>SUM(C9:I9)</f>
        <v>93</v>
      </c>
    </row>
    <row r="10" spans="1:10" ht="31.5" customHeight="1" x14ac:dyDescent="0.3">
      <c r="A10" s="376"/>
      <c r="B10" s="281" t="s">
        <v>133</v>
      </c>
      <c r="C10" s="282">
        <f t="shared" ref="C10" si="4">C9/C$42</f>
        <v>0.3675889328063241</v>
      </c>
      <c r="D10" s="207" t="s">
        <v>19</v>
      </c>
      <c r="E10" s="207" t="s">
        <v>19</v>
      </c>
      <c r="F10" s="207" t="s">
        <v>19</v>
      </c>
      <c r="G10" s="207" t="s">
        <v>19</v>
      </c>
      <c r="H10" s="207" t="s">
        <v>19</v>
      </c>
      <c r="I10" s="283" t="s">
        <v>19</v>
      </c>
      <c r="J10" s="284">
        <f t="shared" ref="J10" si="5">J9/J$42</f>
        <v>0.3675889328063241</v>
      </c>
    </row>
    <row r="11" spans="1:10" ht="31.5" customHeight="1" x14ac:dyDescent="0.3">
      <c r="A11" s="376" t="s">
        <v>136</v>
      </c>
      <c r="B11" s="285" t="s">
        <v>32</v>
      </c>
      <c r="C11" s="286">
        <v>115</v>
      </c>
      <c r="D11" s="115" t="s">
        <v>17</v>
      </c>
      <c r="E11" s="115" t="s">
        <v>17</v>
      </c>
      <c r="F11" s="115" t="s">
        <v>17</v>
      </c>
      <c r="G11" s="115" t="s">
        <v>17</v>
      </c>
      <c r="H11" s="115" t="s">
        <v>17</v>
      </c>
      <c r="I11" s="287" t="s">
        <v>17</v>
      </c>
      <c r="J11" s="288">
        <f>SUM(C11:I11)</f>
        <v>115</v>
      </c>
    </row>
    <row r="12" spans="1:10" ht="31.5" customHeight="1" x14ac:dyDescent="0.3">
      <c r="A12" s="376"/>
      <c r="B12" s="281" t="s">
        <v>133</v>
      </c>
      <c r="C12" s="282">
        <f t="shared" ref="C12" si="6">C11/C$42</f>
        <v>0.45454545454545453</v>
      </c>
      <c r="D12" s="207" t="s">
        <v>19</v>
      </c>
      <c r="E12" s="207" t="s">
        <v>19</v>
      </c>
      <c r="F12" s="207" t="s">
        <v>19</v>
      </c>
      <c r="G12" s="207" t="s">
        <v>19</v>
      </c>
      <c r="H12" s="207" t="s">
        <v>19</v>
      </c>
      <c r="I12" s="283" t="s">
        <v>19</v>
      </c>
      <c r="J12" s="284">
        <f t="shared" ref="J12" si="7">J11/J$42</f>
        <v>0.45454545454545453</v>
      </c>
    </row>
    <row r="13" spans="1:10" ht="31.5" customHeight="1" x14ac:dyDescent="0.3">
      <c r="A13" s="376" t="s">
        <v>137</v>
      </c>
      <c r="B13" s="285" t="s">
        <v>32</v>
      </c>
      <c r="C13" s="289">
        <v>129</v>
      </c>
      <c r="D13" s="115" t="s">
        <v>17</v>
      </c>
      <c r="E13" s="115" t="s">
        <v>17</v>
      </c>
      <c r="F13" s="115" t="s">
        <v>17</v>
      </c>
      <c r="G13" s="115" t="s">
        <v>17</v>
      </c>
      <c r="H13" s="115" t="s">
        <v>17</v>
      </c>
      <c r="I13" s="290" t="s">
        <v>17</v>
      </c>
      <c r="J13" s="291">
        <f>SUM(C13:I13)</f>
        <v>129</v>
      </c>
    </row>
    <row r="14" spans="1:10" ht="31.5" customHeight="1" x14ac:dyDescent="0.3">
      <c r="A14" s="376"/>
      <c r="B14" s="281" t="s">
        <v>133</v>
      </c>
      <c r="C14" s="282">
        <f t="shared" ref="C14" si="8">C13/C$42</f>
        <v>0.50988142292490124</v>
      </c>
      <c r="D14" s="207" t="s">
        <v>19</v>
      </c>
      <c r="E14" s="207" t="s">
        <v>19</v>
      </c>
      <c r="F14" s="207" t="s">
        <v>19</v>
      </c>
      <c r="G14" s="207" t="s">
        <v>19</v>
      </c>
      <c r="H14" s="207" t="s">
        <v>19</v>
      </c>
      <c r="I14" s="283" t="s">
        <v>19</v>
      </c>
      <c r="J14" s="284">
        <f t="shared" ref="J14" si="9">J13/J$42</f>
        <v>0.50988142292490124</v>
      </c>
    </row>
    <row r="15" spans="1:10" ht="31.5" customHeight="1" x14ac:dyDescent="0.3">
      <c r="A15" s="376" t="s">
        <v>138</v>
      </c>
      <c r="B15" s="285" t="s">
        <v>32</v>
      </c>
      <c r="C15" s="286">
        <v>30</v>
      </c>
      <c r="D15" s="115" t="s">
        <v>17</v>
      </c>
      <c r="E15" s="115" t="s">
        <v>17</v>
      </c>
      <c r="F15" s="115" t="s">
        <v>17</v>
      </c>
      <c r="G15" s="115" t="s">
        <v>17</v>
      </c>
      <c r="H15" s="115" t="s">
        <v>17</v>
      </c>
      <c r="I15" s="287" t="s">
        <v>17</v>
      </c>
      <c r="J15" s="288">
        <f>SUM(C15:I15)</f>
        <v>30</v>
      </c>
    </row>
    <row r="16" spans="1:10" ht="31.5" customHeight="1" x14ac:dyDescent="0.3">
      <c r="A16" s="376"/>
      <c r="B16" s="281" t="s">
        <v>133</v>
      </c>
      <c r="C16" s="282">
        <f t="shared" ref="C16" si="10">C15/C$42</f>
        <v>0.11857707509881422</v>
      </c>
      <c r="D16" s="207" t="s">
        <v>19</v>
      </c>
      <c r="E16" s="207" t="s">
        <v>19</v>
      </c>
      <c r="F16" s="207" t="s">
        <v>19</v>
      </c>
      <c r="G16" s="207" t="s">
        <v>19</v>
      </c>
      <c r="H16" s="207" t="s">
        <v>19</v>
      </c>
      <c r="I16" s="283" t="s">
        <v>19</v>
      </c>
      <c r="J16" s="284">
        <f t="shared" ref="J16" si="11">J15/J$42</f>
        <v>0.11857707509881422</v>
      </c>
    </row>
    <row r="17" spans="1:10" ht="31.5" customHeight="1" x14ac:dyDescent="0.3">
      <c r="A17" s="376" t="s">
        <v>139</v>
      </c>
      <c r="B17" s="285" t="s">
        <v>32</v>
      </c>
      <c r="C17" s="286">
        <v>0</v>
      </c>
      <c r="D17" s="115" t="s">
        <v>17</v>
      </c>
      <c r="E17" s="115" t="s">
        <v>17</v>
      </c>
      <c r="F17" s="115" t="s">
        <v>17</v>
      </c>
      <c r="G17" s="115" t="s">
        <v>17</v>
      </c>
      <c r="H17" s="115" t="s">
        <v>17</v>
      </c>
      <c r="I17" s="287" t="s">
        <v>17</v>
      </c>
      <c r="J17" s="288">
        <f>SUM(C17:I17)</f>
        <v>0</v>
      </c>
    </row>
    <row r="18" spans="1:10" ht="31.5" customHeight="1" x14ac:dyDescent="0.3">
      <c r="A18" s="376"/>
      <c r="B18" s="281" t="s">
        <v>133</v>
      </c>
      <c r="C18" s="282">
        <f t="shared" ref="C18" si="12">C17/C$42</f>
        <v>0</v>
      </c>
      <c r="D18" s="207" t="s">
        <v>19</v>
      </c>
      <c r="E18" s="207" t="s">
        <v>19</v>
      </c>
      <c r="F18" s="207" t="s">
        <v>19</v>
      </c>
      <c r="G18" s="207" t="s">
        <v>19</v>
      </c>
      <c r="H18" s="207" t="s">
        <v>19</v>
      </c>
      <c r="I18" s="283" t="s">
        <v>19</v>
      </c>
      <c r="J18" s="284">
        <f t="shared" ref="J18" si="13">J17/J$42</f>
        <v>0</v>
      </c>
    </row>
    <row r="19" spans="1:10" ht="31.5" customHeight="1" x14ac:dyDescent="0.3">
      <c r="A19" s="376" t="s">
        <v>140</v>
      </c>
      <c r="B19" s="285" t="s">
        <v>32</v>
      </c>
      <c r="C19" s="286">
        <v>0</v>
      </c>
      <c r="D19" s="115" t="s">
        <v>17</v>
      </c>
      <c r="E19" s="115" t="s">
        <v>17</v>
      </c>
      <c r="F19" s="115" t="s">
        <v>17</v>
      </c>
      <c r="G19" s="115" t="s">
        <v>17</v>
      </c>
      <c r="H19" s="115" t="s">
        <v>17</v>
      </c>
      <c r="I19" s="287" t="s">
        <v>17</v>
      </c>
      <c r="J19" s="288">
        <f>SUM(C19:I19)</f>
        <v>0</v>
      </c>
    </row>
    <row r="20" spans="1:10" ht="31.5" customHeight="1" x14ac:dyDescent="0.3">
      <c r="A20" s="376"/>
      <c r="B20" s="281" t="s">
        <v>133</v>
      </c>
      <c r="C20" s="282">
        <f t="shared" ref="C20" si="14">C19/C$42</f>
        <v>0</v>
      </c>
      <c r="D20" s="207" t="s">
        <v>19</v>
      </c>
      <c r="E20" s="207" t="s">
        <v>19</v>
      </c>
      <c r="F20" s="207" t="s">
        <v>19</v>
      </c>
      <c r="G20" s="207" t="s">
        <v>19</v>
      </c>
      <c r="H20" s="207" t="s">
        <v>19</v>
      </c>
      <c r="I20" s="283" t="s">
        <v>19</v>
      </c>
      <c r="J20" s="284">
        <f t="shared" ref="J20" si="15">J19/J$42</f>
        <v>0</v>
      </c>
    </row>
    <row r="21" spans="1:10" ht="31.5" customHeight="1" x14ac:dyDescent="0.3">
      <c r="A21" s="376" t="s">
        <v>141</v>
      </c>
      <c r="B21" s="285" t="s">
        <v>32</v>
      </c>
      <c r="C21" s="286">
        <v>1</v>
      </c>
      <c r="D21" s="115" t="s">
        <v>17</v>
      </c>
      <c r="E21" s="115" t="s">
        <v>17</v>
      </c>
      <c r="F21" s="115" t="s">
        <v>17</v>
      </c>
      <c r="G21" s="115" t="s">
        <v>17</v>
      </c>
      <c r="H21" s="115" t="s">
        <v>17</v>
      </c>
      <c r="I21" s="287" t="s">
        <v>17</v>
      </c>
      <c r="J21" s="288">
        <f>SUM(C21:I21)</f>
        <v>1</v>
      </c>
    </row>
    <row r="22" spans="1:10" ht="31.5" customHeight="1" x14ac:dyDescent="0.3">
      <c r="A22" s="376"/>
      <c r="B22" s="281" t="s">
        <v>133</v>
      </c>
      <c r="C22" s="282">
        <f t="shared" ref="C22" si="16">C21/C$42</f>
        <v>3.952569169960474E-3</v>
      </c>
      <c r="D22" s="207" t="s">
        <v>19</v>
      </c>
      <c r="E22" s="207" t="s">
        <v>19</v>
      </c>
      <c r="F22" s="207" t="s">
        <v>19</v>
      </c>
      <c r="G22" s="207" t="s">
        <v>19</v>
      </c>
      <c r="H22" s="207" t="s">
        <v>19</v>
      </c>
      <c r="I22" s="283" t="s">
        <v>19</v>
      </c>
      <c r="J22" s="284">
        <f t="shared" ref="J22" si="17">J21/J$42</f>
        <v>3.952569169960474E-3</v>
      </c>
    </row>
    <row r="23" spans="1:10" ht="31.5" customHeight="1" x14ac:dyDescent="0.3">
      <c r="A23" s="376" t="s">
        <v>142</v>
      </c>
      <c r="B23" s="285" t="s">
        <v>32</v>
      </c>
      <c r="C23" s="286">
        <v>1</v>
      </c>
      <c r="D23" s="115" t="s">
        <v>17</v>
      </c>
      <c r="E23" s="115" t="s">
        <v>17</v>
      </c>
      <c r="F23" s="115" t="s">
        <v>17</v>
      </c>
      <c r="G23" s="115" t="s">
        <v>17</v>
      </c>
      <c r="H23" s="115" t="s">
        <v>17</v>
      </c>
      <c r="I23" s="287" t="s">
        <v>17</v>
      </c>
      <c r="J23" s="288">
        <f>SUM(C23:I23)</f>
        <v>1</v>
      </c>
    </row>
    <row r="24" spans="1:10" ht="31.5" customHeight="1" x14ac:dyDescent="0.3">
      <c r="A24" s="376"/>
      <c r="B24" s="281" t="s">
        <v>133</v>
      </c>
      <c r="C24" s="282">
        <f t="shared" ref="C24" si="18">C23/C$42</f>
        <v>3.952569169960474E-3</v>
      </c>
      <c r="D24" s="207" t="s">
        <v>19</v>
      </c>
      <c r="E24" s="207" t="s">
        <v>19</v>
      </c>
      <c r="F24" s="207" t="s">
        <v>19</v>
      </c>
      <c r="G24" s="207" t="s">
        <v>19</v>
      </c>
      <c r="H24" s="207" t="s">
        <v>19</v>
      </c>
      <c r="I24" s="283" t="s">
        <v>19</v>
      </c>
      <c r="J24" s="284">
        <f t="shared" ref="J24" si="19">J23/J$42</f>
        <v>3.952569169960474E-3</v>
      </c>
    </row>
    <row r="25" spans="1:10" ht="31.5" customHeight="1" x14ac:dyDescent="0.3">
      <c r="A25" s="376" t="s">
        <v>143</v>
      </c>
      <c r="B25" s="285" t="s">
        <v>32</v>
      </c>
      <c r="C25" s="286">
        <v>47</v>
      </c>
      <c r="D25" s="115" t="s">
        <v>17</v>
      </c>
      <c r="E25" s="115" t="s">
        <v>17</v>
      </c>
      <c r="F25" s="115" t="s">
        <v>17</v>
      </c>
      <c r="G25" s="115" t="s">
        <v>17</v>
      </c>
      <c r="H25" s="115" t="s">
        <v>17</v>
      </c>
      <c r="I25" s="287" t="s">
        <v>17</v>
      </c>
      <c r="J25" s="288">
        <f>SUM(C25:I25)</f>
        <v>47</v>
      </c>
    </row>
    <row r="26" spans="1:10" ht="31.5" customHeight="1" x14ac:dyDescent="0.3">
      <c r="A26" s="376"/>
      <c r="B26" s="281" t="s">
        <v>133</v>
      </c>
      <c r="C26" s="282">
        <f t="shared" ref="C26" si="20">C25/C$42</f>
        <v>0.1857707509881423</v>
      </c>
      <c r="D26" s="207" t="s">
        <v>19</v>
      </c>
      <c r="E26" s="207" t="s">
        <v>19</v>
      </c>
      <c r="F26" s="207" t="s">
        <v>19</v>
      </c>
      <c r="G26" s="207" t="s">
        <v>19</v>
      </c>
      <c r="H26" s="207" t="s">
        <v>19</v>
      </c>
      <c r="I26" s="283" t="s">
        <v>19</v>
      </c>
      <c r="J26" s="284">
        <f t="shared" ref="J26" si="21">J25/J$42</f>
        <v>0.1857707509881423</v>
      </c>
    </row>
    <row r="27" spans="1:10" ht="31.5" customHeight="1" x14ac:dyDescent="0.3">
      <c r="A27" s="376" t="s">
        <v>144</v>
      </c>
      <c r="B27" s="285" t="s">
        <v>32</v>
      </c>
      <c r="C27" s="289">
        <v>172</v>
      </c>
      <c r="D27" s="115" t="s">
        <v>17</v>
      </c>
      <c r="E27" s="115" t="s">
        <v>17</v>
      </c>
      <c r="F27" s="115" t="s">
        <v>17</v>
      </c>
      <c r="G27" s="115" t="s">
        <v>17</v>
      </c>
      <c r="H27" s="115" t="s">
        <v>17</v>
      </c>
      <c r="I27" s="290" t="s">
        <v>17</v>
      </c>
      <c r="J27" s="291">
        <f>SUM(C27:I27)</f>
        <v>172</v>
      </c>
    </row>
    <row r="28" spans="1:10" ht="31.5" customHeight="1" x14ac:dyDescent="0.3">
      <c r="A28" s="376"/>
      <c r="B28" s="281" t="s">
        <v>133</v>
      </c>
      <c r="C28" s="282">
        <f t="shared" ref="C28" si="22">C27/C$42</f>
        <v>0.67984189723320154</v>
      </c>
      <c r="D28" s="207" t="s">
        <v>19</v>
      </c>
      <c r="E28" s="207" t="s">
        <v>19</v>
      </c>
      <c r="F28" s="207" t="s">
        <v>19</v>
      </c>
      <c r="G28" s="207" t="s">
        <v>19</v>
      </c>
      <c r="H28" s="207" t="s">
        <v>19</v>
      </c>
      <c r="I28" s="283" t="s">
        <v>19</v>
      </c>
      <c r="J28" s="284">
        <f t="shared" ref="J28" si="23">J27/J$42</f>
        <v>0.67984189723320154</v>
      </c>
    </row>
    <row r="29" spans="1:10" ht="31.5" customHeight="1" x14ac:dyDescent="0.3">
      <c r="A29" s="376" t="s">
        <v>145</v>
      </c>
      <c r="B29" s="285" t="s">
        <v>32</v>
      </c>
      <c r="C29" s="286">
        <v>25</v>
      </c>
      <c r="D29" s="115" t="s">
        <v>17</v>
      </c>
      <c r="E29" s="115" t="s">
        <v>17</v>
      </c>
      <c r="F29" s="115" t="s">
        <v>17</v>
      </c>
      <c r="G29" s="115" t="s">
        <v>17</v>
      </c>
      <c r="H29" s="115" t="s">
        <v>17</v>
      </c>
      <c r="I29" s="287" t="s">
        <v>17</v>
      </c>
      <c r="J29" s="288">
        <f>SUM(C29:I29)</f>
        <v>25</v>
      </c>
    </row>
    <row r="30" spans="1:10" ht="31.5" customHeight="1" x14ac:dyDescent="0.3">
      <c r="A30" s="376"/>
      <c r="B30" s="281" t="s">
        <v>133</v>
      </c>
      <c r="C30" s="282">
        <f t="shared" ref="C30" si="24">C29/C$42</f>
        <v>9.8814229249011856E-2</v>
      </c>
      <c r="D30" s="207" t="s">
        <v>19</v>
      </c>
      <c r="E30" s="207" t="s">
        <v>19</v>
      </c>
      <c r="F30" s="207" t="s">
        <v>19</v>
      </c>
      <c r="G30" s="207" t="s">
        <v>19</v>
      </c>
      <c r="H30" s="207" t="s">
        <v>19</v>
      </c>
      <c r="I30" s="283" t="s">
        <v>19</v>
      </c>
      <c r="J30" s="284">
        <f t="shared" ref="J30" si="25">J29/J$42</f>
        <v>9.8814229249011856E-2</v>
      </c>
    </row>
    <row r="31" spans="1:10" ht="31.5" customHeight="1" x14ac:dyDescent="0.3">
      <c r="A31" s="376" t="s">
        <v>146</v>
      </c>
      <c r="B31" s="285" t="s">
        <v>32</v>
      </c>
      <c r="C31" s="286">
        <v>129</v>
      </c>
      <c r="D31" s="115" t="s">
        <v>17</v>
      </c>
      <c r="E31" s="115" t="s">
        <v>17</v>
      </c>
      <c r="F31" s="115" t="s">
        <v>17</v>
      </c>
      <c r="G31" s="115" t="s">
        <v>17</v>
      </c>
      <c r="H31" s="115" t="s">
        <v>17</v>
      </c>
      <c r="I31" s="287" t="s">
        <v>17</v>
      </c>
      <c r="J31" s="288">
        <f>SUM(C31:I31)</f>
        <v>129</v>
      </c>
    </row>
    <row r="32" spans="1:10" ht="31.5" customHeight="1" x14ac:dyDescent="0.3">
      <c r="A32" s="376"/>
      <c r="B32" s="281" t="s">
        <v>133</v>
      </c>
      <c r="C32" s="282">
        <f t="shared" ref="C32" si="26">C31/C$42</f>
        <v>0.50988142292490124</v>
      </c>
      <c r="D32" s="207" t="s">
        <v>19</v>
      </c>
      <c r="E32" s="207" t="s">
        <v>19</v>
      </c>
      <c r="F32" s="207" t="s">
        <v>19</v>
      </c>
      <c r="G32" s="207" t="s">
        <v>19</v>
      </c>
      <c r="H32" s="207" t="s">
        <v>19</v>
      </c>
      <c r="I32" s="283" t="s">
        <v>19</v>
      </c>
      <c r="J32" s="284">
        <f t="shared" ref="J32" si="27">J31/J$42</f>
        <v>0.50988142292490124</v>
      </c>
    </row>
    <row r="33" spans="1:10" ht="31.5" customHeight="1" x14ac:dyDescent="0.3">
      <c r="A33" s="376" t="s">
        <v>147</v>
      </c>
      <c r="B33" s="285" t="s">
        <v>32</v>
      </c>
      <c r="C33" s="286">
        <v>0</v>
      </c>
      <c r="D33" s="115" t="s">
        <v>17</v>
      </c>
      <c r="E33" s="115" t="s">
        <v>17</v>
      </c>
      <c r="F33" s="115" t="s">
        <v>17</v>
      </c>
      <c r="G33" s="115" t="s">
        <v>17</v>
      </c>
      <c r="H33" s="115" t="s">
        <v>17</v>
      </c>
      <c r="I33" s="287" t="s">
        <v>17</v>
      </c>
      <c r="J33" s="288">
        <f>SUM(C33:I33)</f>
        <v>0</v>
      </c>
    </row>
    <row r="34" spans="1:10" ht="31.5" customHeight="1" x14ac:dyDescent="0.3">
      <c r="A34" s="376"/>
      <c r="B34" s="281" t="s">
        <v>133</v>
      </c>
      <c r="C34" s="282">
        <f t="shared" ref="C34" si="28">C33/C$42</f>
        <v>0</v>
      </c>
      <c r="D34" s="207" t="s">
        <v>19</v>
      </c>
      <c r="E34" s="207" t="s">
        <v>19</v>
      </c>
      <c r="F34" s="207" t="s">
        <v>19</v>
      </c>
      <c r="G34" s="207" t="s">
        <v>19</v>
      </c>
      <c r="H34" s="207" t="s">
        <v>19</v>
      </c>
      <c r="I34" s="283" t="s">
        <v>19</v>
      </c>
      <c r="J34" s="284">
        <f t="shared" ref="J34" si="29">J33/J$42</f>
        <v>0</v>
      </c>
    </row>
    <row r="35" spans="1:10" ht="31.5" customHeight="1" x14ac:dyDescent="0.3">
      <c r="A35" s="376" t="s">
        <v>148</v>
      </c>
      <c r="B35" s="285" t="s">
        <v>32</v>
      </c>
      <c r="C35" s="286">
        <v>31</v>
      </c>
      <c r="D35" s="115" t="s">
        <v>17</v>
      </c>
      <c r="E35" s="115" t="s">
        <v>17</v>
      </c>
      <c r="F35" s="115" t="s">
        <v>17</v>
      </c>
      <c r="G35" s="115" t="s">
        <v>17</v>
      </c>
      <c r="H35" s="115" t="s">
        <v>17</v>
      </c>
      <c r="I35" s="287" t="s">
        <v>17</v>
      </c>
      <c r="J35" s="288">
        <f>SUM(C35:I35)</f>
        <v>31</v>
      </c>
    </row>
    <row r="36" spans="1:10" ht="31.5" customHeight="1" x14ac:dyDescent="0.3">
      <c r="A36" s="376"/>
      <c r="B36" s="281" t="s">
        <v>133</v>
      </c>
      <c r="C36" s="282">
        <f t="shared" ref="C36" si="30">C35/C$42</f>
        <v>0.1225296442687747</v>
      </c>
      <c r="D36" s="207" t="s">
        <v>19</v>
      </c>
      <c r="E36" s="207" t="s">
        <v>19</v>
      </c>
      <c r="F36" s="207" t="s">
        <v>19</v>
      </c>
      <c r="G36" s="207" t="s">
        <v>19</v>
      </c>
      <c r="H36" s="207" t="s">
        <v>19</v>
      </c>
      <c r="I36" s="283" t="s">
        <v>19</v>
      </c>
      <c r="J36" s="284">
        <f t="shared" ref="J36" si="31">J35/J$42</f>
        <v>0.1225296442687747</v>
      </c>
    </row>
    <row r="37" spans="1:10" ht="31.5" customHeight="1" x14ac:dyDescent="0.3">
      <c r="A37" s="376" t="s">
        <v>149</v>
      </c>
      <c r="B37" s="285" t="s">
        <v>32</v>
      </c>
      <c r="C37" s="286">
        <v>3</v>
      </c>
      <c r="D37" s="115" t="s">
        <v>17</v>
      </c>
      <c r="E37" s="115" t="s">
        <v>17</v>
      </c>
      <c r="F37" s="115" t="s">
        <v>17</v>
      </c>
      <c r="G37" s="115" t="s">
        <v>17</v>
      </c>
      <c r="H37" s="115" t="s">
        <v>17</v>
      </c>
      <c r="I37" s="287" t="s">
        <v>17</v>
      </c>
      <c r="J37" s="288">
        <f>SUM(C37:I37)</f>
        <v>3</v>
      </c>
    </row>
    <row r="38" spans="1:10" ht="31.5" customHeight="1" x14ac:dyDescent="0.3">
      <c r="A38" s="376"/>
      <c r="B38" s="281" t="s">
        <v>133</v>
      </c>
      <c r="C38" s="282">
        <f t="shared" ref="C38" si="32">C37/C$42</f>
        <v>1.1857707509881422E-2</v>
      </c>
      <c r="D38" s="207" t="s">
        <v>19</v>
      </c>
      <c r="E38" s="207" t="s">
        <v>19</v>
      </c>
      <c r="F38" s="207" t="s">
        <v>19</v>
      </c>
      <c r="G38" s="207" t="s">
        <v>19</v>
      </c>
      <c r="H38" s="207" t="s">
        <v>19</v>
      </c>
      <c r="I38" s="283" t="s">
        <v>19</v>
      </c>
      <c r="J38" s="284">
        <f t="shared" ref="J38" si="33">J37/J$42</f>
        <v>1.1857707509881422E-2</v>
      </c>
    </row>
    <row r="39" spans="1:10" ht="31.5" customHeight="1" x14ac:dyDescent="0.3">
      <c r="A39" s="376" t="s">
        <v>150</v>
      </c>
      <c r="B39" s="285" t="s">
        <v>32</v>
      </c>
      <c r="C39" s="286">
        <v>5</v>
      </c>
      <c r="D39" s="115" t="s">
        <v>17</v>
      </c>
      <c r="E39" s="115" t="s">
        <v>17</v>
      </c>
      <c r="F39" s="115" t="s">
        <v>17</v>
      </c>
      <c r="G39" s="115" t="s">
        <v>17</v>
      </c>
      <c r="H39" s="115" t="s">
        <v>17</v>
      </c>
      <c r="I39" s="287" t="s">
        <v>17</v>
      </c>
      <c r="J39" s="288">
        <f>SUM(C39:I39)</f>
        <v>5</v>
      </c>
    </row>
    <row r="40" spans="1:10" ht="31.5" customHeight="1" thickBot="1" x14ac:dyDescent="0.35">
      <c r="A40" s="372"/>
      <c r="B40" s="292" t="s">
        <v>133</v>
      </c>
      <c r="C40" s="293">
        <f t="shared" ref="C40" si="34">C39/C$42</f>
        <v>1.9762845849802372E-2</v>
      </c>
      <c r="D40" s="294" t="s">
        <v>19</v>
      </c>
      <c r="E40" s="294" t="s">
        <v>19</v>
      </c>
      <c r="F40" s="294" t="s">
        <v>19</v>
      </c>
      <c r="G40" s="294" t="s">
        <v>19</v>
      </c>
      <c r="H40" s="294" t="s">
        <v>19</v>
      </c>
      <c r="I40" s="295" t="s">
        <v>19</v>
      </c>
      <c r="J40" s="296">
        <f t="shared" ref="J40" si="35">J39/J$42</f>
        <v>1.9762845849802372E-2</v>
      </c>
    </row>
    <row r="41" spans="1:10" ht="31.5" customHeight="1" thickBot="1" x14ac:dyDescent="0.35">
      <c r="A41" s="30"/>
      <c r="B41" s="297"/>
      <c r="C41" s="298"/>
      <c r="D41" s="298"/>
      <c r="E41" s="298"/>
      <c r="F41" s="298"/>
      <c r="G41" s="298"/>
      <c r="H41" s="298"/>
      <c r="I41" s="298"/>
      <c r="J41" s="298"/>
    </row>
    <row r="42" spans="1:10" ht="60.75" customHeight="1" thickBot="1" x14ac:dyDescent="0.35">
      <c r="A42" s="299" t="s">
        <v>151</v>
      </c>
      <c r="B42" s="300" t="s">
        <v>32</v>
      </c>
      <c r="C42" s="131">
        <v>253</v>
      </c>
      <c r="D42" s="131" t="s">
        <v>17</v>
      </c>
      <c r="E42" s="131" t="s">
        <v>17</v>
      </c>
      <c r="F42" s="131" t="s">
        <v>17</v>
      </c>
      <c r="G42" s="131" t="s">
        <v>17</v>
      </c>
      <c r="H42" s="131" t="s">
        <v>17</v>
      </c>
      <c r="I42" s="301" t="s">
        <v>17</v>
      </c>
      <c r="J42" s="302">
        <f>SUM(C42:I42)</f>
        <v>253</v>
      </c>
    </row>
    <row r="43" spans="1:10" ht="16.5" customHeight="1" thickBot="1" x14ac:dyDescent="0.35">
      <c r="A43" s="303"/>
      <c r="B43" s="304"/>
      <c r="C43" s="305"/>
      <c r="D43" s="305"/>
      <c r="E43" s="305"/>
      <c r="F43" s="305"/>
      <c r="G43" s="305"/>
      <c r="H43" s="305"/>
      <c r="I43" s="305"/>
      <c r="J43" s="305"/>
    </row>
    <row r="44" spans="1:10" ht="39" customHeight="1" thickBot="1" x14ac:dyDescent="0.35">
      <c r="A44" s="306" t="s">
        <v>48</v>
      </c>
      <c r="B44" s="145" t="s">
        <v>32</v>
      </c>
      <c r="C44" s="307">
        <f>+C45-C42</f>
        <v>197</v>
      </c>
      <c r="D44" s="307" t="s">
        <v>17</v>
      </c>
      <c r="E44" s="307" t="s">
        <v>17</v>
      </c>
      <c r="F44" s="307" t="s">
        <v>17</v>
      </c>
      <c r="G44" s="307" t="s">
        <v>17</v>
      </c>
      <c r="H44" s="307" t="s">
        <v>17</v>
      </c>
      <c r="I44" s="307" t="s">
        <v>17</v>
      </c>
      <c r="J44" s="150">
        <f>SUM(C44:I44)</f>
        <v>197</v>
      </c>
    </row>
    <row r="45" spans="1:10" ht="39" customHeight="1" thickBot="1" x14ac:dyDescent="0.35">
      <c r="A45" s="271" t="s">
        <v>34</v>
      </c>
      <c r="B45" s="255" t="s">
        <v>32</v>
      </c>
      <c r="C45" s="308">
        <v>450</v>
      </c>
      <c r="D45" s="309" t="s">
        <v>17</v>
      </c>
      <c r="E45" s="309" t="s">
        <v>17</v>
      </c>
      <c r="F45" s="309" t="s">
        <v>17</v>
      </c>
      <c r="G45" s="309" t="s">
        <v>17</v>
      </c>
      <c r="H45" s="309" t="s">
        <v>17</v>
      </c>
      <c r="I45" s="310" t="s">
        <v>17</v>
      </c>
      <c r="J45" s="262">
        <f>SUM(C45:I45)</f>
        <v>450</v>
      </c>
    </row>
    <row r="46" spans="1:10" ht="39" customHeight="1" thickBot="1" x14ac:dyDescent="0.35">
      <c r="A46" s="311"/>
      <c r="B46" s="73"/>
      <c r="C46" s="89"/>
      <c r="D46" s="89"/>
      <c r="E46" s="89"/>
      <c r="F46" s="89"/>
      <c r="G46" s="89"/>
      <c r="H46" s="89"/>
      <c r="I46" s="89"/>
      <c r="J46" s="89"/>
    </row>
    <row r="47" spans="1:10" ht="35.25" customHeight="1" x14ac:dyDescent="0.3">
      <c r="A47" s="320" t="s">
        <v>49</v>
      </c>
      <c r="B47" s="321"/>
      <c r="C47" s="155"/>
      <c r="D47" s="90"/>
      <c r="E47" s="90"/>
      <c r="F47" s="90"/>
      <c r="G47" s="90"/>
      <c r="H47" s="90"/>
      <c r="I47" s="90"/>
      <c r="J47" s="91"/>
    </row>
    <row r="48" spans="1:10" ht="35.25" customHeight="1" x14ac:dyDescent="0.3">
      <c r="A48" s="338" t="s">
        <v>35</v>
      </c>
      <c r="B48" s="448"/>
      <c r="C48" s="312">
        <v>2</v>
      </c>
      <c r="D48" s="93">
        <v>0</v>
      </c>
      <c r="E48" s="313">
        <v>0</v>
      </c>
      <c r="F48" s="93">
        <v>0</v>
      </c>
      <c r="G48" s="93">
        <v>0</v>
      </c>
      <c r="H48" s="93">
        <v>0</v>
      </c>
      <c r="I48" s="93">
        <v>0</v>
      </c>
      <c r="J48" s="94">
        <f>SUM(C48:I48)</f>
        <v>2</v>
      </c>
    </row>
    <row r="49" spans="1:10" ht="35.25" customHeight="1" thickBot="1" x14ac:dyDescent="0.35">
      <c r="A49" s="340" t="s">
        <v>36</v>
      </c>
      <c r="B49" s="446"/>
      <c r="C49" s="314">
        <v>2</v>
      </c>
      <c r="D49" s="96">
        <v>0</v>
      </c>
      <c r="E49" s="96">
        <v>0</v>
      </c>
      <c r="F49" s="96">
        <v>0</v>
      </c>
      <c r="G49" s="96">
        <v>0</v>
      </c>
      <c r="H49" s="96">
        <v>0</v>
      </c>
      <c r="I49" s="97">
        <v>0</v>
      </c>
      <c r="J49" s="98">
        <f>SUM(C49:I49)</f>
        <v>2</v>
      </c>
    </row>
    <row r="50" spans="1:10" ht="21.75" customHeight="1" x14ac:dyDescent="0.3">
      <c r="A50" s="99" t="s">
        <v>37</v>
      </c>
      <c r="B50" s="122"/>
      <c r="C50" s="99"/>
      <c r="D50" s="99"/>
      <c r="E50" s="99"/>
      <c r="F50" s="99"/>
      <c r="G50" s="99"/>
      <c r="H50" s="99"/>
      <c r="I50" s="99"/>
      <c r="J50" s="99"/>
    </row>
    <row r="51" spans="1:10" x14ac:dyDescent="0.3">
      <c r="A51" s="99"/>
      <c r="B51" s="99"/>
      <c r="C51" s="99"/>
      <c r="D51" s="99"/>
      <c r="E51" s="99"/>
      <c r="F51" s="99"/>
      <c r="G51" s="99"/>
      <c r="H51" s="99"/>
      <c r="I51" s="99"/>
      <c r="J51" s="99"/>
    </row>
    <row r="52" spans="1:10" ht="69" customHeight="1" x14ac:dyDescent="0.3">
      <c r="A52" s="447" t="s">
        <v>152</v>
      </c>
      <c r="B52" s="447"/>
      <c r="C52" s="447"/>
      <c r="D52" s="447"/>
      <c r="E52" s="447"/>
      <c r="F52" s="447"/>
      <c r="G52" s="447"/>
      <c r="H52" s="447"/>
      <c r="I52" s="447"/>
      <c r="J52" s="447"/>
    </row>
    <row r="53" spans="1:10" ht="18" customHeight="1" x14ac:dyDescent="0.3">
      <c r="A53" s="342" t="s">
        <v>153</v>
      </c>
      <c r="B53" s="342"/>
      <c r="C53" s="342"/>
      <c r="D53" s="342"/>
      <c r="E53" s="342"/>
      <c r="F53" s="342"/>
      <c r="G53" s="342"/>
      <c r="H53" s="342"/>
      <c r="I53" s="342"/>
      <c r="J53" s="342"/>
    </row>
    <row r="54" spans="1:10" ht="18" customHeight="1" x14ac:dyDescent="0.3">
      <c r="A54" s="315"/>
      <c r="B54" s="315"/>
      <c r="C54" s="315"/>
      <c r="D54" s="315"/>
      <c r="E54" s="315"/>
      <c r="F54" s="315"/>
      <c r="G54" s="315"/>
      <c r="H54" s="315"/>
      <c r="I54" s="315"/>
      <c r="J54" s="315"/>
    </row>
    <row r="55" spans="1:10" ht="18" customHeight="1" x14ac:dyDescent="0.3">
      <c r="A55" s="315"/>
      <c r="B55" s="315"/>
      <c r="C55" s="315"/>
      <c r="D55" s="315"/>
      <c r="E55" s="315"/>
      <c r="F55" s="315"/>
      <c r="G55" s="315"/>
      <c r="H55" s="315"/>
      <c r="I55" s="315"/>
      <c r="J55" s="315"/>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411D1-1073-4985-8187-F6670EDD580B}">
  <sheetPr>
    <tabColor rgb="FF00FF00"/>
    <pageSetUpPr fitToPage="1"/>
  </sheetPr>
  <dimension ref="A1:J17"/>
  <sheetViews>
    <sheetView zoomScale="75" zoomScaleNormal="75" workbookViewId="0">
      <selection sqref="A1:J1"/>
    </sheetView>
  </sheetViews>
  <sheetFormatPr baseColWidth="10" defaultRowHeight="14.4" x14ac:dyDescent="0.3"/>
  <cols>
    <col min="1" max="1" width="34.33203125" customWidth="1"/>
    <col min="2" max="2" width="10.5546875" customWidth="1"/>
    <col min="3" max="4" width="23" customWidth="1"/>
    <col min="5" max="5" width="27.5546875" customWidth="1"/>
    <col min="6" max="10" width="23" customWidth="1"/>
  </cols>
  <sheetData>
    <row r="1" spans="1:10" ht="46.5" customHeight="1" x14ac:dyDescent="0.3">
      <c r="A1" s="343" t="s">
        <v>103</v>
      </c>
      <c r="B1" s="343"/>
      <c r="C1" s="343"/>
      <c r="D1" s="343"/>
      <c r="E1" s="343"/>
      <c r="F1" s="343"/>
      <c r="G1" s="343"/>
      <c r="H1" s="343"/>
      <c r="I1" s="343"/>
      <c r="J1" s="343"/>
    </row>
    <row r="2" spans="1:10" ht="46.5" customHeight="1" thickBot="1" x14ac:dyDescent="0.35">
      <c r="A2" s="343" t="s">
        <v>104</v>
      </c>
      <c r="B2" s="343"/>
      <c r="C2" s="344"/>
      <c r="D2" s="344"/>
      <c r="E2" s="344"/>
      <c r="F2" s="344"/>
      <c r="G2" s="344"/>
      <c r="H2" s="344"/>
      <c r="I2" s="344"/>
      <c r="J2" s="344"/>
    </row>
    <row r="3" spans="1:10" ht="51.75" customHeight="1" thickBot="1" x14ac:dyDescent="0.35">
      <c r="A3" s="345" t="s">
        <v>105</v>
      </c>
      <c r="B3" s="346"/>
      <c r="C3" s="333" t="s">
        <v>3</v>
      </c>
      <c r="D3" s="333"/>
      <c r="E3" s="333"/>
      <c r="F3" s="333"/>
      <c r="G3" s="333"/>
      <c r="H3" s="333"/>
      <c r="I3" s="333"/>
      <c r="J3" s="334"/>
    </row>
    <row r="4" spans="1:10" ht="48" customHeight="1" thickBot="1" x14ac:dyDescent="0.35">
      <c r="A4" s="347"/>
      <c r="B4" s="348"/>
      <c r="C4" s="102" t="s">
        <v>4</v>
      </c>
      <c r="D4" s="104" t="s">
        <v>5</v>
      </c>
      <c r="E4" s="103" t="s">
        <v>6</v>
      </c>
      <c r="F4" s="104" t="s">
        <v>7</v>
      </c>
      <c r="G4" s="103" t="s">
        <v>8</v>
      </c>
      <c r="H4" s="103" t="s">
        <v>9</v>
      </c>
      <c r="I4" s="105" t="s">
        <v>10</v>
      </c>
      <c r="J4" s="106" t="s">
        <v>11</v>
      </c>
    </row>
    <row r="5" spans="1:10" ht="25.5" customHeight="1" x14ac:dyDescent="0.3">
      <c r="A5" s="349" t="s">
        <v>106</v>
      </c>
      <c r="B5" s="145" t="s">
        <v>32</v>
      </c>
      <c r="C5" s="48">
        <v>0</v>
      </c>
      <c r="D5" s="48" t="s">
        <v>17</v>
      </c>
      <c r="E5" s="48" t="s">
        <v>17</v>
      </c>
      <c r="F5" s="48" t="s">
        <v>17</v>
      </c>
      <c r="G5" s="48" t="s">
        <v>17</v>
      </c>
      <c r="H5" s="48" t="s">
        <v>17</v>
      </c>
      <c r="I5" s="49" t="s">
        <v>17</v>
      </c>
      <c r="J5" s="239">
        <f>SUM(C5:I5)</f>
        <v>0</v>
      </c>
    </row>
    <row r="6" spans="1:10" ht="25.5" customHeight="1" x14ac:dyDescent="0.3">
      <c r="A6" s="350"/>
      <c r="B6" s="51" t="s">
        <v>43</v>
      </c>
      <c r="C6" s="240">
        <f>C5/C$9</f>
        <v>0</v>
      </c>
      <c r="D6" s="240" t="s">
        <v>19</v>
      </c>
      <c r="E6" s="240" t="s">
        <v>19</v>
      </c>
      <c r="F6" s="240" t="s">
        <v>19</v>
      </c>
      <c r="G6" s="240" t="s">
        <v>19</v>
      </c>
      <c r="H6" s="240" t="s">
        <v>19</v>
      </c>
      <c r="I6" s="241" t="s">
        <v>19</v>
      </c>
      <c r="J6" s="242">
        <f>J5/J$9</f>
        <v>0</v>
      </c>
    </row>
    <row r="7" spans="1:10" ht="25.5" customHeight="1" x14ac:dyDescent="0.3">
      <c r="A7" s="350" t="s">
        <v>107</v>
      </c>
      <c r="B7" s="47" t="s">
        <v>32</v>
      </c>
      <c r="C7" s="243">
        <v>3</v>
      </c>
      <c r="D7" s="243" t="s">
        <v>17</v>
      </c>
      <c r="E7" s="243" t="s">
        <v>17</v>
      </c>
      <c r="F7" s="243" t="s">
        <v>17</v>
      </c>
      <c r="G7" s="243" t="s">
        <v>17</v>
      </c>
      <c r="H7" s="243" t="s">
        <v>17</v>
      </c>
      <c r="I7" s="60" t="s">
        <v>17</v>
      </c>
      <c r="J7" s="244">
        <f>SUM(C7:I7)</f>
        <v>3</v>
      </c>
    </row>
    <row r="8" spans="1:10" ht="25.5" customHeight="1" x14ac:dyDescent="0.3">
      <c r="A8" s="350"/>
      <c r="B8" s="51" t="s">
        <v>43</v>
      </c>
      <c r="C8" s="245">
        <f>C7/C$9</f>
        <v>1</v>
      </c>
      <c r="D8" s="245" t="s">
        <v>19</v>
      </c>
      <c r="E8" s="245" t="s">
        <v>19</v>
      </c>
      <c r="F8" s="245" t="s">
        <v>19</v>
      </c>
      <c r="G8" s="245" t="s">
        <v>19</v>
      </c>
      <c r="H8" s="245" t="s">
        <v>19</v>
      </c>
      <c r="I8" s="246" t="s">
        <v>19</v>
      </c>
      <c r="J8" s="247">
        <f>J7/J$9</f>
        <v>1</v>
      </c>
    </row>
    <row r="9" spans="1:10" ht="25.5" customHeight="1" x14ac:dyDescent="0.3">
      <c r="A9" s="336" t="s">
        <v>108</v>
      </c>
      <c r="B9" s="47" t="s">
        <v>32</v>
      </c>
      <c r="C9" s="66">
        <f>C5+C7</f>
        <v>3</v>
      </c>
      <c r="D9" s="66" t="s">
        <v>17</v>
      </c>
      <c r="E9" s="66" t="s">
        <v>17</v>
      </c>
      <c r="F9" s="66" t="s">
        <v>17</v>
      </c>
      <c r="G9" s="66" t="s">
        <v>17</v>
      </c>
      <c r="H9" s="66" t="s">
        <v>17</v>
      </c>
      <c r="I9" s="67" t="s">
        <v>17</v>
      </c>
      <c r="J9" s="248">
        <f>SUM(C9:I9)</f>
        <v>3</v>
      </c>
    </row>
    <row r="10" spans="1:10" ht="25.5" customHeight="1" thickBot="1" x14ac:dyDescent="0.35">
      <c r="A10" s="337"/>
      <c r="B10" s="62" t="s">
        <v>43</v>
      </c>
      <c r="C10" s="69">
        <f>C9/C$9</f>
        <v>1</v>
      </c>
      <c r="D10" s="69" t="s">
        <v>19</v>
      </c>
      <c r="E10" s="69" t="s">
        <v>19</v>
      </c>
      <c r="F10" s="69" t="s">
        <v>19</v>
      </c>
      <c r="G10" s="69" t="s">
        <v>19</v>
      </c>
      <c r="H10" s="69" t="s">
        <v>19</v>
      </c>
      <c r="I10" s="249" t="s">
        <v>19</v>
      </c>
      <c r="J10" s="250">
        <f>J9/J$9</f>
        <v>1</v>
      </c>
    </row>
    <row r="11" spans="1:10" ht="39.75" customHeight="1" thickBot="1" x14ac:dyDescent="0.35">
      <c r="A11" s="122"/>
      <c r="B11" s="73"/>
      <c r="C11" s="74"/>
      <c r="D11" s="74"/>
      <c r="E11" s="74"/>
      <c r="F11" s="74"/>
      <c r="G11" s="251"/>
      <c r="H11" s="251"/>
      <c r="I11" s="74"/>
      <c r="J11" s="74"/>
    </row>
    <row r="12" spans="1:10" ht="39" customHeight="1" x14ac:dyDescent="0.3">
      <c r="A12" s="320" t="s">
        <v>49</v>
      </c>
      <c r="B12" s="321"/>
      <c r="C12" s="321"/>
      <c r="D12" s="90"/>
      <c r="E12" s="90"/>
      <c r="F12" s="90"/>
      <c r="G12" s="90"/>
      <c r="H12" s="90"/>
      <c r="I12" s="90"/>
      <c r="J12" s="91"/>
    </row>
    <row r="13" spans="1:10" ht="39" customHeight="1" x14ac:dyDescent="0.3">
      <c r="A13" s="338" t="s">
        <v>35</v>
      </c>
      <c r="B13" s="339"/>
      <c r="C13" s="136">
        <v>2</v>
      </c>
      <c r="D13" s="93">
        <v>0</v>
      </c>
      <c r="E13" s="93">
        <v>0</v>
      </c>
      <c r="F13" s="93">
        <v>0</v>
      </c>
      <c r="G13" s="93">
        <v>0</v>
      </c>
      <c r="H13" s="93">
        <v>0</v>
      </c>
      <c r="I13" s="93">
        <v>0</v>
      </c>
      <c r="J13" s="94">
        <f>SUM(C13:I13)</f>
        <v>2</v>
      </c>
    </row>
    <row r="14" spans="1:10" ht="39" customHeight="1" thickBot="1" x14ac:dyDescent="0.35">
      <c r="A14" s="340" t="s">
        <v>36</v>
      </c>
      <c r="B14" s="341"/>
      <c r="C14" s="95">
        <v>2</v>
      </c>
      <c r="D14" s="96">
        <v>0</v>
      </c>
      <c r="E14" s="96">
        <v>0</v>
      </c>
      <c r="F14" s="96">
        <v>0</v>
      </c>
      <c r="G14" s="96">
        <v>0</v>
      </c>
      <c r="H14" s="96">
        <v>0</v>
      </c>
      <c r="I14" s="97">
        <v>0</v>
      </c>
      <c r="J14" s="98">
        <f>SUM(C14:I14)</f>
        <v>2</v>
      </c>
    </row>
    <row r="15" spans="1:10" ht="31.5" customHeight="1" x14ac:dyDescent="0.3">
      <c r="A15" s="99" t="s">
        <v>37</v>
      </c>
      <c r="B15" s="100"/>
      <c r="C15" s="101"/>
      <c r="D15" s="101"/>
      <c r="E15" s="101"/>
      <c r="F15" s="101"/>
      <c r="G15" s="101"/>
      <c r="H15" s="101"/>
      <c r="I15" s="101"/>
      <c r="J15" s="101"/>
    </row>
    <row r="16" spans="1:10" ht="16.5" customHeight="1" x14ac:dyDescent="0.3">
      <c r="B16" s="100"/>
      <c r="C16" s="252"/>
      <c r="D16" s="252"/>
      <c r="E16" s="252"/>
      <c r="F16" s="252"/>
      <c r="G16" s="252"/>
      <c r="H16" s="252"/>
      <c r="I16" s="252"/>
      <c r="J16" s="252"/>
    </row>
    <row r="17" spans="1:10" s="253" customFormat="1" ht="51.75" customHeight="1" x14ac:dyDescent="0.3">
      <c r="A17" s="342" t="s">
        <v>109</v>
      </c>
      <c r="B17" s="342"/>
      <c r="C17" s="342"/>
      <c r="D17" s="342"/>
      <c r="E17" s="342"/>
      <c r="F17" s="342"/>
      <c r="G17" s="342"/>
      <c r="H17" s="342"/>
      <c r="I17" s="342"/>
      <c r="J17" s="342"/>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BAD83-29DB-46EC-AB6C-3B08F5D9C6E9}">
  <sheetPr>
    <tabColor rgb="FF00FF00"/>
    <pageSetUpPr fitToPage="1"/>
  </sheetPr>
  <dimension ref="A1:J26"/>
  <sheetViews>
    <sheetView zoomScale="60" zoomScaleNormal="60" workbookViewId="0">
      <selection sqref="A1:J1"/>
    </sheetView>
  </sheetViews>
  <sheetFormatPr baseColWidth="10" defaultRowHeight="14.4" x14ac:dyDescent="0.3"/>
  <cols>
    <col min="1" max="1" width="32.44140625" customWidth="1"/>
    <col min="2" max="2" width="13.33203125" customWidth="1"/>
    <col min="3" max="3" width="24.33203125" customWidth="1"/>
    <col min="4" max="4" width="20.6640625" customWidth="1"/>
    <col min="5" max="5" width="29.88671875" customWidth="1"/>
    <col min="6" max="6" width="23.33203125" customWidth="1"/>
    <col min="7" max="7" width="22" customWidth="1"/>
    <col min="8" max="8" width="26.44140625" customWidth="1"/>
    <col min="9" max="9" width="27.44140625" customWidth="1"/>
    <col min="10" max="10" width="23.6640625" customWidth="1"/>
  </cols>
  <sheetData>
    <row r="1" spans="1:10" ht="51.75" customHeight="1" x14ac:dyDescent="0.3">
      <c r="A1" s="355" t="s">
        <v>110</v>
      </c>
      <c r="B1" s="355"/>
      <c r="C1" s="355"/>
      <c r="D1" s="355"/>
      <c r="E1" s="355"/>
      <c r="F1" s="355"/>
      <c r="G1" s="355"/>
      <c r="H1" s="355"/>
      <c r="I1" s="355"/>
      <c r="J1" s="355"/>
    </row>
    <row r="2" spans="1:10" ht="45" customHeight="1" thickBot="1" x14ac:dyDescent="0.35">
      <c r="A2" s="355" t="s">
        <v>51</v>
      </c>
      <c r="B2" s="355"/>
      <c r="C2" s="356"/>
      <c r="D2" s="356"/>
      <c r="E2" s="356"/>
      <c r="F2" s="356"/>
      <c r="G2" s="356"/>
      <c r="H2" s="356"/>
      <c r="I2" s="356"/>
      <c r="J2" s="356"/>
    </row>
    <row r="3" spans="1:10" ht="51.75" customHeight="1" thickBot="1" x14ac:dyDescent="0.35">
      <c r="A3" s="353" t="s">
        <v>111</v>
      </c>
      <c r="B3" s="357"/>
      <c r="C3" s="360" t="s">
        <v>3</v>
      </c>
      <c r="D3" s="361"/>
      <c r="E3" s="361"/>
      <c r="F3" s="361"/>
      <c r="G3" s="361"/>
      <c r="H3" s="361"/>
      <c r="I3" s="361"/>
      <c r="J3" s="362"/>
    </row>
    <row r="4" spans="1:10" ht="48" customHeight="1" thickBot="1" x14ac:dyDescent="0.35">
      <c r="A4" s="358"/>
      <c r="B4" s="359"/>
      <c r="C4" s="42" t="s">
        <v>4</v>
      </c>
      <c r="D4" s="43" t="s">
        <v>5</v>
      </c>
      <c r="E4" s="44" t="s">
        <v>6</v>
      </c>
      <c r="F4" s="44" t="s">
        <v>7</v>
      </c>
      <c r="G4" s="43" t="s">
        <v>8</v>
      </c>
      <c r="H4" s="43" t="s">
        <v>9</v>
      </c>
      <c r="I4" s="45" t="s">
        <v>10</v>
      </c>
      <c r="J4" s="46" t="s">
        <v>11</v>
      </c>
    </row>
    <row r="5" spans="1:10" ht="25.5" customHeight="1" x14ac:dyDescent="0.3">
      <c r="A5" s="363" t="s">
        <v>12</v>
      </c>
      <c r="B5" s="145" t="s">
        <v>32</v>
      </c>
      <c r="C5" s="48">
        <v>55</v>
      </c>
      <c r="D5" s="48" t="s">
        <v>17</v>
      </c>
      <c r="E5" s="48" t="s">
        <v>17</v>
      </c>
      <c r="F5" s="48" t="s">
        <v>17</v>
      </c>
      <c r="G5" s="48" t="s">
        <v>17</v>
      </c>
      <c r="H5" s="48" t="s">
        <v>17</v>
      </c>
      <c r="I5" s="49" t="s">
        <v>17</v>
      </c>
      <c r="J5" s="50">
        <f>SUM(C5:I5)</f>
        <v>55</v>
      </c>
    </row>
    <row r="6" spans="1:10" ht="25.5" customHeight="1" x14ac:dyDescent="0.3">
      <c r="A6" s="364"/>
      <c r="B6" s="51" t="s">
        <v>43</v>
      </c>
      <c r="C6" s="52">
        <f>C5/C$11</f>
        <v>0.28947368421052633</v>
      </c>
      <c r="D6" s="52" t="s">
        <v>19</v>
      </c>
      <c r="E6" s="52" t="s">
        <v>19</v>
      </c>
      <c r="F6" s="52" t="s">
        <v>19</v>
      </c>
      <c r="G6" s="52" t="s">
        <v>19</v>
      </c>
      <c r="H6" s="52" t="s">
        <v>19</v>
      </c>
      <c r="I6" s="53" t="s">
        <v>19</v>
      </c>
      <c r="J6" s="54">
        <f>J5/J$11</f>
        <v>0.28947368421052633</v>
      </c>
    </row>
    <row r="7" spans="1:10" ht="25.5" customHeight="1" x14ac:dyDescent="0.3">
      <c r="A7" s="365" t="s">
        <v>13</v>
      </c>
      <c r="B7" s="58" t="s">
        <v>32</v>
      </c>
      <c r="C7" s="59">
        <v>130</v>
      </c>
      <c r="D7" s="59" t="s">
        <v>17</v>
      </c>
      <c r="E7" s="59" t="s">
        <v>17</v>
      </c>
      <c r="F7" s="59" t="s">
        <v>17</v>
      </c>
      <c r="G7" s="59" t="s">
        <v>17</v>
      </c>
      <c r="H7" s="59" t="s">
        <v>17</v>
      </c>
      <c r="I7" s="60" t="s">
        <v>17</v>
      </c>
      <c r="J7" s="61">
        <f>SUM(C7:I7)</f>
        <v>130</v>
      </c>
    </row>
    <row r="8" spans="1:10" ht="25.5" customHeight="1" x14ac:dyDescent="0.3">
      <c r="A8" s="364"/>
      <c r="B8" s="51" t="s">
        <v>43</v>
      </c>
      <c r="C8" s="52">
        <f>C7/C$11</f>
        <v>0.68421052631578949</v>
      </c>
      <c r="D8" s="52" t="s">
        <v>19</v>
      </c>
      <c r="E8" s="52" t="s">
        <v>19</v>
      </c>
      <c r="F8" s="52" t="s">
        <v>19</v>
      </c>
      <c r="G8" s="52" t="s">
        <v>19</v>
      </c>
      <c r="H8" s="52" t="s">
        <v>19</v>
      </c>
      <c r="I8" s="53" t="s">
        <v>19</v>
      </c>
      <c r="J8" s="54">
        <f>J7/J$11</f>
        <v>0.68421052631578949</v>
      </c>
    </row>
    <row r="9" spans="1:10" ht="25.5" customHeight="1" x14ac:dyDescent="0.3">
      <c r="A9" s="351" t="s">
        <v>53</v>
      </c>
      <c r="B9" s="47" t="s">
        <v>32</v>
      </c>
      <c r="C9" s="55">
        <v>5</v>
      </c>
      <c r="D9" s="55" t="s">
        <v>17</v>
      </c>
      <c r="E9" s="55" t="s">
        <v>17</v>
      </c>
      <c r="F9" s="55" t="s">
        <v>17</v>
      </c>
      <c r="G9" s="55" t="s">
        <v>17</v>
      </c>
      <c r="H9" s="55" t="s">
        <v>17</v>
      </c>
      <c r="I9" s="56" t="s">
        <v>17</v>
      </c>
      <c r="J9" s="61">
        <f>SUM(C9:I9)</f>
        <v>5</v>
      </c>
    </row>
    <row r="10" spans="1:10" ht="25.5" customHeight="1" thickBot="1" x14ac:dyDescent="0.35">
      <c r="A10" s="352"/>
      <c r="B10" s="62" t="s">
        <v>43</v>
      </c>
      <c r="C10" s="63">
        <f>C9/C$11</f>
        <v>2.6315789473684209E-2</v>
      </c>
      <c r="D10" s="63" t="s">
        <v>19</v>
      </c>
      <c r="E10" s="63" t="s">
        <v>19</v>
      </c>
      <c r="F10" s="63" t="s">
        <v>19</v>
      </c>
      <c r="G10" s="63" t="s">
        <v>19</v>
      </c>
      <c r="H10" s="63" t="s">
        <v>19</v>
      </c>
      <c r="I10" s="64" t="s">
        <v>19</v>
      </c>
      <c r="J10" s="64">
        <f>J9/J$11</f>
        <v>2.6315789473684209E-2</v>
      </c>
    </row>
    <row r="11" spans="1:10" ht="25.5" customHeight="1" x14ac:dyDescent="0.3">
      <c r="A11" s="353" t="s">
        <v>112</v>
      </c>
      <c r="B11" s="145" t="s">
        <v>32</v>
      </c>
      <c r="C11" s="149">
        <f>C5+C7+C9</f>
        <v>190</v>
      </c>
      <c r="D11" s="149" t="s">
        <v>17</v>
      </c>
      <c r="E11" s="149" t="s">
        <v>17</v>
      </c>
      <c r="F11" s="149" t="s">
        <v>17</v>
      </c>
      <c r="G11" s="149" t="s">
        <v>17</v>
      </c>
      <c r="H11" s="149" t="s">
        <v>17</v>
      </c>
      <c r="I11" s="178" t="s">
        <v>17</v>
      </c>
      <c r="J11" s="68">
        <f>J5+J7+J9</f>
        <v>190</v>
      </c>
    </row>
    <row r="12" spans="1:10" ht="25.5" customHeight="1" thickBot="1" x14ac:dyDescent="0.35">
      <c r="A12" s="354"/>
      <c r="B12" s="62" t="s">
        <v>43</v>
      </c>
      <c r="C12" s="69">
        <f t="shared" ref="C12" si="0">C11/C$11</f>
        <v>1</v>
      </c>
      <c r="D12" s="69" t="s">
        <v>19</v>
      </c>
      <c r="E12" s="69" t="s">
        <v>19</v>
      </c>
      <c r="F12" s="69" t="s">
        <v>19</v>
      </c>
      <c r="G12" s="69" t="s">
        <v>19</v>
      </c>
      <c r="H12" s="69" t="s">
        <v>19</v>
      </c>
      <c r="I12" s="70" t="s">
        <v>19</v>
      </c>
      <c r="J12" s="71">
        <f>J11/J$11</f>
        <v>1</v>
      </c>
    </row>
    <row r="13" spans="1:10" ht="36" customHeight="1" thickBot="1" x14ac:dyDescent="0.35">
      <c r="A13" s="72"/>
      <c r="B13" s="73"/>
      <c r="C13" s="74"/>
      <c r="D13" s="74"/>
      <c r="E13" s="74"/>
      <c r="F13" s="74"/>
      <c r="G13" s="74"/>
      <c r="H13" s="74"/>
      <c r="I13" s="74"/>
      <c r="J13" s="74"/>
    </row>
    <row r="14" spans="1:10" ht="41.25" customHeight="1" thickBot="1" x14ac:dyDescent="0.35">
      <c r="A14" s="254" t="s">
        <v>55</v>
      </c>
      <c r="B14" s="255" t="s">
        <v>32</v>
      </c>
      <c r="C14" s="256">
        <v>0</v>
      </c>
      <c r="D14" s="256" t="s">
        <v>17</v>
      </c>
      <c r="E14" s="256" t="s">
        <v>17</v>
      </c>
      <c r="F14" s="256" t="s">
        <v>17</v>
      </c>
      <c r="G14" s="256" t="s">
        <v>17</v>
      </c>
      <c r="H14" s="256" t="s">
        <v>113</v>
      </c>
      <c r="I14" s="257" t="s">
        <v>17</v>
      </c>
      <c r="J14" s="258">
        <f>SUM(C14:I14)</f>
        <v>0</v>
      </c>
    </row>
    <row r="15" spans="1:10" ht="51" customHeight="1" thickBot="1" x14ac:dyDescent="0.35">
      <c r="A15" s="259" t="s">
        <v>114</v>
      </c>
      <c r="B15" s="255" t="s">
        <v>32</v>
      </c>
      <c r="C15" s="260">
        <f>+C14+C11</f>
        <v>190</v>
      </c>
      <c r="D15" s="260" t="s">
        <v>17</v>
      </c>
      <c r="E15" s="260" t="s">
        <v>17</v>
      </c>
      <c r="F15" s="260" t="s">
        <v>17</v>
      </c>
      <c r="G15" s="260" t="s">
        <v>17</v>
      </c>
      <c r="H15" s="260" t="s">
        <v>17</v>
      </c>
      <c r="I15" s="261" t="s">
        <v>17</v>
      </c>
      <c r="J15" s="262">
        <f>SUM(C15:I15)</f>
        <v>190</v>
      </c>
    </row>
    <row r="16" spans="1:10" ht="38.25" customHeight="1" thickBot="1" x14ac:dyDescent="0.35">
      <c r="A16" s="87"/>
      <c r="B16" s="73"/>
      <c r="C16" s="88"/>
      <c r="D16" s="88"/>
      <c r="E16" s="88"/>
      <c r="F16" s="88"/>
      <c r="G16" s="263"/>
      <c r="H16" s="88"/>
      <c r="I16" s="88"/>
      <c r="J16" s="89"/>
    </row>
    <row r="17" spans="1:10" ht="51" customHeight="1" thickBot="1" x14ac:dyDescent="0.35">
      <c r="A17" s="259" t="s">
        <v>115</v>
      </c>
      <c r="B17" s="86" t="s">
        <v>18</v>
      </c>
      <c r="C17" s="264">
        <f t="shared" ref="C17:J17" si="1">C15/C19</f>
        <v>0.42222222222222222</v>
      </c>
      <c r="D17" s="264" t="s">
        <v>19</v>
      </c>
      <c r="E17" s="264" t="s">
        <v>19</v>
      </c>
      <c r="F17" s="264" t="s">
        <v>19</v>
      </c>
      <c r="G17" s="264" t="s">
        <v>19</v>
      </c>
      <c r="H17" s="264" t="s">
        <v>19</v>
      </c>
      <c r="I17" s="265" t="s">
        <v>19</v>
      </c>
      <c r="J17" s="266">
        <f t="shared" si="1"/>
        <v>0.42222222222222222</v>
      </c>
    </row>
    <row r="18" spans="1:10" ht="37.5" customHeight="1" thickBot="1" x14ac:dyDescent="0.35">
      <c r="A18" s="72"/>
      <c r="B18" s="73"/>
      <c r="C18" s="74"/>
      <c r="D18" s="74"/>
      <c r="E18" s="74"/>
      <c r="F18" s="74"/>
      <c r="G18" s="74"/>
      <c r="H18" s="74"/>
      <c r="I18" s="74"/>
      <c r="J18" s="74"/>
    </row>
    <row r="19" spans="1:10" ht="51" customHeight="1" thickBot="1" x14ac:dyDescent="0.35">
      <c r="A19" s="259" t="s">
        <v>116</v>
      </c>
      <c r="B19" s="255" t="s">
        <v>32</v>
      </c>
      <c r="C19" s="260">
        <v>450</v>
      </c>
      <c r="D19" s="260" t="s">
        <v>17</v>
      </c>
      <c r="E19" s="260" t="s">
        <v>17</v>
      </c>
      <c r="F19" s="260" t="s">
        <v>17</v>
      </c>
      <c r="G19" s="260" t="s">
        <v>17</v>
      </c>
      <c r="H19" s="260" t="s">
        <v>17</v>
      </c>
      <c r="I19" s="261" t="s">
        <v>17</v>
      </c>
      <c r="J19" s="262">
        <f>+C19</f>
        <v>450</v>
      </c>
    </row>
    <row r="20" spans="1:10" ht="57.75" customHeight="1" thickBot="1" x14ac:dyDescent="0.35"/>
    <row r="21" spans="1:10" ht="49.5" customHeight="1" x14ac:dyDescent="0.3">
      <c r="A21" s="320" t="s">
        <v>49</v>
      </c>
      <c r="B21" s="321"/>
      <c r="C21" s="321"/>
      <c r="D21" s="90"/>
      <c r="E21" s="90"/>
      <c r="F21" s="90"/>
      <c r="G21" s="90"/>
      <c r="H21" s="90"/>
      <c r="I21" s="90"/>
      <c r="J21" s="91"/>
    </row>
    <row r="22" spans="1:10" ht="45" customHeight="1" x14ac:dyDescent="0.3">
      <c r="A22" s="338" t="s">
        <v>35</v>
      </c>
      <c r="B22" s="339"/>
      <c r="C22" s="136">
        <v>2</v>
      </c>
      <c r="D22" s="93">
        <v>0</v>
      </c>
      <c r="E22" s="93">
        <v>0</v>
      </c>
      <c r="F22" s="93">
        <v>0</v>
      </c>
      <c r="G22" s="93">
        <v>0</v>
      </c>
      <c r="H22" s="93">
        <v>0</v>
      </c>
      <c r="I22" s="93">
        <v>0</v>
      </c>
      <c r="J22" s="94">
        <f>SUM(C22:I22)</f>
        <v>2</v>
      </c>
    </row>
    <row r="23" spans="1:10" ht="45" customHeight="1" thickBot="1" x14ac:dyDescent="0.35">
      <c r="A23" s="340" t="s">
        <v>36</v>
      </c>
      <c r="B23" s="341"/>
      <c r="C23" s="95">
        <v>2</v>
      </c>
      <c r="D23" s="96">
        <v>0</v>
      </c>
      <c r="E23" s="96">
        <v>0</v>
      </c>
      <c r="F23" s="96">
        <v>0</v>
      </c>
      <c r="G23" s="96">
        <v>0</v>
      </c>
      <c r="H23" s="96">
        <v>0</v>
      </c>
      <c r="I23" s="97">
        <v>0</v>
      </c>
      <c r="J23" s="98">
        <f>SUM(C23:I23)</f>
        <v>2</v>
      </c>
    </row>
    <row r="24" spans="1:10" ht="31.5" customHeight="1" x14ac:dyDescent="0.3">
      <c r="A24" s="99" t="s">
        <v>37</v>
      </c>
      <c r="B24" s="100"/>
      <c r="C24" s="101"/>
      <c r="D24" s="101"/>
      <c r="E24" s="101"/>
      <c r="F24" s="101"/>
      <c r="G24" s="101"/>
      <c r="H24" s="101"/>
      <c r="I24" s="101"/>
      <c r="J24" s="101"/>
    </row>
    <row r="25" spans="1:10" ht="16.5" customHeight="1" x14ac:dyDescent="0.3">
      <c r="B25" s="100"/>
      <c r="C25" s="252"/>
      <c r="D25" s="252"/>
      <c r="E25" s="252"/>
      <c r="F25" s="252"/>
      <c r="G25" s="252"/>
      <c r="H25" s="252"/>
      <c r="I25" s="252"/>
      <c r="J25" s="252"/>
    </row>
    <row r="26" spans="1:10" ht="45" customHeight="1" x14ac:dyDescent="0.3">
      <c r="A26" s="342" t="s">
        <v>117</v>
      </c>
      <c r="B26" s="342"/>
      <c r="C26" s="342"/>
      <c r="D26" s="342"/>
      <c r="E26" s="342"/>
      <c r="F26" s="342"/>
      <c r="G26" s="342"/>
      <c r="H26" s="342"/>
      <c r="I26" s="342"/>
      <c r="J26" s="342"/>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41D88-0946-48A5-9CA8-4D3A605037D6}">
  <sheetPr>
    <tabColor rgb="FF00FF00"/>
    <pageSetUpPr fitToPage="1"/>
  </sheetPr>
  <dimension ref="A1:Z38"/>
  <sheetViews>
    <sheetView zoomScale="48" zoomScaleNormal="48" zoomScaleSheetLayoutView="71" workbookViewId="0">
      <selection sqref="A1:J1"/>
    </sheetView>
  </sheetViews>
  <sheetFormatPr baseColWidth="10" defaultColWidth="11.44140625" defaultRowHeight="14.4" x14ac:dyDescent="0.3"/>
  <cols>
    <col min="1" max="1" width="36.6640625" customWidth="1"/>
    <col min="2" max="2" width="9.44140625" customWidth="1"/>
    <col min="3" max="26" width="13.109375" customWidth="1"/>
  </cols>
  <sheetData>
    <row r="1" spans="1:26" ht="58.5" customHeight="1" x14ac:dyDescent="0.3">
      <c r="A1" s="401" t="s">
        <v>0</v>
      </c>
      <c r="B1" s="401"/>
      <c r="C1" s="401"/>
      <c r="D1" s="401"/>
      <c r="E1" s="401"/>
      <c r="F1" s="401"/>
      <c r="G1" s="401"/>
      <c r="H1" s="401"/>
      <c r="I1" s="401"/>
      <c r="J1" s="401"/>
      <c r="K1" s="401"/>
      <c r="L1" s="401"/>
      <c r="M1" s="401"/>
      <c r="N1" s="401"/>
      <c r="O1" s="401"/>
      <c r="P1" s="401"/>
      <c r="Q1" s="401"/>
      <c r="R1" s="401"/>
      <c r="S1" s="401"/>
      <c r="T1" s="401"/>
      <c r="U1" s="401"/>
      <c r="V1" s="401"/>
      <c r="W1" s="401"/>
      <c r="X1" s="401"/>
      <c r="Y1" s="401"/>
      <c r="Z1" s="401"/>
    </row>
    <row r="2" spans="1:26" ht="31.8" thickBot="1" x14ac:dyDescent="0.35">
      <c r="A2" s="401" t="s">
        <v>1</v>
      </c>
      <c r="B2" s="402"/>
      <c r="C2" s="402"/>
      <c r="D2" s="402"/>
      <c r="E2" s="402"/>
      <c r="F2" s="402"/>
      <c r="G2" s="402"/>
      <c r="H2" s="402"/>
      <c r="I2" s="402"/>
      <c r="J2" s="402"/>
      <c r="K2" s="402"/>
      <c r="L2" s="402"/>
      <c r="M2" s="402"/>
      <c r="N2" s="402"/>
      <c r="O2" s="402"/>
      <c r="P2" s="402"/>
      <c r="Q2" s="402"/>
      <c r="R2" s="402"/>
      <c r="S2" s="402"/>
      <c r="T2" s="402"/>
      <c r="U2" s="402"/>
      <c r="V2" s="402"/>
      <c r="W2" s="402"/>
      <c r="X2" s="402"/>
      <c r="Y2" s="402"/>
      <c r="Z2" s="402"/>
    </row>
    <row r="3" spans="1:26" ht="51.75" customHeight="1" thickBot="1" x14ac:dyDescent="0.35">
      <c r="A3" s="403" t="s">
        <v>2</v>
      </c>
      <c r="B3" s="404"/>
      <c r="C3" s="409" t="s">
        <v>3</v>
      </c>
      <c r="D3" s="410"/>
      <c r="E3" s="410"/>
      <c r="F3" s="410"/>
      <c r="G3" s="410"/>
      <c r="H3" s="410"/>
      <c r="I3" s="410"/>
      <c r="J3" s="410"/>
      <c r="K3" s="410"/>
      <c r="L3" s="410"/>
      <c r="M3" s="410"/>
      <c r="N3" s="410"/>
      <c r="O3" s="410"/>
      <c r="P3" s="410"/>
      <c r="Q3" s="410"/>
      <c r="R3" s="410"/>
      <c r="S3" s="410"/>
      <c r="T3" s="410"/>
      <c r="U3" s="410"/>
      <c r="V3" s="410"/>
      <c r="W3" s="410"/>
      <c r="X3" s="410"/>
      <c r="Y3" s="410"/>
      <c r="Z3" s="411"/>
    </row>
    <row r="4" spans="1:26" ht="66" customHeight="1" x14ac:dyDescent="0.3">
      <c r="A4" s="405"/>
      <c r="B4" s="406"/>
      <c r="C4" s="394" t="s">
        <v>4</v>
      </c>
      <c r="D4" s="397"/>
      <c r="E4" s="398"/>
      <c r="F4" s="394" t="s">
        <v>5</v>
      </c>
      <c r="G4" s="397"/>
      <c r="H4" s="398"/>
      <c r="I4" s="394" t="s">
        <v>6</v>
      </c>
      <c r="J4" s="397"/>
      <c r="K4" s="398"/>
      <c r="L4" s="394" t="s">
        <v>7</v>
      </c>
      <c r="M4" s="397"/>
      <c r="N4" s="398"/>
      <c r="O4" s="396" t="s">
        <v>8</v>
      </c>
      <c r="P4" s="397"/>
      <c r="Q4" s="398"/>
      <c r="R4" s="394" t="s">
        <v>9</v>
      </c>
      <c r="S4" s="397"/>
      <c r="T4" s="398"/>
      <c r="U4" s="396" t="s">
        <v>10</v>
      </c>
      <c r="V4" s="397"/>
      <c r="W4" s="398"/>
      <c r="X4" s="396" t="s">
        <v>11</v>
      </c>
      <c r="Y4" s="397"/>
      <c r="Z4" s="398"/>
    </row>
    <row r="5" spans="1:26" ht="48" customHeight="1" thickBot="1" x14ac:dyDescent="0.35">
      <c r="A5" s="407"/>
      <c r="B5" s="408"/>
      <c r="C5" s="1" t="s">
        <v>12</v>
      </c>
      <c r="D5" s="2" t="s">
        <v>13</v>
      </c>
      <c r="E5" s="3" t="s">
        <v>14</v>
      </c>
      <c r="F5" s="1" t="s">
        <v>12</v>
      </c>
      <c r="G5" s="2" t="s">
        <v>13</v>
      </c>
      <c r="H5" s="3" t="s">
        <v>14</v>
      </c>
      <c r="I5" s="1" t="s">
        <v>12</v>
      </c>
      <c r="J5" s="2" t="s">
        <v>13</v>
      </c>
      <c r="K5" s="3" t="s">
        <v>14</v>
      </c>
      <c r="L5" s="1" t="s">
        <v>12</v>
      </c>
      <c r="M5" s="2" t="s">
        <v>13</v>
      </c>
      <c r="N5" s="3" t="s">
        <v>14</v>
      </c>
      <c r="O5" s="1" t="s">
        <v>12</v>
      </c>
      <c r="P5" s="2" t="s">
        <v>13</v>
      </c>
      <c r="Q5" s="3" t="s">
        <v>14</v>
      </c>
      <c r="R5" s="1" t="s">
        <v>12</v>
      </c>
      <c r="S5" s="2" t="s">
        <v>13</v>
      </c>
      <c r="T5" s="3" t="s">
        <v>14</v>
      </c>
      <c r="U5" s="1" t="s">
        <v>12</v>
      </c>
      <c r="V5" s="2" t="s">
        <v>13</v>
      </c>
      <c r="W5" s="3" t="s">
        <v>14</v>
      </c>
      <c r="X5" s="1" t="s">
        <v>12</v>
      </c>
      <c r="Y5" s="2" t="s">
        <v>13</v>
      </c>
      <c r="Z5" s="3" t="s">
        <v>14</v>
      </c>
    </row>
    <row r="6" spans="1:26" ht="34.5" customHeight="1" x14ac:dyDescent="0.3">
      <c r="A6" s="399" t="s">
        <v>15</v>
      </c>
      <c r="B6" s="4" t="s">
        <v>16</v>
      </c>
      <c r="C6" s="5">
        <v>0</v>
      </c>
      <c r="D6" s="6">
        <v>0</v>
      </c>
      <c r="E6" s="7">
        <f>+D6+C6</f>
        <v>0</v>
      </c>
      <c r="F6" s="5" t="s">
        <v>17</v>
      </c>
      <c r="G6" s="6" t="s">
        <v>17</v>
      </c>
      <c r="H6" s="7" t="s">
        <v>17</v>
      </c>
      <c r="I6" s="5" t="s">
        <v>17</v>
      </c>
      <c r="J6" s="6" t="s">
        <v>17</v>
      </c>
      <c r="K6" s="7" t="s">
        <v>17</v>
      </c>
      <c r="L6" s="5" t="s">
        <v>17</v>
      </c>
      <c r="M6" s="6" t="s">
        <v>17</v>
      </c>
      <c r="N6" s="7" t="s">
        <v>17</v>
      </c>
      <c r="O6" s="5" t="s">
        <v>17</v>
      </c>
      <c r="P6" s="6" t="s">
        <v>17</v>
      </c>
      <c r="Q6" s="7" t="s">
        <v>17</v>
      </c>
      <c r="R6" s="5" t="s">
        <v>17</v>
      </c>
      <c r="S6" s="6" t="s">
        <v>17</v>
      </c>
      <c r="T6" s="7" t="s">
        <v>17</v>
      </c>
      <c r="U6" s="5" t="s">
        <v>17</v>
      </c>
      <c r="V6" s="6" t="s">
        <v>17</v>
      </c>
      <c r="W6" s="7" t="s">
        <v>17</v>
      </c>
      <c r="X6" s="5">
        <f>+C6</f>
        <v>0</v>
      </c>
      <c r="Y6" s="6">
        <f>+D6</f>
        <v>0</v>
      </c>
      <c r="Z6" s="7">
        <f>+Y6+X6</f>
        <v>0</v>
      </c>
    </row>
    <row r="7" spans="1:26" ht="31.95" customHeight="1" x14ac:dyDescent="0.3">
      <c r="A7" s="392"/>
      <c r="B7" s="8" t="s">
        <v>18</v>
      </c>
      <c r="C7" s="9">
        <f t="shared" ref="C7:E7" si="0">C6/C$28</f>
        <v>0</v>
      </c>
      <c r="D7" s="10">
        <f t="shared" si="0"/>
        <v>0</v>
      </c>
      <c r="E7" s="11">
        <f t="shared" si="0"/>
        <v>0</v>
      </c>
      <c r="F7" s="9" t="s">
        <v>19</v>
      </c>
      <c r="G7" s="10" t="s">
        <v>19</v>
      </c>
      <c r="H7" s="11" t="s">
        <v>19</v>
      </c>
      <c r="I7" s="9" t="s">
        <v>19</v>
      </c>
      <c r="J7" s="10" t="s">
        <v>19</v>
      </c>
      <c r="K7" s="11" t="s">
        <v>19</v>
      </c>
      <c r="L7" s="9" t="s">
        <v>19</v>
      </c>
      <c r="M7" s="10" t="s">
        <v>19</v>
      </c>
      <c r="N7" s="11" t="s">
        <v>19</v>
      </c>
      <c r="O7" s="9" t="s">
        <v>19</v>
      </c>
      <c r="P7" s="10" t="s">
        <v>19</v>
      </c>
      <c r="Q7" s="11" t="s">
        <v>19</v>
      </c>
      <c r="R7" s="9" t="s">
        <v>19</v>
      </c>
      <c r="S7" s="10" t="s">
        <v>19</v>
      </c>
      <c r="T7" s="11" t="s">
        <v>19</v>
      </c>
      <c r="U7" s="9" t="s">
        <v>19</v>
      </c>
      <c r="V7" s="10" t="s">
        <v>19</v>
      </c>
      <c r="W7" s="11" t="s">
        <v>19</v>
      </c>
      <c r="X7" s="9">
        <f t="shared" ref="X7:Z21" si="1">X6/X$28</f>
        <v>0</v>
      </c>
      <c r="Y7" s="10">
        <f t="shared" si="1"/>
        <v>0</v>
      </c>
      <c r="Z7" s="11">
        <f t="shared" si="1"/>
        <v>0</v>
      </c>
    </row>
    <row r="8" spans="1:26" ht="28.5" customHeight="1" x14ac:dyDescent="0.3">
      <c r="A8" s="400" t="s">
        <v>20</v>
      </c>
      <c r="B8" s="12" t="s">
        <v>16</v>
      </c>
      <c r="C8" s="13">
        <v>8</v>
      </c>
      <c r="D8" s="14">
        <v>15</v>
      </c>
      <c r="E8" s="15">
        <f>+D8+C8</f>
        <v>23</v>
      </c>
      <c r="F8" s="13" t="s">
        <v>17</v>
      </c>
      <c r="G8" s="14" t="s">
        <v>17</v>
      </c>
      <c r="H8" s="15" t="s">
        <v>17</v>
      </c>
      <c r="I8" s="13" t="s">
        <v>17</v>
      </c>
      <c r="J8" s="14" t="s">
        <v>17</v>
      </c>
      <c r="K8" s="15" t="s">
        <v>17</v>
      </c>
      <c r="L8" s="13" t="s">
        <v>17</v>
      </c>
      <c r="M8" s="14" t="s">
        <v>17</v>
      </c>
      <c r="N8" s="15" t="s">
        <v>17</v>
      </c>
      <c r="O8" s="13" t="s">
        <v>17</v>
      </c>
      <c r="P8" s="14" t="s">
        <v>17</v>
      </c>
      <c r="Q8" s="15" t="s">
        <v>17</v>
      </c>
      <c r="R8" s="13" t="s">
        <v>17</v>
      </c>
      <c r="S8" s="14" t="s">
        <v>17</v>
      </c>
      <c r="T8" s="15" t="s">
        <v>17</v>
      </c>
      <c r="U8" s="13" t="s">
        <v>17</v>
      </c>
      <c r="V8" s="14" t="s">
        <v>17</v>
      </c>
      <c r="W8" s="15" t="s">
        <v>17</v>
      </c>
      <c r="X8" s="13">
        <f>+C8</f>
        <v>8</v>
      </c>
      <c r="Y8" s="14">
        <f>+D8</f>
        <v>15</v>
      </c>
      <c r="Z8" s="15">
        <f>+Y8+X8</f>
        <v>23</v>
      </c>
    </row>
    <row r="9" spans="1:26" ht="31.5" customHeight="1" x14ac:dyDescent="0.3">
      <c r="A9" s="392"/>
      <c r="B9" s="8" t="s">
        <v>18</v>
      </c>
      <c r="C9" s="9">
        <f t="shared" ref="C9:E9" si="2">C8/C$28</f>
        <v>7.5471698113207544E-2</v>
      </c>
      <c r="D9" s="10">
        <f t="shared" si="2"/>
        <v>5.3003533568904596E-2</v>
      </c>
      <c r="E9" s="11">
        <f t="shared" si="2"/>
        <v>5.9125964010282778E-2</v>
      </c>
      <c r="F9" s="9" t="s">
        <v>19</v>
      </c>
      <c r="G9" s="10" t="s">
        <v>19</v>
      </c>
      <c r="H9" s="11" t="s">
        <v>19</v>
      </c>
      <c r="I9" s="9" t="s">
        <v>19</v>
      </c>
      <c r="J9" s="10" t="s">
        <v>19</v>
      </c>
      <c r="K9" s="11" t="s">
        <v>19</v>
      </c>
      <c r="L9" s="9" t="s">
        <v>19</v>
      </c>
      <c r="M9" s="10" t="s">
        <v>19</v>
      </c>
      <c r="N9" s="11" t="s">
        <v>19</v>
      </c>
      <c r="O9" s="9" t="s">
        <v>19</v>
      </c>
      <c r="P9" s="10" t="s">
        <v>19</v>
      </c>
      <c r="Q9" s="11" t="s">
        <v>19</v>
      </c>
      <c r="R9" s="9" t="s">
        <v>19</v>
      </c>
      <c r="S9" s="10" t="s">
        <v>19</v>
      </c>
      <c r="T9" s="11" t="s">
        <v>19</v>
      </c>
      <c r="U9" s="9" t="s">
        <v>19</v>
      </c>
      <c r="V9" s="10" t="s">
        <v>19</v>
      </c>
      <c r="W9" s="11" t="s">
        <v>19</v>
      </c>
      <c r="X9" s="9">
        <f t="shared" ref="X9:Y9" si="3">X8/X$28</f>
        <v>7.5471698113207544E-2</v>
      </c>
      <c r="Y9" s="10">
        <f t="shared" si="3"/>
        <v>5.3003533568904596E-2</v>
      </c>
      <c r="Z9" s="11">
        <f t="shared" si="1"/>
        <v>5.9125964010282778E-2</v>
      </c>
    </row>
    <row r="10" spans="1:26" ht="31.5" customHeight="1" x14ac:dyDescent="0.3">
      <c r="A10" s="400" t="s">
        <v>21</v>
      </c>
      <c r="B10" s="12" t="s">
        <v>16</v>
      </c>
      <c r="C10" s="13">
        <v>10</v>
      </c>
      <c r="D10" s="14">
        <v>27</v>
      </c>
      <c r="E10" s="15">
        <f>+D10+C10</f>
        <v>37</v>
      </c>
      <c r="F10" s="13" t="s">
        <v>17</v>
      </c>
      <c r="G10" s="14" t="s">
        <v>17</v>
      </c>
      <c r="H10" s="15" t="s">
        <v>17</v>
      </c>
      <c r="I10" s="13" t="s">
        <v>17</v>
      </c>
      <c r="J10" s="14" t="s">
        <v>17</v>
      </c>
      <c r="K10" s="15" t="s">
        <v>17</v>
      </c>
      <c r="L10" s="13" t="s">
        <v>17</v>
      </c>
      <c r="M10" s="14" t="s">
        <v>17</v>
      </c>
      <c r="N10" s="15" t="s">
        <v>17</v>
      </c>
      <c r="O10" s="13" t="s">
        <v>17</v>
      </c>
      <c r="P10" s="14" t="s">
        <v>17</v>
      </c>
      <c r="Q10" s="15" t="s">
        <v>17</v>
      </c>
      <c r="R10" s="13" t="s">
        <v>17</v>
      </c>
      <c r="S10" s="14" t="s">
        <v>17</v>
      </c>
      <c r="T10" s="15" t="s">
        <v>17</v>
      </c>
      <c r="U10" s="13" t="s">
        <v>17</v>
      </c>
      <c r="V10" s="14" t="s">
        <v>17</v>
      </c>
      <c r="W10" s="15" t="s">
        <v>17</v>
      </c>
      <c r="X10" s="13">
        <f>+C10</f>
        <v>10</v>
      </c>
      <c r="Y10" s="14">
        <f>+D10</f>
        <v>27</v>
      </c>
      <c r="Z10" s="15">
        <f>+Y10+X10</f>
        <v>37</v>
      </c>
    </row>
    <row r="11" spans="1:26" ht="31.5" customHeight="1" x14ac:dyDescent="0.3">
      <c r="A11" s="392"/>
      <c r="B11" s="8" t="s">
        <v>18</v>
      </c>
      <c r="C11" s="9">
        <f t="shared" ref="C11:E11" si="4">C10/C$28</f>
        <v>9.4339622641509441E-2</v>
      </c>
      <c r="D11" s="10">
        <f t="shared" si="4"/>
        <v>9.5406360424028266E-2</v>
      </c>
      <c r="E11" s="11">
        <f t="shared" si="4"/>
        <v>9.5115681233933158E-2</v>
      </c>
      <c r="F11" s="9" t="s">
        <v>19</v>
      </c>
      <c r="G11" s="10" t="s">
        <v>19</v>
      </c>
      <c r="H11" s="11" t="s">
        <v>19</v>
      </c>
      <c r="I11" s="9" t="s">
        <v>19</v>
      </c>
      <c r="J11" s="10" t="s">
        <v>19</v>
      </c>
      <c r="K11" s="11" t="s">
        <v>19</v>
      </c>
      <c r="L11" s="9" t="s">
        <v>19</v>
      </c>
      <c r="M11" s="10" t="s">
        <v>19</v>
      </c>
      <c r="N11" s="11" t="s">
        <v>19</v>
      </c>
      <c r="O11" s="9" t="s">
        <v>19</v>
      </c>
      <c r="P11" s="10" t="s">
        <v>19</v>
      </c>
      <c r="Q11" s="11" t="s">
        <v>19</v>
      </c>
      <c r="R11" s="9" t="s">
        <v>19</v>
      </c>
      <c r="S11" s="10" t="s">
        <v>19</v>
      </c>
      <c r="T11" s="11" t="s">
        <v>19</v>
      </c>
      <c r="U11" s="9" t="s">
        <v>19</v>
      </c>
      <c r="V11" s="10" t="s">
        <v>19</v>
      </c>
      <c r="W11" s="11" t="s">
        <v>19</v>
      </c>
      <c r="X11" s="9">
        <f t="shared" ref="X11:Y11" si="5">X10/X$28</f>
        <v>9.4339622641509441E-2</v>
      </c>
      <c r="Y11" s="10">
        <f t="shared" si="5"/>
        <v>9.5406360424028266E-2</v>
      </c>
      <c r="Z11" s="11">
        <f t="shared" si="1"/>
        <v>9.5115681233933158E-2</v>
      </c>
    </row>
    <row r="12" spans="1:26" ht="31.5" customHeight="1" x14ac:dyDescent="0.3">
      <c r="A12" s="392" t="s">
        <v>22</v>
      </c>
      <c r="B12" s="12" t="s">
        <v>16</v>
      </c>
      <c r="C12" s="13">
        <v>11</v>
      </c>
      <c r="D12" s="14">
        <v>33</v>
      </c>
      <c r="E12" s="15">
        <f>+D12+C12</f>
        <v>44</v>
      </c>
      <c r="F12" s="13" t="s">
        <v>17</v>
      </c>
      <c r="G12" s="14" t="s">
        <v>17</v>
      </c>
      <c r="H12" s="15" t="s">
        <v>17</v>
      </c>
      <c r="I12" s="13" t="s">
        <v>17</v>
      </c>
      <c r="J12" s="14" t="s">
        <v>17</v>
      </c>
      <c r="K12" s="15" t="s">
        <v>17</v>
      </c>
      <c r="L12" s="13" t="s">
        <v>17</v>
      </c>
      <c r="M12" s="14" t="s">
        <v>17</v>
      </c>
      <c r="N12" s="15" t="s">
        <v>17</v>
      </c>
      <c r="O12" s="13" t="s">
        <v>17</v>
      </c>
      <c r="P12" s="14" t="s">
        <v>17</v>
      </c>
      <c r="Q12" s="15" t="s">
        <v>17</v>
      </c>
      <c r="R12" s="13" t="s">
        <v>17</v>
      </c>
      <c r="S12" s="14" t="s">
        <v>17</v>
      </c>
      <c r="T12" s="15" t="s">
        <v>17</v>
      </c>
      <c r="U12" s="13" t="s">
        <v>17</v>
      </c>
      <c r="V12" s="14" t="s">
        <v>17</v>
      </c>
      <c r="W12" s="15" t="s">
        <v>17</v>
      </c>
      <c r="X12" s="13">
        <f>+C12</f>
        <v>11</v>
      </c>
      <c r="Y12" s="14">
        <f>+D12</f>
        <v>33</v>
      </c>
      <c r="Z12" s="15">
        <f>+Y12+X12</f>
        <v>44</v>
      </c>
    </row>
    <row r="13" spans="1:26" ht="31.5" customHeight="1" x14ac:dyDescent="0.3">
      <c r="A13" s="392"/>
      <c r="B13" s="8" t="s">
        <v>18</v>
      </c>
      <c r="C13" s="9">
        <f t="shared" ref="C13:E13" si="6">C12/C$28</f>
        <v>0.10377358490566038</v>
      </c>
      <c r="D13" s="10">
        <f t="shared" si="6"/>
        <v>0.1166077738515901</v>
      </c>
      <c r="E13" s="11">
        <f t="shared" si="6"/>
        <v>0.11311053984575835</v>
      </c>
      <c r="F13" s="9" t="s">
        <v>19</v>
      </c>
      <c r="G13" s="10" t="s">
        <v>19</v>
      </c>
      <c r="H13" s="11" t="s">
        <v>19</v>
      </c>
      <c r="I13" s="9" t="s">
        <v>19</v>
      </c>
      <c r="J13" s="10" t="s">
        <v>19</v>
      </c>
      <c r="K13" s="11" t="s">
        <v>19</v>
      </c>
      <c r="L13" s="9" t="s">
        <v>19</v>
      </c>
      <c r="M13" s="10" t="s">
        <v>19</v>
      </c>
      <c r="N13" s="11" t="s">
        <v>19</v>
      </c>
      <c r="O13" s="9" t="s">
        <v>19</v>
      </c>
      <c r="P13" s="10" t="s">
        <v>19</v>
      </c>
      <c r="Q13" s="11" t="s">
        <v>19</v>
      </c>
      <c r="R13" s="9" t="s">
        <v>19</v>
      </c>
      <c r="S13" s="10" t="s">
        <v>19</v>
      </c>
      <c r="T13" s="11" t="s">
        <v>19</v>
      </c>
      <c r="U13" s="9" t="s">
        <v>19</v>
      </c>
      <c r="V13" s="10" t="s">
        <v>19</v>
      </c>
      <c r="W13" s="11" t="s">
        <v>19</v>
      </c>
      <c r="X13" s="9">
        <f t="shared" ref="X13:Y13" si="7">X12/X$28</f>
        <v>0.10377358490566038</v>
      </c>
      <c r="Y13" s="10">
        <f t="shared" si="7"/>
        <v>0.1166077738515901</v>
      </c>
      <c r="Z13" s="11">
        <f t="shared" si="1"/>
        <v>0.11311053984575835</v>
      </c>
    </row>
    <row r="14" spans="1:26" ht="31.5" customHeight="1" x14ac:dyDescent="0.3">
      <c r="A14" s="392" t="s">
        <v>23</v>
      </c>
      <c r="B14" s="12" t="s">
        <v>16</v>
      </c>
      <c r="C14" s="13">
        <v>15</v>
      </c>
      <c r="D14" s="14">
        <v>44</v>
      </c>
      <c r="E14" s="15">
        <f>+D14+C14</f>
        <v>59</v>
      </c>
      <c r="F14" s="13" t="s">
        <v>17</v>
      </c>
      <c r="G14" s="14" t="s">
        <v>17</v>
      </c>
      <c r="H14" s="15" t="s">
        <v>17</v>
      </c>
      <c r="I14" s="13" t="s">
        <v>17</v>
      </c>
      <c r="J14" s="14" t="s">
        <v>17</v>
      </c>
      <c r="K14" s="15" t="s">
        <v>17</v>
      </c>
      <c r="L14" s="13" t="s">
        <v>17</v>
      </c>
      <c r="M14" s="14" t="s">
        <v>17</v>
      </c>
      <c r="N14" s="15" t="s">
        <v>17</v>
      </c>
      <c r="O14" s="13" t="s">
        <v>17</v>
      </c>
      <c r="P14" s="14" t="s">
        <v>17</v>
      </c>
      <c r="Q14" s="15" t="s">
        <v>17</v>
      </c>
      <c r="R14" s="13" t="s">
        <v>17</v>
      </c>
      <c r="S14" s="14" t="s">
        <v>17</v>
      </c>
      <c r="T14" s="15" t="s">
        <v>17</v>
      </c>
      <c r="U14" s="13" t="s">
        <v>17</v>
      </c>
      <c r="V14" s="14" t="s">
        <v>17</v>
      </c>
      <c r="W14" s="15" t="s">
        <v>17</v>
      </c>
      <c r="X14" s="13">
        <f>+C14</f>
        <v>15</v>
      </c>
      <c r="Y14" s="14">
        <f>+D14</f>
        <v>44</v>
      </c>
      <c r="Z14" s="15">
        <f>+Y14+X14</f>
        <v>59</v>
      </c>
    </row>
    <row r="15" spans="1:26" ht="31.5" customHeight="1" x14ac:dyDescent="0.3">
      <c r="A15" s="392"/>
      <c r="B15" s="8" t="s">
        <v>18</v>
      </c>
      <c r="C15" s="9">
        <f t="shared" ref="C15:E15" si="8">C14/C$28</f>
        <v>0.14150943396226415</v>
      </c>
      <c r="D15" s="10">
        <f t="shared" si="8"/>
        <v>0.15547703180212014</v>
      </c>
      <c r="E15" s="11">
        <f t="shared" si="8"/>
        <v>0.15167095115681234</v>
      </c>
      <c r="F15" s="9" t="s">
        <v>19</v>
      </c>
      <c r="G15" s="10" t="s">
        <v>19</v>
      </c>
      <c r="H15" s="11" t="s">
        <v>19</v>
      </c>
      <c r="I15" s="9" t="s">
        <v>19</v>
      </c>
      <c r="J15" s="10" t="s">
        <v>19</v>
      </c>
      <c r="K15" s="11" t="s">
        <v>19</v>
      </c>
      <c r="L15" s="9" t="s">
        <v>19</v>
      </c>
      <c r="M15" s="10" t="s">
        <v>19</v>
      </c>
      <c r="N15" s="11" t="s">
        <v>19</v>
      </c>
      <c r="O15" s="9" t="s">
        <v>19</v>
      </c>
      <c r="P15" s="10" t="s">
        <v>19</v>
      </c>
      <c r="Q15" s="11" t="s">
        <v>19</v>
      </c>
      <c r="R15" s="9" t="s">
        <v>19</v>
      </c>
      <c r="S15" s="10" t="s">
        <v>19</v>
      </c>
      <c r="T15" s="11" t="s">
        <v>19</v>
      </c>
      <c r="U15" s="9" t="s">
        <v>19</v>
      </c>
      <c r="V15" s="10" t="s">
        <v>19</v>
      </c>
      <c r="W15" s="11" t="s">
        <v>19</v>
      </c>
      <c r="X15" s="9">
        <f t="shared" ref="X15:Y15" si="9">X14/X$28</f>
        <v>0.14150943396226415</v>
      </c>
      <c r="Y15" s="10">
        <f t="shared" si="9"/>
        <v>0.15547703180212014</v>
      </c>
      <c r="Z15" s="11">
        <f t="shared" si="1"/>
        <v>0.15167095115681234</v>
      </c>
    </row>
    <row r="16" spans="1:26" ht="31.5" customHeight="1" x14ac:dyDescent="0.3">
      <c r="A16" s="392" t="s">
        <v>24</v>
      </c>
      <c r="B16" s="12" t="s">
        <v>16</v>
      </c>
      <c r="C16" s="13">
        <v>23</v>
      </c>
      <c r="D16" s="14">
        <v>43</v>
      </c>
      <c r="E16" s="15">
        <f>+D16+C16</f>
        <v>66</v>
      </c>
      <c r="F16" s="13" t="s">
        <v>17</v>
      </c>
      <c r="G16" s="14" t="s">
        <v>17</v>
      </c>
      <c r="H16" s="15" t="s">
        <v>17</v>
      </c>
      <c r="I16" s="13" t="s">
        <v>17</v>
      </c>
      <c r="J16" s="14" t="s">
        <v>17</v>
      </c>
      <c r="K16" s="15" t="s">
        <v>17</v>
      </c>
      <c r="L16" s="13" t="s">
        <v>17</v>
      </c>
      <c r="M16" s="14" t="s">
        <v>17</v>
      </c>
      <c r="N16" s="15" t="s">
        <v>17</v>
      </c>
      <c r="O16" s="13" t="s">
        <v>17</v>
      </c>
      <c r="P16" s="14" t="s">
        <v>17</v>
      </c>
      <c r="Q16" s="15" t="s">
        <v>17</v>
      </c>
      <c r="R16" s="13" t="s">
        <v>17</v>
      </c>
      <c r="S16" s="14" t="s">
        <v>17</v>
      </c>
      <c r="T16" s="15" t="s">
        <v>17</v>
      </c>
      <c r="U16" s="13" t="s">
        <v>17</v>
      </c>
      <c r="V16" s="14" t="s">
        <v>17</v>
      </c>
      <c r="W16" s="15" t="s">
        <v>17</v>
      </c>
      <c r="X16" s="13">
        <f>+C16</f>
        <v>23</v>
      </c>
      <c r="Y16" s="14">
        <f>+D16</f>
        <v>43</v>
      </c>
      <c r="Z16" s="15">
        <f>+Y16+X16</f>
        <v>66</v>
      </c>
    </row>
    <row r="17" spans="1:26" ht="31.5" customHeight="1" x14ac:dyDescent="0.3">
      <c r="A17" s="392"/>
      <c r="B17" s="8" t="s">
        <v>18</v>
      </c>
      <c r="C17" s="9">
        <f t="shared" ref="C17:E17" si="10">C16/C$28</f>
        <v>0.21698113207547171</v>
      </c>
      <c r="D17" s="10">
        <f t="shared" si="10"/>
        <v>0.1519434628975265</v>
      </c>
      <c r="E17" s="11">
        <f t="shared" si="10"/>
        <v>0.16966580976863754</v>
      </c>
      <c r="F17" s="9" t="s">
        <v>19</v>
      </c>
      <c r="G17" s="10" t="s">
        <v>19</v>
      </c>
      <c r="H17" s="11" t="s">
        <v>19</v>
      </c>
      <c r="I17" s="9" t="s">
        <v>19</v>
      </c>
      <c r="J17" s="10" t="s">
        <v>19</v>
      </c>
      <c r="K17" s="11" t="s">
        <v>19</v>
      </c>
      <c r="L17" s="9" t="s">
        <v>19</v>
      </c>
      <c r="M17" s="10" t="s">
        <v>19</v>
      </c>
      <c r="N17" s="11" t="s">
        <v>19</v>
      </c>
      <c r="O17" s="9" t="s">
        <v>19</v>
      </c>
      <c r="P17" s="10" t="s">
        <v>19</v>
      </c>
      <c r="Q17" s="11" t="s">
        <v>19</v>
      </c>
      <c r="R17" s="9" t="s">
        <v>19</v>
      </c>
      <c r="S17" s="10" t="s">
        <v>19</v>
      </c>
      <c r="T17" s="11" t="s">
        <v>19</v>
      </c>
      <c r="U17" s="9" t="s">
        <v>19</v>
      </c>
      <c r="V17" s="10" t="s">
        <v>19</v>
      </c>
      <c r="W17" s="11" t="s">
        <v>19</v>
      </c>
      <c r="X17" s="9">
        <f t="shared" ref="X17:Y17" si="11">X16/X$28</f>
        <v>0.21698113207547171</v>
      </c>
      <c r="Y17" s="10">
        <f t="shared" si="11"/>
        <v>0.1519434628975265</v>
      </c>
      <c r="Z17" s="11">
        <f t="shared" si="1"/>
        <v>0.16966580976863754</v>
      </c>
    </row>
    <row r="18" spans="1:26" ht="31.5" customHeight="1" x14ac:dyDescent="0.3">
      <c r="A18" s="392" t="s">
        <v>25</v>
      </c>
      <c r="B18" s="12" t="s">
        <v>16</v>
      </c>
      <c r="C18" s="13">
        <v>15</v>
      </c>
      <c r="D18" s="14">
        <v>44</v>
      </c>
      <c r="E18" s="15">
        <f>+D18+C18</f>
        <v>59</v>
      </c>
      <c r="F18" s="13" t="s">
        <v>17</v>
      </c>
      <c r="G18" s="14" t="s">
        <v>17</v>
      </c>
      <c r="H18" s="15" t="s">
        <v>17</v>
      </c>
      <c r="I18" s="13" t="s">
        <v>17</v>
      </c>
      <c r="J18" s="14" t="s">
        <v>17</v>
      </c>
      <c r="K18" s="15" t="s">
        <v>17</v>
      </c>
      <c r="L18" s="13" t="s">
        <v>17</v>
      </c>
      <c r="M18" s="14" t="s">
        <v>17</v>
      </c>
      <c r="N18" s="15" t="s">
        <v>17</v>
      </c>
      <c r="O18" s="13" t="s">
        <v>17</v>
      </c>
      <c r="P18" s="14" t="s">
        <v>17</v>
      </c>
      <c r="Q18" s="15" t="s">
        <v>17</v>
      </c>
      <c r="R18" s="13" t="s">
        <v>17</v>
      </c>
      <c r="S18" s="14" t="s">
        <v>17</v>
      </c>
      <c r="T18" s="15" t="s">
        <v>17</v>
      </c>
      <c r="U18" s="13" t="s">
        <v>17</v>
      </c>
      <c r="V18" s="14" t="s">
        <v>17</v>
      </c>
      <c r="W18" s="15" t="s">
        <v>17</v>
      </c>
      <c r="X18" s="13">
        <f>+C18</f>
        <v>15</v>
      </c>
      <c r="Y18" s="14">
        <f>+D18</f>
        <v>44</v>
      </c>
      <c r="Z18" s="15">
        <f>+Y18+X18</f>
        <v>59</v>
      </c>
    </row>
    <row r="19" spans="1:26" ht="31.5" customHeight="1" x14ac:dyDescent="0.3">
      <c r="A19" s="392"/>
      <c r="B19" s="8" t="s">
        <v>18</v>
      </c>
      <c r="C19" s="9">
        <f t="shared" ref="C19:E19" si="12">C18/C$28</f>
        <v>0.14150943396226415</v>
      </c>
      <c r="D19" s="10">
        <f t="shared" si="12"/>
        <v>0.15547703180212014</v>
      </c>
      <c r="E19" s="11">
        <f t="shared" si="12"/>
        <v>0.15167095115681234</v>
      </c>
      <c r="F19" s="9" t="s">
        <v>19</v>
      </c>
      <c r="G19" s="10" t="s">
        <v>19</v>
      </c>
      <c r="H19" s="11" t="s">
        <v>19</v>
      </c>
      <c r="I19" s="9" t="s">
        <v>19</v>
      </c>
      <c r="J19" s="10" t="s">
        <v>19</v>
      </c>
      <c r="K19" s="11" t="s">
        <v>19</v>
      </c>
      <c r="L19" s="9" t="s">
        <v>19</v>
      </c>
      <c r="M19" s="10" t="s">
        <v>19</v>
      </c>
      <c r="N19" s="11" t="s">
        <v>19</v>
      </c>
      <c r="O19" s="9" t="s">
        <v>19</v>
      </c>
      <c r="P19" s="10" t="s">
        <v>19</v>
      </c>
      <c r="Q19" s="11" t="s">
        <v>19</v>
      </c>
      <c r="R19" s="9" t="s">
        <v>19</v>
      </c>
      <c r="S19" s="10" t="s">
        <v>19</v>
      </c>
      <c r="T19" s="11" t="s">
        <v>19</v>
      </c>
      <c r="U19" s="9" t="s">
        <v>19</v>
      </c>
      <c r="V19" s="10" t="s">
        <v>19</v>
      </c>
      <c r="W19" s="11" t="s">
        <v>19</v>
      </c>
      <c r="X19" s="9">
        <f t="shared" ref="X19:Y19" si="13">X18/X$28</f>
        <v>0.14150943396226415</v>
      </c>
      <c r="Y19" s="10">
        <f t="shared" si="13"/>
        <v>0.15547703180212014</v>
      </c>
      <c r="Z19" s="11">
        <f t="shared" si="1"/>
        <v>0.15167095115681234</v>
      </c>
    </row>
    <row r="20" spans="1:26" ht="31.5" customHeight="1" x14ac:dyDescent="0.3">
      <c r="A20" s="392" t="s">
        <v>26</v>
      </c>
      <c r="B20" s="12" t="s">
        <v>16</v>
      </c>
      <c r="C20" s="13">
        <v>9</v>
      </c>
      <c r="D20" s="14">
        <v>29</v>
      </c>
      <c r="E20" s="15">
        <f>+D20+C20</f>
        <v>38</v>
      </c>
      <c r="F20" s="13" t="s">
        <v>17</v>
      </c>
      <c r="G20" s="14" t="s">
        <v>17</v>
      </c>
      <c r="H20" s="15" t="s">
        <v>17</v>
      </c>
      <c r="I20" s="13" t="s">
        <v>17</v>
      </c>
      <c r="J20" s="14" t="s">
        <v>17</v>
      </c>
      <c r="K20" s="15" t="s">
        <v>17</v>
      </c>
      <c r="L20" s="13" t="s">
        <v>17</v>
      </c>
      <c r="M20" s="14" t="s">
        <v>17</v>
      </c>
      <c r="N20" s="15" t="s">
        <v>17</v>
      </c>
      <c r="O20" s="13" t="s">
        <v>17</v>
      </c>
      <c r="P20" s="14" t="s">
        <v>17</v>
      </c>
      <c r="Q20" s="15" t="s">
        <v>17</v>
      </c>
      <c r="R20" s="13" t="s">
        <v>17</v>
      </c>
      <c r="S20" s="14" t="s">
        <v>17</v>
      </c>
      <c r="T20" s="15" t="s">
        <v>17</v>
      </c>
      <c r="U20" s="13" t="s">
        <v>17</v>
      </c>
      <c r="V20" s="14" t="s">
        <v>17</v>
      </c>
      <c r="W20" s="15" t="s">
        <v>17</v>
      </c>
      <c r="X20" s="13">
        <f>+C20</f>
        <v>9</v>
      </c>
      <c r="Y20" s="14">
        <f>+D20</f>
        <v>29</v>
      </c>
      <c r="Z20" s="15">
        <f>+Y20+X20</f>
        <v>38</v>
      </c>
    </row>
    <row r="21" spans="1:26" ht="31.5" customHeight="1" x14ac:dyDescent="0.3">
      <c r="A21" s="392"/>
      <c r="B21" s="8" t="s">
        <v>18</v>
      </c>
      <c r="C21" s="9">
        <f t="shared" ref="C21:E21" si="14">C20/C$28</f>
        <v>8.4905660377358486E-2</v>
      </c>
      <c r="D21" s="10">
        <f t="shared" si="14"/>
        <v>0.10247349823321555</v>
      </c>
      <c r="E21" s="11">
        <f t="shared" si="14"/>
        <v>9.7686375321336755E-2</v>
      </c>
      <c r="F21" s="9" t="s">
        <v>19</v>
      </c>
      <c r="G21" s="10" t="s">
        <v>19</v>
      </c>
      <c r="H21" s="11" t="s">
        <v>19</v>
      </c>
      <c r="I21" s="9" t="s">
        <v>19</v>
      </c>
      <c r="J21" s="10" t="s">
        <v>19</v>
      </c>
      <c r="K21" s="11" t="s">
        <v>19</v>
      </c>
      <c r="L21" s="9" t="s">
        <v>19</v>
      </c>
      <c r="M21" s="10" t="s">
        <v>19</v>
      </c>
      <c r="N21" s="11" t="s">
        <v>19</v>
      </c>
      <c r="O21" s="9" t="s">
        <v>19</v>
      </c>
      <c r="P21" s="10" t="s">
        <v>19</v>
      </c>
      <c r="Q21" s="11" t="s">
        <v>19</v>
      </c>
      <c r="R21" s="9" t="s">
        <v>19</v>
      </c>
      <c r="S21" s="10" t="s">
        <v>19</v>
      </c>
      <c r="T21" s="11" t="s">
        <v>19</v>
      </c>
      <c r="U21" s="9" t="s">
        <v>19</v>
      </c>
      <c r="V21" s="10" t="s">
        <v>19</v>
      </c>
      <c r="W21" s="11" t="s">
        <v>19</v>
      </c>
      <c r="X21" s="9">
        <f t="shared" ref="X21:Y21" si="15">X20/X$28</f>
        <v>8.4905660377358486E-2</v>
      </c>
      <c r="Y21" s="10">
        <f t="shared" si="15"/>
        <v>0.10247349823321555</v>
      </c>
      <c r="Z21" s="11">
        <f t="shared" si="1"/>
        <v>9.7686375321336755E-2</v>
      </c>
    </row>
    <row r="22" spans="1:26" ht="31.5" customHeight="1" x14ac:dyDescent="0.3">
      <c r="A22" s="392" t="s">
        <v>27</v>
      </c>
      <c r="B22" s="12" t="s">
        <v>16</v>
      </c>
      <c r="C22" s="13">
        <v>5</v>
      </c>
      <c r="D22" s="14">
        <v>29</v>
      </c>
      <c r="E22" s="15">
        <f>+D22+C22</f>
        <v>34</v>
      </c>
      <c r="F22" s="13" t="s">
        <v>17</v>
      </c>
      <c r="G22" s="14" t="s">
        <v>17</v>
      </c>
      <c r="H22" s="15" t="s">
        <v>17</v>
      </c>
      <c r="I22" s="13" t="s">
        <v>17</v>
      </c>
      <c r="J22" s="14" t="s">
        <v>17</v>
      </c>
      <c r="K22" s="15" t="s">
        <v>17</v>
      </c>
      <c r="L22" s="13" t="s">
        <v>17</v>
      </c>
      <c r="M22" s="14" t="s">
        <v>17</v>
      </c>
      <c r="N22" s="15" t="s">
        <v>17</v>
      </c>
      <c r="O22" s="13" t="s">
        <v>17</v>
      </c>
      <c r="P22" s="14" t="s">
        <v>17</v>
      </c>
      <c r="Q22" s="15" t="s">
        <v>17</v>
      </c>
      <c r="R22" s="13" t="s">
        <v>17</v>
      </c>
      <c r="S22" s="14" t="s">
        <v>17</v>
      </c>
      <c r="T22" s="15" t="s">
        <v>17</v>
      </c>
      <c r="U22" s="13" t="s">
        <v>17</v>
      </c>
      <c r="V22" s="14" t="s">
        <v>17</v>
      </c>
      <c r="W22" s="15" t="s">
        <v>17</v>
      </c>
      <c r="X22" s="13">
        <f>+C22</f>
        <v>5</v>
      </c>
      <c r="Y22" s="14">
        <f>+D22</f>
        <v>29</v>
      </c>
      <c r="Z22" s="15">
        <f>+Y22+X22</f>
        <v>34</v>
      </c>
    </row>
    <row r="23" spans="1:26" ht="31.5" customHeight="1" x14ac:dyDescent="0.3">
      <c r="A23" s="392"/>
      <c r="B23" s="8" t="s">
        <v>18</v>
      </c>
      <c r="C23" s="9">
        <f t="shared" ref="C23:E23" si="16">C22/C$28</f>
        <v>4.716981132075472E-2</v>
      </c>
      <c r="D23" s="10">
        <f t="shared" si="16"/>
        <v>0.10247349823321555</v>
      </c>
      <c r="E23" s="11">
        <f t="shared" si="16"/>
        <v>8.7403598971722368E-2</v>
      </c>
      <c r="F23" s="9" t="s">
        <v>19</v>
      </c>
      <c r="G23" s="10" t="s">
        <v>19</v>
      </c>
      <c r="H23" s="11" t="s">
        <v>19</v>
      </c>
      <c r="I23" s="9" t="s">
        <v>19</v>
      </c>
      <c r="J23" s="10" t="s">
        <v>19</v>
      </c>
      <c r="K23" s="11" t="s">
        <v>19</v>
      </c>
      <c r="L23" s="9" t="s">
        <v>19</v>
      </c>
      <c r="M23" s="10" t="s">
        <v>19</v>
      </c>
      <c r="N23" s="11" t="s">
        <v>19</v>
      </c>
      <c r="O23" s="9" t="s">
        <v>19</v>
      </c>
      <c r="P23" s="10" t="s">
        <v>19</v>
      </c>
      <c r="Q23" s="11" t="s">
        <v>19</v>
      </c>
      <c r="R23" s="9" t="s">
        <v>19</v>
      </c>
      <c r="S23" s="10" t="s">
        <v>19</v>
      </c>
      <c r="T23" s="11" t="s">
        <v>19</v>
      </c>
      <c r="U23" s="9" t="s">
        <v>19</v>
      </c>
      <c r="V23" s="10" t="s">
        <v>19</v>
      </c>
      <c r="W23" s="11" t="s">
        <v>19</v>
      </c>
      <c r="X23" s="9">
        <f t="shared" ref="X23:Z29" si="17">X22/X$28</f>
        <v>4.716981132075472E-2</v>
      </c>
      <c r="Y23" s="10">
        <f t="shared" si="17"/>
        <v>0.10247349823321555</v>
      </c>
      <c r="Z23" s="11">
        <f t="shared" si="17"/>
        <v>8.7403598971722368E-2</v>
      </c>
    </row>
    <row r="24" spans="1:26" ht="31.5" customHeight="1" x14ac:dyDescent="0.3">
      <c r="A24" s="392" t="s">
        <v>28</v>
      </c>
      <c r="B24" s="12" t="s">
        <v>16</v>
      </c>
      <c r="C24" s="13">
        <v>3</v>
      </c>
      <c r="D24" s="14">
        <v>14</v>
      </c>
      <c r="E24" s="15">
        <f>+D24+C24</f>
        <v>17</v>
      </c>
      <c r="F24" s="13" t="s">
        <v>17</v>
      </c>
      <c r="G24" s="14" t="s">
        <v>17</v>
      </c>
      <c r="H24" s="15" t="s">
        <v>17</v>
      </c>
      <c r="I24" s="13" t="s">
        <v>17</v>
      </c>
      <c r="J24" s="14" t="s">
        <v>17</v>
      </c>
      <c r="K24" s="15" t="s">
        <v>17</v>
      </c>
      <c r="L24" s="13" t="s">
        <v>17</v>
      </c>
      <c r="M24" s="14" t="s">
        <v>17</v>
      </c>
      <c r="N24" s="15" t="s">
        <v>17</v>
      </c>
      <c r="O24" s="13" t="s">
        <v>17</v>
      </c>
      <c r="P24" s="14" t="s">
        <v>17</v>
      </c>
      <c r="Q24" s="15" t="s">
        <v>17</v>
      </c>
      <c r="R24" s="13" t="s">
        <v>17</v>
      </c>
      <c r="S24" s="14" t="s">
        <v>17</v>
      </c>
      <c r="T24" s="15" t="s">
        <v>17</v>
      </c>
      <c r="U24" s="13" t="s">
        <v>17</v>
      </c>
      <c r="V24" s="14" t="s">
        <v>17</v>
      </c>
      <c r="W24" s="15" t="s">
        <v>17</v>
      </c>
      <c r="X24" s="13">
        <f>+C24</f>
        <v>3</v>
      </c>
      <c r="Y24" s="14">
        <f>+D24</f>
        <v>14</v>
      </c>
      <c r="Z24" s="15">
        <f>+Y24+X24</f>
        <v>17</v>
      </c>
    </row>
    <row r="25" spans="1:26" ht="31.5" customHeight="1" x14ac:dyDescent="0.3">
      <c r="A25" s="392"/>
      <c r="B25" s="8" t="s">
        <v>18</v>
      </c>
      <c r="C25" s="9">
        <f t="shared" ref="C25:E25" si="18">C24/C$28</f>
        <v>2.8301886792452831E-2</v>
      </c>
      <c r="D25" s="10">
        <f t="shared" si="18"/>
        <v>4.9469964664310952E-2</v>
      </c>
      <c r="E25" s="11">
        <f t="shared" si="18"/>
        <v>4.3701799485861184E-2</v>
      </c>
      <c r="F25" s="9" t="s">
        <v>19</v>
      </c>
      <c r="G25" s="10" t="s">
        <v>19</v>
      </c>
      <c r="H25" s="11" t="s">
        <v>19</v>
      </c>
      <c r="I25" s="9" t="s">
        <v>19</v>
      </c>
      <c r="J25" s="10" t="s">
        <v>19</v>
      </c>
      <c r="K25" s="11" t="s">
        <v>19</v>
      </c>
      <c r="L25" s="9" t="s">
        <v>19</v>
      </c>
      <c r="M25" s="10" t="s">
        <v>19</v>
      </c>
      <c r="N25" s="11" t="s">
        <v>19</v>
      </c>
      <c r="O25" s="9" t="s">
        <v>19</v>
      </c>
      <c r="P25" s="10" t="s">
        <v>19</v>
      </c>
      <c r="Q25" s="11" t="s">
        <v>19</v>
      </c>
      <c r="R25" s="9" t="s">
        <v>19</v>
      </c>
      <c r="S25" s="10" t="s">
        <v>19</v>
      </c>
      <c r="T25" s="11" t="s">
        <v>19</v>
      </c>
      <c r="U25" s="9" t="s">
        <v>19</v>
      </c>
      <c r="V25" s="10" t="s">
        <v>19</v>
      </c>
      <c r="W25" s="11" t="s">
        <v>19</v>
      </c>
      <c r="X25" s="9">
        <f t="shared" ref="X25:Y25" si="19">X24/X$28</f>
        <v>2.8301886792452831E-2</v>
      </c>
      <c r="Y25" s="10">
        <f t="shared" si="19"/>
        <v>4.9469964664310952E-2</v>
      </c>
      <c r="Z25" s="11">
        <f t="shared" si="17"/>
        <v>4.3701799485861184E-2</v>
      </c>
    </row>
    <row r="26" spans="1:26" ht="31.5" customHeight="1" x14ac:dyDescent="0.3">
      <c r="A26" s="392" t="s">
        <v>29</v>
      </c>
      <c r="B26" s="12" t="s">
        <v>16</v>
      </c>
      <c r="C26" s="13">
        <v>7</v>
      </c>
      <c r="D26" s="14">
        <v>5</v>
      </c>
      <c r="E26" s="15">
        <f>+D26+C26</f>
        <v>12</v>
      </c>
      <c r="F26" s="13" t="s">
        <v>17</v>
      </c>
      <c r="G26" s="14" t="s">
        <v>17</v>
      </c>
      <c r="H26" s="15" t="s">
        <v>17</v>
      </c>
      <c r="I26" s="13" t="s">
        <v>17</v>
      </c>
      <c r="J26" s="14" t="s">
        <v>17</v>
      </c>
      <c r="K26" s="15" t="s">
        <v>17</v>
      </c>
      <c r="L26" s="13" t="s">
        <v>17</v>
      </c>
      <c r="M26" s="14" t="s">
        <v>17</v>
      </c>
      <c r="N26" s="15" t="s">
        <v>17</v>
      </c>
      <c r="O26" s="13" t="s">
        <v>17</v>
      </c>
      <c r="P26" s="14" t="s">
        <v>17</v>
      </c>
      <c r="Q26" s="15" t="s">
        <v>17</v>
      </c>
      <c r="R26" s="13" t="s">
        <v>17</v>
      </c>
      <c r="S26" s="14" t="s">
        <v>17</v>
      </c>
      <c r="T26" s="15" t="s">
        <v>17</v>
      </c>
      <c r="U26" s="13" t="s">
        <v>17</v>
      </c>
      <c r="V26" s="14" t="s">
        <v>17</v>
      </c>
      <c r="W26" s="15" t="s">
        <v>17</v>
      </c>
      <c r="X26" s="13">
        <f>+C26</f>
        <v>7</v>
      </c>
      <c r="Y26" s="14">
        <f>+D26</f>
        <v>5</v>
      </c>
      <c r="Z26" s="15">
        <f>+Y26+X26</f>
        <v>12</v>
      </c>
    </row>
    <row r="27" spans="1:26" ht="31.5" customHeight="1" thickBot="1" x14ac:dyDescent="0.35">
      <c r="A27" s="393"/>
      <c r="B27" s="16" t="s">
        <v>18</v>
      </c>
      <c r="C27" s="17">
        <f t="shared" ref="C27:E27" si="20">C26/C$28</f>
        <v>6.6037735849056603E-2</v>
      </c>
      <c r="D27" s="18">
        <f t="shared" si="20"/>
        <v>1.7667844522968199E-2</v>
      </c>
      <c r="E27" s="19">
        <f t="shared" si="20"/>
        <v>3.0848329048843187E-2</v>
      </c>
      <c r="F27" s="17" t="s">
        <v>19</v>
      </c>
      <c r="G27" s="18" t="s">
        <v>19</v>
      </c>
      <c r="H27" s="19" t="s">
        <v>19</v>
      </c>
      <c r="I27" s="17" t="s">
        <v>19</v>
      </c>
      <c r="J27" s="18" t="s">
        <v>19</v>
      </c>
      <c r="K27" s="19" t="s">
        <v>19</v>
      </c>
      <c r="L27" s="17" t="s">
        <v>19</v>
      </c>
      <c r="M27" s="18" t="s">
        <v>19</v>
      </c>
      <c r="N27" s="19" t="s">
        <v>19</v>
      </c>
      <c r="O27" s="17" t="s">
        <v>19</v>
      </c>
      <c r="P27" s="18" t="s">
        <v>19</v>
      </c>
      <c r="Q27" s="19" t="s">
        <v>19</v>
      </c>
      <c r="R27" s="17" t="s">
        <v>19</v>
      </c>
      <c r="S27" s="18" t="s">
        <v>19</v>
      </c>
      <c r="T27" s="19" t="s">
        <v>19</v>
      </c>
      <c r="U27" s="17" t="s">
        <v>19</v>
      </c>
      <c r="V27" s="18" t="s">
        <v>19</v>
      </c>
      <c r="W27" s="19" t="s">
        <v>19</v>
      </c>
      <c r="X27" s="17">
        <f t="shared" ref="X27:Y27" si="21">X26/X$28</f>
        <v>6.6037735849056603E-2</v>
      </c>
      <c r="Y27" s="18">
        <f t="shared" si="21"/>
        <v>1.7667844522968199E-2</v>
      </c>
      <c r="Z27" s="19">
        <f t="shared" si="17"/>
        <v>3.0848329048843187E-2</v>
      </c>
    </row>
    <row r="28" spans="1:26" ht="31.5" customHeight="1" x14ac:dyDescent="0.3">
      <c r="A28" s="394" t="s">
        <v>30</v>
      </c>
      <c r="B28" s="4" t="s">
        <v>16</v>
      </c>
      <c r="C28" s="20">
        <f>+C6+C8+C10+C12+C14+C16+C18+C20+C22+C24+C26</f>
        <v>106</v>
      </c>
      <c r="D28" s="21">
        <f>+D6+D8+D10+D12+D14+D16+D18+D20+D22+D24+D26</f>
        <v>283</v>
      </c>
      <c r="E28" s="22">
        <f>+D28+C28</f>
        <v>389</v>
      </c>
      <c r="F28" s="20">
        <v>0</v>
      </c>
      <c r="G28" s="23">
        <v>0</v>
      </c>
      <c r="H28" s="22">
        <v>0</v>
      </c>
      <c r="I28" s="20">
        <v>0</v>
      </c>
      <c r="J28" s="23">
        <v>0</v>
      </c>
      <c r="K28" s="22">
        <v>0</v>
      </c>
      <c r="L28" s="20">
        <v>0</v>
      </c>
      <c r="M28" s="23">
        <v>0</v>
      </c>
      <c r="N28" s="22">
        <v>0</v>
      </c>
      <c r="O28" s="20">
        <v>0</v>
      </c>
      <c r="P28" s="23">
        <v>0</v>
      </c>
      <c r="Q28" s="22">
        <v>0</v>
      </c>
      <c r="R28" s="20">
        <v>0</v>
      </c>
      <c r="S28" s="23">
        <v>0</v>
      </c>
      <c r="T28" s="22">
        <v>0</v>
      </c>
      <c r="U28" s="20">
        <v>0</v>
      </c>
      <c r="V28" s="23">
        <v>0</v>
      </c>
      <c r="W28" s="22">
        <v>0</v>
      </c>
      <c r="X28" s="20">
        <f t="shared" ref="X28:Z28" si="22">C28+F28+I28+L28+O28+U28</f>
        <v>106</v>
      </c>
      <c r="Y28" s="23">
        <f t="shared" si="22"/>
        <v>283</v>
      </c>
      <c r="Z28" s="22">
        <f t="shared" si="22"/>
        <v>389</v>
      </c>
    </row>
    <row r="29" spans="1:26" ht="31.5" customHeight="1" thickBot="1" x14ac:dyDescent="0.35">
      <c r="A29" s="395"/>
      <c r="B29" s="24" t="s">
        <v>18</v>
      </c>
      <c r="C29" s="25">
        <f t="shared" ref="C29:E29" si="23">C28/C$28</f>
        <v>1</v>
      </c>
      <c r="D29" s="26">
        <f t="shared" si="23"/>
        <v>1</v>
      </c>
      <c r="E29" s="27">
        <f t="shared" si="23"/>
        <v>1</v>
      </c>
      <c r="F29" s="25" t="s">
        <v>19</v>
      </c>
      <c r="G29" s="28" t="s">
        <v>19</v>
      </c>
      <c r="H29" s="27" t="s">
        <v>19</v>
      </c>
      <c r="I29" s="25" t="s">
        <v>19</v>
      </c>
      <c r="J29" s="28" t="s">
        <v>19</v>
      </c>
      <c r="K29" s="27" t="s">
        <v>19</v>
      </c>
      <c r="L29" s="25" t="s">
        <v>19</v>
      </c>
      <c r="M29" s="28" t="s">
        <v>19</v>
      </c>
      <c r="N29" s="27" t="s">
        <v>19</v>
      </c>
      <c r="O29" s="25" t="s">
        <v>19</v>
      </c>
      <c r="P29" s="28" t="s">
        <v>19</v>
      </c>
      <c r="Q29" s="27" t="s">
        <v>19</v>
      </c>
      <c r="R29" s="25" t="s">
        <v>19</v>
      </c>
      <c r="S29" s="28" t="s">
        <v>19</v>
      </c>
      <c r="T29" s="27" t="s">
        <v>19</v>
      </c>
      <c r="U29" s="25" t="s">
        <v>19</v>
      </c>
      <c r="V29" s="28" t="s">
        <v>19</v>
      </c>
      <c r="W29" s="27" t="s">
        <v>19</v>
      </c>
      <c r="X29" s="25">
        <f t="shared" ref="X29:Y29" si="24">X28/X$28</f>
        <v>1</v>
      </c>
      <c r="Y29" s="28">
        <f t="shared" si="24"/>
        <v>1</v>
      </c>
      <c r="Z29" s="27">
        <f t="shared" si="17"/>
        <v>1</v>
      </c>
    </row>
    <row r="30" spans="1:26" ht="31.5" customHeight="1" thickBot="1" x14ac:dyDescent="0.35">
      <c r="A30" s="29"/>
      <c r="B30" s="30"/>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42" customHeight="1" x14ac:dyDescent="0.3">
      <c r="A31" s="32" t="s">
        <v>31</v>
      </c>
      <c r="B31" s="33" t="s">
        <v>32</v>
      </c>
      <c r="C31" s="5">
        <v>3</v>
      </c>
      <c r="D31" s="6">
        <v>45</v>
      </c>
      <c r="E31" s="7">
        <f>+D31+C31</f>
        <v>48</v>
      </c>
      <c r="F31" s="5" t="s">
        <v>17</v>
      </c>
      <c r="G31" s="6" t="s">
        <v>17</v>
      </c>
      <c r="H31" s="7" t="s">
        <v>17</v>
      </c>
      <c r="I31" s="5" t="s">
        <v>17</v>
      </c>
      <c r="J31" s="6" t="s">
        <v>17</v>
      </c>
      <c r="K31" s="7" t="s">
        <v>17</v>
      </c>
      <c r="L31" s="5" t="s">
        <v>17</v>
      </c>
      <c r="M31" s="6" t="s">
        <v>17</v>
      </c>
      <c r="N31" s="7" t="s">
        <v>17</v>
      </c>
      <c r="O31" s="5" t="s">
        <v>17</v>
      </c>
      <c r="P31" s="6" t="s">
        <v>17</v>
      </c>
      <c r="Q31" s="7" t="s">
        <v>17</v>
      </c>
      <c r="R31" s="5" t="s">
        <v>17</v>
      </c>
      <c r="S31" s="6" t="s">
        <v>17</v>
      </c>
      <c r="T31" s="7" t="s">
        <v>17</v>
      </c>
      <c r="U31" s="5" t="s">
        <v>17</v>
      </c>
      <c r="V31" s="6" t="s">
        <v>17</v>
      </c>
      <c r="W31" s="7" t="s">
        <v>17</v>
      </c>
      <c r="X31" s="5">
        <f>+C31</f>
        <v>3</v>
      </c>
      <c r="Y31" s="6">
        <f>+D31</f>
        <v>45</v>
      </c>
      <c r="Z31" s="7">
        <f>+Y31+X31</f>
        <v>48</v>
      </c>
    </row>
    <row r="32" spans="1:26" ht="43.5" customHeight="1" thickBot="1" x14ac:dyDescent="0.35">
      <c r="A32" s="34" t="s">
        <v>33</v>
      </c>
      <c r="B32" s="35" t="s">
        <v>32</v>
      </c>
      <c r="C32" s="391">
        <f>C33-E28-E31</f>
        <v>13</v>
      </c>
      <c r="D32" s="391"/>
      <c r="E32" s="391"/>
      <c r="F32" s="388" t="s">
        <v>17</v>
      </c>
      <c r="G32" s="389"/>
      <c r="H32" s="390"/>
      <c r="I32" s="388" t="s">
        <v>17</v>
      </c>
      <c r="J32" s="389"/>
      <c r="K32" s="390"/>
      <c r="L32" s="388" t="s">
        <v>17</v>
      </c>
      <c r="M32" s="389"/>
      <c r="N32" s="390"/>
      <c r="O32" s="388" t="s">
        <v>17</v>
      </c>
      <c r="P32" s="389"/>
      <c r="Q32" s="390"/>
      <c r="R32" s="388" t="s">
        <v>17</v>
      </c>
      <c r="S32" s="389"/>
      <c r="T32" s="390"/>
      <c r="U32" s="388" t="s">
        <v>17</v>
      </c>
      <c r="V32" s="389"/>
      <c r="W32" s="390"/>
      <c r="X32" s="391">
        <f>+C32</f>
        <v>13</v>
      </c>
      <c r="Y32" s="391"/>
      <c r="Z32" s="391"/>
    </row>
    <row r="33" spans="1:26" ht="51.75" customHeight="1" thickBot="1" x14ac:dyDescent="0.35">
      <c r="A33" s="36" t="s">
        <v>34</v>
      </c>
      <c r="B33" s="37" t="s">
        <v>32</v>
      </c>
      <c r="C33" s="378">
        <v>450</v>
      </c>
      <c r="D33" s="379"/>
      <c r="E33" s="380"/>
      <c r="F33" s="378" t="s">
        <v>17</v>
      </c>
      <c r="G33" s="379"/>
      <c r="H33" s="380"/>
      <c r="I33" s="378" t="s">
        <v>17</v>
      </c>
      <c r="J33" s="379"/>
      <c r="K33" s="380"/>
      <c r="L33" s="378" t="s">
        <v>17</v>
      </c>
      <c r="M33" s="379"/>
      <c r="N33" s="380"/>
      <c r="O33" s="378" t="s">
        <v>17</v>
      </c>
      <c r="P33" s="379"/>
      <c r="Q33" s="380"/>
      <c r="R33" s="378" t="s">
        <v>17</v>
      </c>
      <c r="S33" s="379"/>
      <c r="T33" s="380"/>
      <c r="U33" s="378" t="s">
        <v>17</v>
      </c>
      <c r="V33" s="379"/>
      <c r="W33" s="380"/>
      <c r="X33" s="381">
        <f>+C33</f>
        <v>450</v>
      </c>
      <c r="Y33" s="382"/>
      <c r="Z33" s="383"/>
    </row>
    <row r="34" spans="1:26" ht="30.6" customHeight="1" thickBot="1" x14ac:dyDescent="0.35">
      <c r="A34" s="38"/>
      <c r="B34" s="39"/>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36.75" customHeight="1" x14ac:dyDescent="0.3">
      <c r="A35" s="384"/>
      <c r="B35" s="385"/>
      <c r="C35" s="385"/>
      <c r="D35" s="385"/>
      <c r="E35" s="385"/>
      <c r="F35" s="386"/>
      <c r="G35" s="386"/>
      <c r="H35" s="386"/>
      <c r="I35" s="386"/>
      <c r="J35" s="386"/>
      <c r="K35" s="386"/>
      <c r="L35" s="386"/>
      <c r="M35" s="386"/>
      <c r="N35" s="386"/>
      <c r="O35" s="386"/>
      <c r="P35" s="386"/>
      <c r="Q35" s="386"/>
      <c r="R35" s="386"/>
      <c r="S35" s="386"/>
      <c r="T35" s="386"/>
      <c r="U35" s="386"/>
      <c r="V35" s="386"/>
      <c r="W35" s="386"/>
      <c r="X35" s="386"/>
      <c r="Y35" s="386"/>
      <c r="Z35" s="387"/>
    </row>
    <row r="36" spans="1:26" ht="44.25" customHeight="1" x14ac:dyDescent="0.3">
      <c r="A36" s="376" t="s">
        <v>35</v>
      </c>
      <c r="B36" s="377"/>
      <c r="C36" s="369">
        <v>2</v>
      </c>
      <c r="D36" s="370"/>
      <c r="E36" s="371"/>
      <c r="F36" s="369">
        <v>0</v>
      </c>
      <c r="G36" s="370"/>
      <c r="H36" s="371"/>
      <c r="I36" s="369">
        <v>0</v>
      </c>
      <c r="J36" s="370">
        <v>2</v>
      </c>
      <c r="K36" s="371">
        <v>2</v>
      </c>
      <c r="L36" s="369">
        <v>0</v>
      </c>
      <c r="M36" s="370">
        <v>2</v>
      </c>
      <c r="N36" s="371">
        <v>2</v>
      </c>
      <c r="O36" s="369">
        <v>0</v>
      </c>
      <c r="P36" s="370">
        <v>1</v>
      </c>
      <c r="Q36" s="371">
        <v>1</v>
      </c>
      <c r="R36" s="369">
        <v>0</v>
      </c>
      <c r="S36" s="370">
        <v>0</v>
      </c>
      <c r="T36" s="371">
        <v>0</v>
      </c>
      <c r="U36" s="369">
        <v>0</v>
      </c>
      <c r="V36" s="370">
        <v>3</v>
      </c>
      <c r="W36" s="371">
        <v>3</v>
      </c>
      <c r="X36" s="369">
        <f>C36+F36+I36+L36+O36+R36+U36</f>
        <v>2</v>
      </c>
      <c r="Y36" s="370">
        <f t="shared" ref="Y36:Z37" si="25">D36+G36+J36+M36+P36+S36+V36</f>
        <v>8</v>
      </c>
      <c r="Z36" s="371">
        <f t="shared" si="25"/>
        <v>8</v>
      </c>
    </row>
    <row r="37" spans="1:26" ht="44.25" customHeight="1" thickBot="1" x14ac:dyDescent="0.35">
      <c r="A37" s="372" t="s">
        <v>36</v>
      </c>
      <c r="B37" s="373"/>
      <c r="C37" s="374">
        <v>2</v>
      </c>
      <c r="D37" s="367"/>
      <c r="E37" s="375"/>
      <c r="F37" s="366">
        <v>0</v>
      </c>
      <c r="G37" s="367"/>
      <c r="H37" s="368"/>
      <c r="I37" s="366">
        <v>0</v>
      </c>
      <c r="J37" s="367"/>
      <c r="K37" s="368"/>
      <c r="L37" s="366">
        <v>0</v>
      </c>
      <c r="M37" s="367"/>
      <c r="N37" s="368"/>
      <c r="O37" s="366">
        <v>0</v>
      </c>
      <c r="P37" s="367"/>
      <c r="Q37" s="368"/>
      <c r="R37" s="366">
        <v>0</v>
      </c>
      <c r="S37" s="367"/>
      <c r="T37" s="368"/>
      <c r="U37" s="366">
        <v>0</v>
      </c>
      <c r="V37" s="367"/>
      <c r="W37" s="368"/>
      <c r="X37" s="367">
        <f>C37+F37+I37+L37+O37+R37+U37</f>
        <v>2</v>
      </c>
      <c r="Y37" s="367">
        <f t="shared" si="25"/>
        <v>0</v>
      </c>
      <c r="Z37" s="368">
        <f t="shared" si="25"/>
        <v>0</v>
      </c>
    </row>
    <row r="38" spans="1:26" x14ac:dyDescent="0.3">
      <c r="A38" s="41" t="s">
        <v>37</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2BB18-E555-4B28-AEEE-D5EFE40B6581}">
  <sheetPr>
    <tabColor rgb="FF00FF00"/>
    <pageSetUpPr fitToPage="1"/>
  </sheetPr>
  <dimension ref="A1:J25"/>
  <sheetViews>
    <sheetView zoomScale="73" zoomScaleNormal="73" workbookViewId="0">
      <selection sqref="A1:J1"/>
    </sheetView>
  </sheetViews>
  <sheetFormatPr baseColWidth="10" defaultRowHeight="14.4" x14ac:dyDescent="0.3"/>
  <cols>
    <col min="1" max="1" width="41.109375" customWidth="1"/>
    <col min="2" max="2" width="19.5546875" style="273" customWidth="1"/>
    <col min="3" max="4" width="22.5546875" customWidth="1"/>
    <col min="5" max="5" width="25.109375" customWidth="1"/>
    <col min="6" max="10" width="22.5546875" customWidth="1"/>
  </cols>
  <sheetData>
    <row r="1" spans="1:10" ht="57" customHeight="1" x14ac:dyDescent="0.3">
      <c r="A1" s="417" t="s">
        <v>118</v>
      </c>
      <c r="B1" s="417"/>
      <c r="C1" s="417"/>
      <c r="D1" s="417"/>
      <c r="E1" s="417"/>
      <c r="F1" s="417"/>
      <c r="G1" s="417"/>
      <c r="H1" s="417"/>
      <c r="I1" s="417"/>
      <c r="J1" s="417"/>
    </row>
    <row r="2" spans="1:10" ht="57" customHeight="1" thickBot="1" x14ac:dyDescent="0.35">
      <c r="A2" s="417" t="s">
        <v>119</v>
      </c>
      <c r="B2" s="417"/>
      <c r="C2" s="418"/>
      <c r="D2" s="418"/>
      <c r="E2" s="418"/>
      <c r="F2" s="418"/>
      <c r="G2" s="418"/>
      <c r="H2" s="418"/>
      <c r="I2" s="418"/>
      <c r="J2" s="418"/>
    </row>
    <row r="3" spans="1:10" ht="51.75" customHeight="1" thickBot="1" x14ac:dyDescent="0.35">
      <c r="A3" s="353" t="s">
        <v>120</v>
      </c>
      <c r="B3" s="357"/>
      <c r="C3" s="361" t="s">
        <v>3</v>
      </c>
      <c r="D3" s="361"/>
      <c r="E3" s="361"/>
      <c r="F3" s="361"/>
      <c r="G3" s="361"/>
      <c r="H3" s="361"/>
      <c r="I3" s="361"/>
      <c r="J3" s="362"/>
    </row>
    <row r="4" spans="1:10" ht="67.5" customHeight="1" thickBot="1" x14ac:dyDescent="0.35">
      <c r="A4" s="358"/>
      <c r="B4" s="359"/>
      <c r="C4" s="42" t="s">
        <v>4</v>
      </c>
      <c r="D4" s="43" t="s">
        <v>5</v>
      </c>
      <c r="E4" s="44" t="s">
        <v>6</v>
      </c>
      <c r="F4" s="43" t="s">
        <v>7</v>
      </c>
      <c r="G4" s="43" t="s">
        <v>8</v>
      </c>
      <c r="H4" s="144" t="s">
        <v>9</v>
      </c>
      <c r="I4" s="45" t="s">
        <v>10</v>
      </c>
      <c r="J4" s="46" t="s">
        <v>11</v>
      </c>
    </row>
    <row r="5" spans="1:10" ht="25.5" customHeight="1" x14ac:dyDescent="0.3">
      <c r="A5" s="419" t="s">
        <v>121</v>
      </c>
      <c r="B5" s="145" t="s">
        <v>32</v>
      </c>
      <c r="C5" s="48">
        <v>90</v>
      </c>
      <c r="D5" s="48" t="s">
        <v>17</v>
      </c>
      <c r="E5" s="48" t="s">
        <v>17</v>
      </c>
      <c r="F5" s="48" t="s">
        <v>17</v>
      </c>
      <c r="G5" s="48" t="s">
        <v>17</v>
      </c>
      <c r="H5" s="48" t="s">
        <v>17</v>
      </c>
      <c r="I5" s="49" t="s">
        <v>17</v>
      </c>
      <c r="J5" s="50">
        <f>SUM(C5:I5)</f>
        <v>90</v>
      </c>
    </row>
    <row r="6" spans="1:10" ht="25.5" customHeight="1" x14ac:dyDescent="0.3">
      <c r="A6" s="413"/>
      <c r="B6" s="51" t="s">
        <v>43</v>
      </c>
      <c r="C6" s="52">
        <f t="shared" ref="C6" si="0">C5/C$15</f>
        <v>0.38461538461538464</v>
      </c>
      <c r="D6" s="245" t="s">
        <v>19</v>
      </c>
      <c r="E6" s="245" t="s">
        <v>19</v>
      </c>
      <c r="F6" s="245" t="s">
        <v>19</v>
      </c>
      <c r="G6" s="245" t="s">
        <v>19</v>
      </c>
      <c r="H6" s="245" t="s">
        <v>19</v>
      </c>
      <c r="I6" s="53" t="s">
        <v>19</v>
      </c>
      <c r="J6" s="54">
        <f t="shared" ref="J6" si="1">J5/J$15</f>
        <v>0.38461538461538464</v>
      </c>
    </row>
    <row r="7" spans="1:10" ht="25.5" customHeight="1" x14ac:dyDescent="0.3">
      <c r="A7" s="412" t="s">
        <v>122</v>
      </c>
      <c r="B7" s="47" t="s">
        <v>32</v>
      </c>
      <c r="C7" s="55">
        <v>21</v>
      </c>
      <c r="D7" s="55" t="s">
        <v>17</v>
      </c>
      <c r="E7" s="55" t="s">
        <v>17</v>
      </c>
      <c r="F7" s="55" t="s">
        <v>17</v>
      </c>
      <c r="G7" s="55" t="s">
        <v>17</v>
      </c>
      <c r="H7" s="55" t="s">
        <v>17</v>
      </c>
      <c r="I7" s="56" t="s">
        <v>17</v>
      </c>
      <c r="J7" s="57">
        <f t="shared" ref="J7" si="2">SUM(C7:I7)</f>
        <v>21</v>
      </c>
    </row>
    <row r="8" spans="1:10" ht="25.5" customHeight="1" x14ac:dyDescent="0.3">
      <c r="A8" s="413"/>
      <c r="B8" s="51" t="s">
        <v>43</v>
      </c>
      <c r="C8" s="52">
        <f t="shared" ref="C8" si="3">C7/C$15</f>
        <v>8.9743589743589744E-2</v>
      </c>
      <c r="D8" s="52" t="s">
        <v>19</v>
      </c>
      <c r="E8" s="52" t="s">
        <v>19</v>
      </c>
      <c r="F8" s="52" t="s">
        <v>19</v>
      </c>
      <c r="G8" s="52" t="s">
        <v>19</v>
      </c>
      <c r="H8" s="52" t="s">
        <v>19</v>
      </c>
      <c r="I8" s="53" t="s">
        <v>19</v>
      </c>
      <c r="J8" s="54">
        <f t="shared" ref="J8" si="4">J7/J$15</f>
        <v>8.9743589743589744E-2</v>
      </c>
    </row>
    <row r="9" spans="1:10" ht="25.5" customHeight="1" x14ac:dyDescent="0.3">
      <c r="A9" s="412" t="s">
        <v>123</v>
      </c>
      <c r="B9" s="47" t="s">
        <v>32</v>
      </c>
      <c r="C9" s="55">
        <v>67</v>
      </c>
      <c r="D9" s="55" t="s">
        <v>17</v>
      </c>
      <c r="E9" s="55" t="s">
        <v>17</v>
      </c>
      <c r="F9" s="55" t="s">
        <v>17</v>
      </c>
      <c r="G9" s="55" t="s">
        <v>17</v>
      </c>
      <c r="H9" s="55" t="s">
        <v>17</v>
      </c>
      <c r="I9" s="56" t="s">
        <v>17</v>
      </c>
      <c r="J9" s="57">
        <f t="shared" ref="J9" si="5">SUM(C9:I9)</f>
        <v>67</v>
      </c>
    </row>
    <row r="10" spans="1:10" ht="25.5" customHeight="1" x14ac:dyDescent="0.3">
      <c r="A10" s="413"/>
      <c r="B10" s="51" t="s">
        <v>43</v>
      </c>
      <c r="C10" s="52">
        <f t="shared" ref="C10" si="6">C9/C$15</f>
        <v>0.28632478632478631</v>
      </c>
      <c r="D10" s="52" t="s">
        <v>19</v>
      </c>
      <c r="E10" s="52" t="s">
        <v>19</v>
      </c>
      <c r="F10" s="52" t="s">
        <v>19</v>
      </c>
      <c r="G10" s="52" t="s">
        <v>19</v>
      </c>
      <c r="H10" s="52" t="s">
        <v>19</v>
      </c>
      <c r="I10" s="53" t="s">
        <v>19</v>
      </c>
      <c r="J10" s="54">
        <f t="shared" ref="J10" si="7">J9/J$15</f>
        <v>0.28632478632478631</v>
      </c>
    </row>
    <row r="11" spans="1:10" ht="25.5" customHeight="1" x14ac:dyDescent="0.3">
      <c r="A11" s="412" t="s">
        <v>124</v>
      </c>
      <c r="B11" s="47" t="s">
        <v>32</v>
      </c>
      <c r="C11" s="55">
        <v>36</v>
      </c>
      <c r="D11" s="55" t="s">
        <v>17</v>
      </c>
      <c r="E11" s="55" t="s">
        <v>17</v>
      </c>
      <c r="F11" s="55" t="s">
        <v>17</v>
      </c>
      <c r="G11" s="55" t="s">
        <v>17</v>
      </c>
      <c r="H11" s="55" t="s">
        <v>17</v>
      </c>
      <c r="I11" s="56" t="s">
        <v>17</v>
      </c>
      <c r="J11" s="57">
        <f t="shared" ref="J11" si="8">SUM(C11:I11)</f>
        <v>36</v>
      </c>
    </row>
    <row r="12" spans="1:10" ht="25.5" customHeight="1" x14ac:dyDescent="0.3">
      <c r="A12" s="413"/>
      <c r="B12" s="51" t="s">
        <v>43</v>
      </c>
      <c r="C12" s="52">
        <f t="shared" ref="C12" si="9">C11/C$15</f>
        <v>0.15384615384615385</v>
      </c>
      <c r="D12" s="52" t="s">
        <v>19</v>
      </c>
      <c r="E12" s="52" t="s">
        <v>19</v>
      </c>
      <c r="F12" s="52" t="s">
        <v>19</v>
      </c>
      <c r="G12" s="52" t="s">
        <v>19</v>
      </c>
      <c r="H12" s="52" t="s">
        <v>19</v>
      </c>
      <c r="I12" s="53" t="s">
        <v>19</v>
      </c>
      <c r="J12" s="54">
        <f t="shared" ref="J12" si="10">J11/J$15</f>
        <v>0.15384615384615385</v>
      </c>
    </row>
    <row r="13" spans="1:10" ht="25.5" customHeight="1" x14ac:dyDescent="0.3">
      <c r="A13" s="412" t="s">
        <v>125</v>
      </c>
      <c r="B13" s="47" t="s">
        <v>32</v>
      </c>
      <c r="C13" s="55">
        <v>20</v>
      </c>
      <c r="D13" s="55" t="s">
        <v>17</v>
      </c>
      <c r="E13" s="55" t="s">
        <v>17</v>
      </c>
      <c r="F13" s="55" t="s">
        <v>17</v>
      </c>
      <c r="G13" s="55" t="s">
        <v>17</v>
      </c>
      <c r="H13" s="55" t="s">
        <v>17</v>
      </c>
      <c r="I13" s="56" t="s">
        <v>17</v>
      </c>
      <c r="J13" s="57">
        <f t="shared" ref="J13" si="11">SUM(C13:I13)</f>
        <v>20</v>
      </c>
    </row>
    <row r="14" spans="1:10" ht="25.5" customHeight="1" thickBot="1" x14ac:dyDescent="0.35">
      <c r="A14" s="414"/>
      <c r="B14" s="51" t="s">
        <v>43</v>
      </c>
      <c r="C14" s="146">
        <f t="shared" ref="C14" si="12">C13/C$15</f>
        <v>8.5470085470085472E-2</v>
      </c>
      <c r="D14" s="146" t="s">
        <v>19</v>
      </c>
      <c r="E14" s="146" t="s">
        <v>19</v>
      </c>
      <c r="F14" s="146" t="s">
        <v>19</v>
      </c>
      <c r="G14" s="146" t="s">
        <v>19</v>
      </c>
      <c r="H14" s="146" t="s">
        <v>19</v>
      </c>
      <c r="I14" s="267" t="s">
        <v>19</v>
      </c>
      <c r="J14" s="147">
        <f t="shared" ref="J14" si="13">J13/J$15</f>
        <v>8.5470085470085472E-2</v>
      </c>
    </row>
    <row r="15" spans="1:10" ht="27.75" customHeight="1" x14ac:dyDescent="0.3">
      <c r="A15" s="415" t="s">
        <v>126</v>
      </c>
      <c r="B15" s="145" t="s">
        <v>32</v>
      </c>
      <c r="C15" s="149">
        <f>C5+C7+C9+C11+C13</f>
        <v>234</v>
      </c>
      <c r="D15" s="149" t="s">
        <v>17</v>
      </c>
      <c r="E15" s="149" t="s">
        <v>17</v>
      </c>
      <c r="F15" s="149" t="s">
        <v>17</v>
      </c>
      <c r="G15" s="149" t="s">
        <v>17</v>
      </c>
      <c r="H15" s="149" t="s">
        <v>17</v>
      </c>
      <c r="I15" s="178" t="s">
        <v>17</v>
      </c>
      <c r="J15" s="150">
        <f t="shared" ref="J15" si="14">J5+J7+J9+J11+J13</f>
        <v>234</v>
      </c>
    </row>
    <row r="16" spans="1:10" ht="27.75" customHeight="1" thickBot="1" x14ac:dyDescent="0.35">
      <c r="A16" s="416"/>
      <c r="B16" s="62" t="s">
        <v>43</v>
      </c>
      <c r="C16" s="69">
        <f t="shared" ref="C16" si="15">C15/C$15</f>
        <v>1</v>
      </c>
      <c r="D16" s="69" t="s">
        <v>19</v>
      </c>
      <c r="E16" s="69" t="s">
        <v>19</v>
      </c>
      <c r="F16" s="69" t="s">
        <v>19</v>
      </c>
      <c r="G16" s="69" t="s">
        <v>19</v>
      </c>
      <c r="H16" s="69" t="s">
        <v>19</v>
      </c>
      <c r="I16" s="249" t="s">
        <v>19</v>
      </c>
      <c r="J16" s="71">
        <f>J15/J$15</f>
        <v>1</v>
      </c>
    </row>
    <row r="17" spans="1:10" ht="36" customHeight="1" thickBot="1" x14ac:dyDescent="0.35">
      <c r="A17" s="72"/>
      <c r="B17" s="73"/>
      <c r="C17" s="74"/>
      <c r="D17" s="74"/>
      <c r="E17" s="74"/>
      <c r="F17" s="74"/>
      <c r="G17" s="74"/>
      <c r="H17" s="74"/>
      <c r="I17" s="74"/>
      <c r="J17" s="74"/>
    </row>
    <row r="18" spans="1:10" ht="44.25" customHeight="1" x14ac:dyDescent="0.3">
      <c r="A18" s="75" t="s">
        <v>127</v>
      </c>
      <c r="B18" s="268" t="s">
        <v>32</v>
      </c>
      <c r="C18" s="152">
        <v>19</v>
      </c>
      <c r="D18" s="77" t="s">
        <v>17</v>
      </c>
      <c r="E18" s="77" t="s">
        <v>17</v>
      </c>
      <c r="F18" s="77" t="s">
        <v>17</v>
      </c>
      <c r="G18" s="77" t="s">
        <v>17</v>
      </c>
      <c r="H18" s="77" t="s">
        <v>17</v>
      </c>
      <c r="I18" s="77" t="s">
        <v>17</v>
      </c>
      <c r="J18" s="79">
        <f>SUM(C18:I18)</f>
        <v>19</v>
      </c>
    </row>
    <row r="19" spans="1:10" ht="44.25" customHeight="1" thickBot="1" x14ac:dyDescent="0.35">
      <c r="A19" s="269" t="s">
        <v>48</v>
      </c>
      <c r="B19" s="62" t="s">
        <v>32</v>
      </c>
      <c r="C19" s="154">
        <f>+C20-C18-C15</f>
        <v>197</v>
      </c>
      <c r="D19" s="82" t="s">
        <v>17</v>
      </c>
      <c r="E19" s="82" t="s">
        <v>17</v>
      </c>
      <c r="F19" s="82" t="s">
        <v>17</v>
      </c>
      <c r="G19" s="82" t="s">
        <v>17</v>
      </c>
      <c r="H19" s="82" t="s">
        <v>17</v>
      </c>
      <c r="I19" s="83" t="s">
        <v>17</v>
      </c>
      <c r="J19" s="270">
        <f>SUM(C19:I19)</f>
        <v>197</v>
      </c>
    </row>
    <row r="20" spans="1:10" ht="44.25" customHeight="1" thickBot="1" x14ac:dyDescent="0.35">
      <c r="A20" s="271" t="s">
        <v>34</v>
      </c>
      <c r="B20" s="62" t="s">
        <v>32</v>
      </c>
      <c r="C20" s="154">
        <v>450</v>
      </c>
      <c r="D20" s="82" t="s">
        <v>17</v>
      </c>
      <c r="E20" s="82" t="s">
        <v>17</v>
      </c>
      <c r="F20" s="82" t="s">
        <v>17</v>
      </c>
      <c r="G20" s="82" t="s">
        <v>17</v>
      </c>
      <c r="H20" s="82" t="s">
        <v>17</v>
      </c>
      <c r="I20" s="82" t="s">
        <v>17</v>
      </c>
      <c r="J20" s="84">
        <f>SUM(C20:I20)</f>
        <v>450</v>
      </c>
    </row>
    <row r="21" spans="1:10" ht="54.75" customHeight="1" thickBot="1" x14ac:dyDescent="0.35">
      <c r="A21" s="87"/>
      <c r="B21" s="72"/>
      <c r="C21" s="88"/>
      <c r="D21" s="88"/>
      <c r="E21" s="88"/>
      <c r="F21" s="88"/>
      <c r="G21" s="88"/>
      <c r="H21" s="88"/>
      <c r="I21" s="88"/>
      <c r="J21" s="89"/>
    </row>
    <row r="22" spans="1:10" ht="42" customHeight="1" x14ac:dyDescent="0.3">
      <c r="A22" s="320" t="s">
        <v>49</v>
      </c>
      <c r="B22" s="321"/>
      <c r="C22" s="321"/>
      <c r="D22" s="90"/>
      <c r="E22" s="90"/>
      <c r="F22" s="90"/>
      <c r="G22" s="90"/>
      <c r="H22" s="90"/>
      <c r="I22" s="90"/>
      <c r="J22" s="91"/>
    </row>
    <row r="23" spans="1:10" ht="42" customHeight="1" x14ac:dyDescent="0.3">
      <c r="A23" s="338" t="s">
        <v>35</v>
      </c>
      <c r="B23" s="339"/>
      <c r="C23" s="272">
        <v>1</v>
      </c>
      <c r="D23" s="93">
        <v>0</v>
      </c>
      <c r="E23" s="93">
        <v>0</v>
      </c>
      <c r="F23" s="93">
        <v>0</v>
      </c>
      <c r="G23" s="93">
        <v>0</v>
      </c>
      <c r="H23" s="93">
        <v>0</v>
      </c>
      <c r="I23" s="93">
        <v>0</v>
      </c>
      <c r="J23" s="94">
        <f>SUM(C23:I23)</f>
        <v>1</v>
      </c>
    </row>
    <row r="24" spans="1:10" ht="42" customHeight="1" thickBot="1" x14ac:dyDescent="0.35">
      <c r="A24" s="340" t="s">
        <v>36</v>
      </c>
      <c r="B24" s="341"/>
      <c r="C24" s="95">
        <v>2</v>
      </c>
      <c r="D24" s="96">
        <v>0</v>
      </c>
      <c r="E24" s="96">
        <v>0</v>
      </c>
      <c r="F24" s="96">
        <v>0</v>
      </c>
      <c r="G24" s="96">
        <v>0</v>
      </c>
      <c r="H24" s="96">
        <v>0</v>
      </c>
      <c r="I24" s="97">
        <v>0</v>
      </c>
      <c r="J24" s="98">
        <f>SUM(C24:I24)</f>
        <v>2</v>
      </c>
    </row>
    <row r="25" spans="1:10" ht="31.5" customHeight="1" x14ac:dyDescent="0.3">
      <c r="A25" s="99" t="s">
        <v>37</v>
      </c>
      <c r="B25" s="100"/>
      <c r="C25" s="101"/>
      <c r="D25" s="101"/>
      <c r="E25" s="101"/>
      <c r="F25" s="101"/>
      <c r="G25" s="101"/>
      <c r="H25" s="101"/>
      <c r="I25" s="101"/>
      <c r="J25" s="101"/>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600F-C7DB-46DF-BCE6-866B58AF2729}">
  <sheetPr>
    <tabColor rgb="FF00FF00"/>
    <pageSetUpPr fitToPage="1"/>
  </sheetPr>
  <dimension ref="A1:J21"/>
  <sheetViews>
    <sheetView zoomScale="71" zoomScaleNormal="71" workbookViewId="0">
      <selection sqref="A1:J1"/>
    </sheetView>
  </sheetViews>
  <sheetFormatPr baseColWidth="10" defaultRowHeight="14.4" x14ac:dyDescent="0.3"/>
  <cols>
    <col min="1" max="1" width="33.6640625" customWidth="1"/>
    <col min="2" max="2" width="12.109375" customWidth="1"/>
    <col min="3" max="10" width="22.5546875" customWidth="1"/>
  </cols>
  <sheetData>
    <row r="1" spans="1:10" ht="43.5" customHeight="1" x14ac:dyDescent="0.3">
      <c r="A1" s="417" t="s">
        <v>38</v>
      </c>
      <c r="B1" s="417"/>
      <c r="C1" s="417"/>
      <c r="D1" s="417"/>
      <c r="E1" s="417"/>
      <c r="F1" s="417"/>
      <c r="G1" s="417"/>
      <c r="H1" s="417"/>
      <c r="I1" s="417"/>
      <c r="J1" s="417"/>
    </row>
    <row r="2" spans="1:10" ht="43.5" customHeight="1" thickBot="1" x14ac:dyDescent="0.35">
      <c r="A2" s="417" t="s">
        <v>39</v>
      </c>
      <c r="B2" s="417"/>
      <c r="C2" s="418"/>
      <c r="D2" s="418"/>
      <c r="E2" s="418"/>
      <c r="F2" s="418"/>
      <c r="G2" s="418"/>
      <c r="H2" s="418"/>
      <c r="I2" s="418"/>
      <c r="J2" s="418"/>
    </row>
    <row r="3" spans="1:10" ht="51.75" customHeight="1" thickBot="1" x14ac:dyDescent="0.35">
      <c r="A3" s="353" t="s">
        <v>40</v>
      </c>
      <c r="B3" s="357"/>
      <c r="C3" s="360" t="s">
        <v>3</v>
      </c>
      <c r="D3" s="361"/>
      <c r="E3" s="361"/>
      <c r="F3" s="361"/>
      <c r="G3" s="361"/>
      <c r="H3" s="361"/>
      <c r="I3" s="361"/>
      <c r="J3" s="362"/>
    </row>
    <row r="4" spans="1:10" ht="48" customHeight="1" thickBot="1" x14ac:dyDescent="0.35">
      <c r="A4" s="358"/>
      <c r="B4" s="359"/>
      <c r="C4" s="42" t="s">
        <v>4</v>
      </c>
      <c r="D4" s="43" t="s">
        <v>5</v>
      </c>
      <c r="E4" s="44" t="s">
        <v>6</v>
      </c>
      <c r="F4" s="44" t="s">
        <v>41</v>
      </c>
      <c r="G4" s="43" t="s">
        <v>8</v>
      </c>
      <c r="H4" s="43" t="s">
        <v>9</v>
      </c>
      <c r="I4" s="45" t="s">
        <v>10</v>
      </c>
      <c r="J4" s="46" t="s">
        <v>11</v>
      </c>
    </row>
    <row r="5" spans="1:10" ht="25.5" customHeight="1" x14ac:dyDescent="0.3">
      <c r="A5" s="423" t="s">
        <v>42</v>
      </c>
      <c r="B5" s="47" t="s">
        <v>32</v>
      </c>
      <c r="C5" s="48">
        <v>230</v>
      </c>
      <c r="D5" s="48" t="s">
        <v>17</v>
      </c>
      <c r="E5" s="48" t="s">
        <v>17</v>
      </c>
      <c r="F5" s="48" t="s">
        <v>17</v>
      </c>
      <c r="G5" s="48" t="s">
        <v>17</v>
      </c>
      <c r="H5" s="48" t="s">
        <v>17</v>
      </c>
      <c r="I5" s="49" t="s">
        <v>17</v>
      </c>
      <c r="J5" s="50">
        <f>SUM(C5:I5)</f>
        <v>230</v>
      </c>
    </row>
    <row r="6" spans="1:10" ht="25.5" customHeight="1" x14ac:dyDescent="0.3">
      <c r="A6" s="424"/>
      <c r="B6" s="51" t="s">
        <v>43</v>
      </c>
      <c r="C6" s="52">
        <f t="shared" ref="C6:J6" si="0">C5/C$11</f>
        <v>0.56097560975609762</v>
      </c>
      <c r="D6" s="52" t="s">
        <v>19</v>
      </c>
      <c r="E6" s="52" t="s">
        <v>19</v>
      </c>
      <c r="F6" s="52" t="s">
        <v>19</v>
      </c>
      <c r="G6" s="52" t="s">
        <v>19</v>
      </c>
      <c r="H6" s="52" t="s">
        <v>19</v>
      </c>
      <c r="I6" s="53" t="s">
        <v>19</v>
      </c>
      <c r="J6" s="54">
        <f t="shared" si="0"/>
        <v>0.56097560975609762</v>
      </c>
    </row>
    <row r="7" spans="1:10" ht="25.5" customHeight="1" x14ac:dyDescent="0.3">
      <c r="A7" s="420" t="s">
        <v>44</v>
      </c>
      <c r="B7" s="47" t="s">
        <v>32</v>
      </c>
      <c r="C7" s="55">
        <v>81</v>
      </c>
      <c r="D7" s="55" t="s">
        <v>17</v>
      </c>
      <c r="E7" s="55" t="s">
        <v>17</v>
      </c>
      <c r="F7" s="55" t="s">
        <v>17</v>
      </c>
      <c r="G7" s="55" t="s">
        <v>17</v>
      </c>
      <c r="H7" s="55" t="s">
        <v>17</v>
      </c>
      <c r="I7" s="56" t="s">
        <v>17</v>
      </c>
      <c r="J7" s="57">
        <f t="shared" ref="J7" si="1">SUM(C7:I7)</f>
        <v>81</v>
      </c>
    </row>
    <row r="8" spans="1:10" ht="25.5" customHeight="1" x14ac:dyDescent="0.3">
      <c r="A8" s="424"/>
      <c r="B8" s="51" t="s">
        <v>43</v>
      </c>
      <c r="C8" s="52">
        <f t="shared" ref="C8:J8" si="2">C7/C$11</f>
        <v>0.19756097560975611</v>
      </c>
      <c r="D8" s="52" t="s">
        <v>19</v>
      </c>
      <c r="E8" s="52" t="s">
        <v>19</v>
      </c>
      <c r="F8" s="52" t="s">
        <v>19</v>
      </c>
      <c r="G8" s="52" t="s">
        <v>19</v>
      </c>
      <c r="H8" s="52" t="s">
        <v>19</v>
      </c>
      <c r="I8" s="53" t="s">
        <v>19</v>
      </c>
      <c r="J8" s="54">
        <f t="shared" si="2"/>
        <v>0.19756097560975611</v>
      </c>
    </row>
    <row r="9" spans="1:10" ht="25.5" customHeight="1" x14ac:dyDescent="0.3">
      <c r="A9" s="420" t="s">
        <v>45</v>
      </c>
      <c r="B9" s="58" t="s">
        <v>32</v>
      </c>
      <c r="C9" s="59">
        <v>99</v>
      </c>
      <c r="D9" s="59" t="s">
        <v>17</v>
      </c>
      <c r="E9" s="59" t="s">
        <v>17</v>
      </c>
      <c r="F9" s="59" t="s">
        <v>17</v>
      </c>
      <c r="G9" s="59" t="s">
        <v>17</v>
      </c>
      <c r="H9" s="59" t="s">
        <v>17</v>
      </c>
      <c r="I9" s="60" t="s">
        <v>17</v>
      </c>
      <c r="J9" s="61">
        <f t="shared" ref="J9:J11" si="3">SUM(C9:I9)</f>
        <v>99</v>
      </c>
    </row>
    <row r="10" spans="1:10" ht="25.5" customHeight="1" thickBot="1" x14ac:dyDescent="0.35">
      <c r="A10" s="421"/>
      <c r="B10" s="62" t="s">
        <v>43</v>
      </c>
      <c r="C10" s="63">
        <f t="shared" ref="C10:J10" si="4">C9/C$11</f>
        <v>0.24146341463414633</v>
      </c>
      <c r="D10" s="63" t="s">
        <v>19</v>
      </c>
      <c r="E10" s="63" t="s">
        <v>19</v>
      </c>
      <c r="F10" s="63" t="s">
        <v>19</v>
      </c>
      <c r="G10" s="63" t="s">
        <v>19</v>
      </c>
      <c r="H10" s="63" t="s">
        <v>19</v>
      </c>
      <c r="I10" s="64" t="s">
        <v>19</v>
      </c>
      <c r="J10" s="65">
        <f t="shared" si="4"/>
        <v>0.24146341463414633</v>
      </c>
    </row>
    <row r="11" spans="1:10" ht="27.75" customHeight="1" x14ac:dyDescent="0.3">
      <c r="A11" s="422" t="s">
        <v>46</v>
      </c>
      <c r="B11" s="47" t="s">
        <v>32</v>
      </c>
      <c r="C11" s="66">
        <f t="shared" ref="C11" si="5">C5+C7++C9</f>
        <v>410</v>
      </c>
      <c r="D11" s="66" t="s">
        <v>17</v>
      </c>
      <c r="E11" s="66" t="s">
        <v>17</v>
      </c>
      <c r="F11" s="66" t="s">
        <v>17</v>
      </c>
      <c r="G11" s="66" t="s">
        <v>17</v>
      </c>
      <c r="H11" s="66" t="s">
        <v>17</v>
      </c>
      <c r="I11" s="67" t="s">
        <v>17</v>
      </c>
      <c r="J11" s="68">
        <f t="shared" si="3"/>
        <v>410</v>
      </c>
    </row>
    <row r="12" spans="1:10" ht="27.75" customHeight="1" thickBot="1" x14ac:dyDescent="0.35">
      <c r="A12" s="358"/>
      <c r="B12" s="62" t="s">
        <v>43</v>
      </c>
      <c r="C12" s="69">
        <f t="shared" ref="C12" si="6">C11/C$11</f>
        <v>1</v>
      </c>
      <c r="D12" s="69" t="s">
        <v>19</v>
      </c>
      <c r="E12" s="69" t="s">
        <v>19</v>
      </c>
      <c r="F12" s="69" t="s">
        <v>19</v>
      </c>
      <c r="G12" s="69" t="s">
        <v>19</v>
      </c>
      <c r="H12" s="69" t="s">
        <v>19</v>
      </c>
      <c r="I12" s="70" t="s">
        <v>19</v>
      </c>
      <c r="J12" s="71">
        <f>J11/J$11</f>
        <v>1</v>
      </c>
    </row>
    <row r="13" spans="1:10" ht="36" customHeight="1" thickBot="1" x14ac:dyDescent="0.35">
      <c r="A13" s="72"/>
      <c r="B13" s="73"/>
      <c r="C13" s="74"/>
      <c r="D13" s="74"/>
      <c r="E13" s="74"/>
      <c r="F13" s="74"/>
      <c r="G13" s="74"/>
      <c r="H13" s="74"/>
      <c r="I13" s="74"/>
      <c r="J13" s="74"/>
    </row>
    <row r="14" spans="1:10" ht="48.75" customHeight="1" x14ac:dyDescent="0.3">
      <c r="A14" s="75" t="s">
        <v>47</v>
      </c>
      <c r="B14" s="76" t="s">
        <v>32</v>
      </c>
      <c r="C14" s="77">
        <v>40</v>
      </c>
      <c r="D14" s="77" t="s">
        <v>17</v>
      </c>
      <c r="E14" s="77" t="s">
        <v>17</v>
      </c>
      <c r="F14" s="77" t="s">
        <v>17</v>
      </c>
      <c r="G14" s="77" t="s">
        <v>17</v>
      </c>
      <c r="H14" s="77" t="s">
        <v>17</v>
      </c>
      <c r="I14" s="78" t="s">
        <v>17</v>
      </c>
      <c r="J14" s="79">
        <f>SUM(C14:I14)</f>
        <v>40</v>
      </c>
    </row>
    <row r="15" spans="1:10" ht="48.75" customHeight="1" thickBot="1" x14ac:dyDescent="0.35">
      <c r="A15" s="80" t="s">
        <v>48</v>
      </c>
      <c r="B15" s="81" t="s">
        <v>32</v>
      </c>
      <c r="C15" s="82">
        <f t="shared" ref="C15:J15" si="7">C16-C11-C14</f>
        <v>0</v>
      </c>
      <c r="D15" s="82" t="s">
        <v>17</v>
      </c>
      <c r="E15" s="82" t="s">
        <v>17</v>
      </c>
      <c r="F15" s="82" t="s">
        <v>17</v>
      </c>
      <c r="G15" s="82" t="s">
        <v>17</v>
      </c>
      <c r="H15" s="82" t="s">
        <v>17</v>
      </c>
      <c r="I15" s="83" t="s">
        <v>17</v>
      </c>
      <c r="J15" s="84">
        <f t="shared" si="7"/>
        <v>0</v>
      </c>
    </row>
    <row r="16" spans="1:10" ht="48.75" customHeight="1" thickBot="1" x14ac:dyDescent="0.35">
      <c r="A16" s="85" t="s">
        <v>34</v>
      </c>
      <c r="B16" s="86" t="s">
        <v>32</v>
      </c>
      <c r="C16" s="82">
        <v>450</v>
      </c>
      <c r="D16" s="82" t="s">
        <v>17</v>
      </c>
      <c r="E16" s="82" t="s">
        <v>17</v>
      </c>
      <c r="F16" s="82" t="s">
        <v>17</v>
      </c>
      <c r="G16" s="82" t="s">
        <v>17</v>
      </c>
      <c r="H16" s="82" t="s">
        <v>17</v>
      </c>
      <c r="I16" s="83" t="s">
        <v>17</v>
      </c>
      <c r="J16" s="84">
        <f>SUM(C16:I16)</f>
        <v>450</v>
      </c>
    </row>
    <row r="17" spans="1:10" ht="54.75" customHeight="1" thickBot="1" x14ac:dyDescent="0.35">
      <c r="A17" s="87"/>
      <c r="B17" s="72"/>
      <c r="C17" s="88"/>
      <c r="D17" s="88"/>
      <c r="E17" s="88"/>
      <c r="F17" s="88"/>
      <c r="G17" s="88"/>
      <c r="H17" s="88"/>
      <c r="I17" s="88"/>
      <c r="J17" s="89"/>
    </row>
    <row r="18" spans="1:10" ht="36" customHeight="1" x14ac:dyDescent="0.3">
      <c r="A18" s="320" t="s">
        <v>49</v>
      </c>
      <c r="B18" s="321"/>
      <c r="C18" s="321"/>
      <c r="D18" s="90"/>
      <c r="E18" s="90"/>
      <c r="F18" s="90"/>
      <c r="G18" s="90"/>
      <c r="H18" s="90"/>
      <c r="I18" s="90"/>
      <c r="J18" s="91"/>
    </row>
    <row r="19" spans="1:10" ht="36" customHeight="1" x14ac:dyDescent="0.3">
      <c r="A19" s="338" t="s">
        <v>35</v>
      </c>
      <c r="B19" s="339"/>
      <c r="C19" s="92">
        <v>2</v>
      </c>
      <c r="D19" s="93">
        <v>0</v>
      </c>
      <c r="E19" s="93">
        <v>0</v>
      </c>
      <c r="F19" s="93">
        <v>0</v>
      </c>
      <c r="G19" s="93">
        <v>0</v>
      </c>
      <c r="H19" s="93">
        <v>0</v>
      </c>
      <c r="I19" s="93">
        <v>0</v>
      </c>
      <c r="J19" s="94">
        <f>SUM(C19:I19)</f>
        <v>2</v>
      </c>
    </row>
    <row r="20" spans="1:10" ht="36" customHeight="1" thickBot="1" x14ac:dyDescent="0.35">
      <c r="A20" s="340" t="s">
        <v>36</v>
      </c>
      <c r="B20" s="341"/>
      <c r="C20" s="95">
        <v>2</v>
      </c>
      <c r="D20" s="96">
        <v>0</v>
      </c>
      <c r="E20" s="96">
        <v>0</v>
      </c>
      <c r="F20" s="96">
        <v>0</v>
      </c>
      <c r="G20" s="96">
        <v>0</v>
      </c>
      <c r="H20" s="96">
        <v>0</v>
      </c>
      <c r="I20" s="97">
        <v>0</v>
      </c>
      <c r="J20" s="98">
        <f>SUM(C20:I20)</f>
        <v>2</v>
      </c>
    </row>
    <row r="21" spans="1:10" ht="31.5" customHeight="1" x14ac:dyDescent="0.3">
      <c r="A21" s="99" t="s">
        <v>37</v>
      </c>
      <c r="B21" s="100"/>
      <c r="C21" s="101"/>
      <c r="D21" s="101"/>
      <c r="E21" s="101"/>
      <c r="F21" s="101"/>
      <c r="G21" s="101"/>
      <c r="H21" s="101"/>
      <c r="I21" s="101"/>
      <c r="J21" s="101"/>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01984-4722-4146-ABCB-CD34E83129A0}">
  <sheetPr>
    <tabColor rgb="FF00FF00"/>
    <pageSetUpPr fitToPage="1"/>
  </sheetPr>
  <dimension ref="A1:J32"/>
  <sheetViews>
    <sheetView zoomScale="64" zoomScaleNormal="64" workbookViewId="0">
      <selection sqref="A1:J1"/>
    </sheetView>
  </sheetViews>
  <sheetFormatPr baseColWidth="10" defaultRowHeight="14.4" x14ac:dyDescent="0.3"/>
  <cols>
    <col min="1" max="1" width="54.5546875" customWidth="1"/>
    <col min="2" max="2" width="17.33203125" customWidth="1"/>
    <col min="3" max="10" width="26.109375" customWidth="1"/>
  </cols>
  <sheetData>
    <row r="1" spans="1:10" ht="57" customHeight="1" x14ac:dyDescent="0.3">
      <c r="A1" s="437" t="s">
        <v>75</v>
      </c>
      <c r="B1" s="437"/>
      <c r="C1" s="437"/>
      <c r="D1" s="437"/>
      <c r="E1" s="437"/>
      <c r="F1" s="437"/>
      <c r="G1" s="437"/>
      <c r="H1" s="437"/>
      <c r="I1" s="437"/>
      <c r="J1" s="437"/>
    </row>
    <row r="2" spans="1:10" ht="42" customHeight="1" thickBot="1" x14ac:dyDescent="0.35">
      <c r="A2" s="438" t="s">
        <v>76</v>
      </c>
      <c r="B2" s="438"/>
      <c r="C2" s="439"/>
      <c r="D2" s="439"/>
      <c r="E2" s="439"/>
      <c r="F2" s="439"/>
      <c r="G2" s="439"/>
      <c r="H2" s="439"/>
      <c r="I2" s="439"/>
      <c r="J2" s="439"/>
    </row>
    <row r="3" spans="1:10" ht="51.75" customHeight="1" thickBot="1" x14ac:dyDescent="0.35">
      <c r="A3" s="403" t="s">
        <v>77</v>
      </c>
      <c r="B3" s="440"/>
      <c r="C3" s="360" t="s">
        <v>3</v>
      </c>
      <c r="D3" s="361"/>
      <c r="E3" s="361"/>
      <c r="F3" s="361"/>
      <c r="G3" s="361"/>
      <c r="H3" s="361"/>
      <c r="I3" s="361"/>
      <c r="J3" s="362"/>
    </row>
    <row r="4" spans="1:10" ht="57.75" customHeight="1" thickBot="1" x14ac:dyDescent="0.35">
      <c r="A4" s="407"/>
      <c r="B4" s="441"/>
      <c r="C4" s="156" t="s">
        <v>4</v>
      </c>
      <c r="D4" s="157" t="s">
        <v>5</v>
      </c>
      <c r="E4" s="158" t="s">
        <v>6</v>
      </c>
      <c r="F4" s="158" t="s">
        <v>7</v>
      </c>
      <c r="G4" s="157" t="s">
        <v>8</v>
      </c>
      <c r="H4" s="159" t="s">
        <v>9</v>
      </c>
      <c r="I4" s="160" t="s">
        <v>10</v>
      </c>
      <c r="J4" s="161" t="s">
        <v>11</v>
      </c>
    </row>
    <row r="5" spans="1:10" ht="31.5" customHeight="1" x14ac:dyDescent="0.3">
      <c r="A5" s="442" t="s">
        <v>78</v>
      </c>
      <c r="B5" s="162" t="s">
        <v>32</v>
      </c>
      <c r="C5" s="163">
        <v>6</v>
      </c>
      <c r="D5" s="163" t="s">
        <v>17</v>
      </c>
      <c r="E5" s="163" t="s">
        <v>17</v>
      </c>
      <c r="F5" s="163" t="s">
        <v>17</v>
      </c>
      <c r="G5" s="163" t="s">
        <v>17</v>
      </c>
      <c r="H5" s="163" t="s">
        <v>17</v>
      </c>
      <c r="I5" s="164" t="s">
        <v>17</v>
      </c>
      <c r="J5" s="165">
        <f>SUM(C5:I5)</f>
        <v>6</v>
      </c>
    </row>
    <row r="6" spans="1:10" ht="31.5" customHeight="1" x14ac:dyDescent="0.3">
      <c r="A6" s="435"/>
      <c r="B6" s="166" t="s">
        <v>43</v>
      </c>
      <c r="C6" s="167">
        <f t="shared" ref="C6" si="0">C5/C$21</f>
        <v>2.6905829596412557E-2</v>
      </c>
      <c r="D6" s="167" t="s">
        <v>19</v>
      </c>
      <c r="E6" s="167" t="s">
        <v>19</v>
      </c>
      <c r="F6" s="167" t="s">
        <v>19</v>
      </c>
      <c r="G6" s="167" t="s">
        <v>19</v>
      </c>
      <c r="H6" s="167" t="s">
        <v>19</v>
      </c>
      <c r="I6" s="168" t="s">
        <v>19</v>
      </c>
      <c r="J6" s="169">
        <f t="shared" ref="J6" si="1">J5/J$21</f>
        <v>2.6905829596412557E-2</v>
      </c>
    </row>
    <row r="7" spans="1:10" ht="25.5" customHeight="1" x14ac:dyDescent="0.3">
      <c r="A7" s="434" t="s">
        <v>79</v>
      </c>
      <c r="B7" s="170" t="s">
        <v>32</v>
      </c>
      <c r="C7" s="171">
        <v>22</v>
      </c>
      <c r="D7" s="171" t="s">
        <v>17</v>
      </c>
      <c r="E7" s="171" t="s">
        <v>17</v>
      </c>
      <c r="F7" s="171" t="s">
        <v>17</v>
      </c>
      <c r="G7" s="171" t="s">
        <v>17</v>
      </c>
      <c r="H7" s="171" t="s">
        <v>17</v>
      </c>
      <c r="I7" s="172" t="s">
        <v>17</v>
      </c>
      <c r="J7" s="173">
        <f t="shared" ref="J7" si="2">SUM(C7:I7)</f>
        <v>22</v>
      </c>
    </row>
    <row r="8" spans="1:10" ht="25.5" customHeight="1" x14ac:dyDescent="0.3">
      <c r="A8" s="435"/>
      <c r="B8" s="166" t="s">
        <v>43</v>
      </c>
      <c r="C8" s="167">
        <f t="shared" ref="C8" si="3">C7/C$21</f>
        <v>9.8654708520179366E-2</v>
      </c>
      <c r="D8" s="167" t="s">
        <v>19</v>
      </c>
      <c r="E8" s="167" t="s">
        <v>19</v>
      </c>
      <c r="F8" s="167" t="s">
        <v>19</v>
      </c>
      <c r="G8" s="167" t="s">
        <v>19</v>
      </c>
      <c r="H8" s="167" t="s">
        <v>19</v>
      </c>
      <c r="I8" s="168" t="s">
        <v>19</v>
      </c>
      <c r="J8" s="169">
        <f t="shared" ref="J8" si="4">J7/J$21</f>
        <v>9.8654708520179366E-2</v>
      </c>
    </row>
    <row r="9" spans="1:10" ht="33.75" customHeight="1" x14ac:dyDescent="0.3">
      <c r="A9" s="434" t="s">
        <v>80</v>
      </c>
      <c r="B9" s="170" t="s">
        <v>32</v>
      </c>
      <c r="C9" s="171">
        <v>55</v>
      </c>
      <c r="D9" s="171" t="s">
        <v>17</v>
      </c>
      <c r="E9" s="171" t="s">
        <v>17</v>
      </c>
      <c r="F9" s="171" t="s">
        <v>17</v>
      </c>
      <c r="G9" s="171" t="s">
        <v>17</v>
      </c>
      <c r="H9" s="171" t="s">
        <v>17</v>
      </c>
      <c r="I9" s="172" t="s">
        <v>17</v>
      </c>
      <c r="J9" s="173">
        <f t="shared" ref="J9" si="5">SUM(C9:I9)</f>
        <v>55</v>
      </c>
    </row>
    <row r="10" spans="1:10" ht="33.75" customHeight="1" x14ac:dyDescent="0.3">
      <c r="A10" s="435"/>
      <c r="B10" s="166" t="s">
        <v>43</v>
      </c>
      <c r="C10" s="167">
        <f t="shared" ref="C10" si="6">C9/C$21</f>
        <v>0.24663677130044842</v>
      </c>
      <c r="D10" s="167" t="s">
        <v>19</v>
      </c>
      <c r="E10" s="167" t="s">
        <v>19</v>
      </c>
      <c r="F10" s="167" t="s">
        <v>19</v>
      </c>
      <c r="G10" s="167" t="s">
        <v>19</v>
      </c>
      <c r="H10" s="167" t="s">
        <v>19</v>
      </c>
      <c r="I10" s="168" t="s">
        <v>19</v>
      </c>
      <c r="J10" s="169">
        <f t="shared" ref="J10" si="7">J9/J$21</f>
        <v>0.24663677130044842</v>
      </c>
    </row>
    <row r="11" spans="1:10" ht="25.5" customHeight="1" x14ac:dyDescent="0.3">
      <c r="A11" s="434" t="s">
        <v>81</v>
      </c>
      <c r="B11" s="170" t="s">
        <v>32</v>
      </c>
      <c r="C11" s="171">
        <v>25</v>
      </c>
      <c r="D11" s="171" t="s">
        <v>17</v>
      </c>
      <c r="E11" s="171" t="s">
        <v>17</v>
      </c>
      <c r="F11" s="171" t="s">
        <v>17</v>
      </c>
      <c r="G11" s="171" t="s">
        <v>17</v>
      </c>
      <c r="H11" s="171" t="s">
        <v>17</v>
      </c>
      <c r="I11" s="172" t="s">
        <v>17</v>
      </c>
      <c r="J11" s="173">
        <f t="shared" ref="J11" si="8">SUM(C11:I11)</f>
        <v>25</v>
      </c>
    </row>
    <row r="12" spans="1:10" ht="25.5" customHeight="1" x14ac:dyDescent="0.3">
      <c r="A12" s="435"/>
      <c r="B12" s="166" t="s">
        <v>43</v>
      </c>
      <c r="C12" s="167">
        <f t="shared" ref="C12" si="9">C11/C$21</f>
        <v>0.11210762331838565</v>
      </c>
      <c r="D12" s="167" t="s">
        <v>19</v>
      </c>
      <c r="E12" s="167" t="s">
        <v>19</v>
      </c>
      <c r="F12" s="167" t="s">
        <v>19</v>
      </c>
      <c r="G12" s="167" t="s">
        <v>19</v>
      </c>
      <c r="H12" s="167" t="s">
        <v>19</v>
      </c>
      <c r="I12" s="168" t="s">
        <v>19</v>
      </c>
      <c r="J12" s="169">
        <f t="shared" ref="J12" si="10">J11/J$21</f>
        <v>0.11210762331838565</v>
      </c>
    </row>
    <row r="13" spans="1:10" ht="25.5" customHeight="1" x14ac:dyDescent="0.3">
      <c r="A13" s="434" t="s">
        <v>82</v>
      </c>
      <c r="B13" s="170" t="s">
        <v>32</v>
      </c>
      <c r="C13" s="171">
        <v>9</v>
      </c>
      <c r="D13" s="171" t="s">
        <v>17</v>
      </c>
      <c r="E13" s="171" t="s">
        <v>17</v>
      </c>
      <c r="F13" s="171" t="s">
        <v>17</v>
      </c>
      <c r="G13" s="171" t="s">
        <v>17</v>
      </c>
      <c r="H13" s="171" t="s">
        <v>17</v>
      </c>
      <c r="I13" s="172" t="s">
        <v>17</v>
      </c>
      <c r="J13" s="173">
        <f t="shared" ref="J13" si="11">SUM(C13:I13)</f>
        <v>9</v>
      </c>
    </row>
    <row r="14" spans="1:10" ht="25.5" customHeight="1" x14ac:dyDescent="0.3">
      <c r="A14" s="435"/>
      <c r="B14" s="166" t="s">
        <v>43</v>
      </c>
      <c r="C14" s="167">
        <f t="shared" ref="C14" si="12">C13/C$21</f>
        <v>4.0358744394618833E-2</v>
      </c>
      <c r="D14" s="167" t="s">
        <v>19</v>
      </c>
      <c r="E14" s="167" t="s">
        <v>19</v>
      </c>
      <c r="F14" s="167" t="s">
        <v>19</v>
      </c>
      <c r="G14" s="167" t="s">
        <v>19</v>
      </c>
      <c r="H14" s="167" t="s">
        <v>19</v>
      </c>
      <c r="I14" s="168" t="s">
        <v>19</v>
      </c>
      <c r="J14" s="169">
        <f t="shared" ref="J14" si="13">J13/J$21</f>
        <v>4.0358744394618833E-2</v>
      </c>
    </row>
    <row r="15" spans="1:10" ht="25.5" customHeight="1" x14ac:dyDescent="0.3">
      <c r="A15" s="434" t="s">
        <v>83</v>
      </c>
      <c r="B15" s="170" t="s">
        <v>32</v>
      </c>
      <c r="C15" s="171">
        <v>68</v>
      </c>
      <c r="D15" s="171" t="s">
        <v>17</v>
      </c>
      <c r="E15" s="171" t="s">
        <v>17</v>
      </c>
      <c r="F15" s="171" t="s">
        <v>17</v>
      </c>
      <c r="G15" s="171" t="s">
        <v>17</v>
      </c>
      <c r="H15" s="171" t="s">
        <v>17</v>
      </c>
      <c r="I15" s="172" t="s">
        <v>17</v>
      </c>
      <c r="J15" s="173">
        <f t="shared" ref="J15" si="14">SUM(C15:I15)</f>
        <v>68</v>
      </c>
    </row>
    <row r="16" spans="1:10" ht="25.5" customHeight="1" x14ac:dyDescent="0.3">
      <c r="A16" s="435"/>
      <c r="B16" s="166" t="s">
        <v>43</v>
      </c>
      <c r="C16" s="167">
        <f t="shared" ref="C16" si="15">C15/C$21</f>
        <v>0.30493273542600896</v>
      </c>
      <c r="D16" s="167" t="s">
        <v>19</v>
      </c>
      <c r="E16" s="167" t="s">
        <v>19</v>
      </c>
      <c r="F16" s="167" t="s">
        <v>19</v>
      </c>
      <c r="G16" s="167" t="s">
        <v>19</v>
      </c>
      <c r="H16" s="167" t="s">
        <v>19</v>
      </c>
      <c r="I16" s="168" t="s">
        <v>19</v>
      </c>
      <c r="J16" s="169">
        <f t="shared" ref="J16" si="16">J15/J$21</f>
        <v>0.30493273542600896</v>
      </c>
    </row>
    <row r="17" spans="1:10" ht="25.5" customHeight="1" x14ac:dyDescent="0.3">
      <c r="A17" s="436" t="s">
        <v>84</v>
      </c>
      <c r="B17" s="170" t="s">
        <v>32</v>
      </c>
      <c r="C17" s="171">
        <v>0</v>
      </c>
      <c r="D17" s="171" t="s">
        <v>17</v>
      </c>
      <c r="E17" s="171" t="s">
        <v>17</v>
      </c>
      <c r="F17" s="171" t="s">
        <v>17</v>
      </c>
      <c r="G17" s="171" t="s">
        <v>17</v>
      </c>
      <c r="H17" s="171" t="s">
        <v>17</v>
      </c>
      <c r="I17" s="172" t="s">
        <v>17</v>
      </c>
      <c r="J17" s="173">
        <f t="shared" ref="J17" si="17">SUM(C17:I17)</f>
        <v>0</v>
      </c>
    </row>
    <row r="18" spans="1:10" ht="25.5" customHeight="1" x14ac:dyDescent="0.3">
      <c r="A18" s="435"/>
      <c r="B18" s="166" t="s">
        <v>43</v>
      </c>
      <c r="C18" s="167">
        <f t="shared" ref="C18" si="18">C17/C$21</f>
        <v>0</v>
      </c>
      <c r="D18" s="167" t="s">
        <v>19</v>
      </c>
      <c r="E18" s="167" t="s">
        <v>19</v>
      </c>
      <c r="F18" s="167" t="s">
        <v>19</v>
      </c>
      <c r="G18" s="167" t="s">
        <v>19</v>
      </c>
      <c r="H18" s="167" t="s">
        <v>19</v>
      </c>
      <c r="I18" s="168" t="s">
        <v>19</v>
      </c>
      <c r="J18" s="169">
        <f t="shared" ref="J18" si="19">J17/J$21</f>
        <v>0</v>
      </c>
    </row>
    <row r="19" spans="1:10" ht="25.5" customHeight="1" x14ac:dyDescent="0.3">
      <c r="A19" s="436" t="s">
        <v>85</v>
      </c>
      <c r="B19" s="170" t="s">
        <v>32</v>
      </c>
      <c r="C19" s="171">
        <v>38</v>
      </c>
      <c r="D19" s="171" t="s">
        <v>17</v>
      </c>
      <c r="E19" s="171" t="s">
        <v>17</v>
      </c>
      <c r="F19" s="171" t="s">
        <v>17</v>
      </c>
      <c r="G19" s="171" t="s">
        <v>17</v>
      </c>
      <c r="H19" s="171" t="s">
        <v>17</v>
      </c>
      <c r="I19" s="172" t="s">
        <v>17</v>
      </c>
      <c r="J19" s="173">
        <f t="shared" ref="J19" si="20">SUM(C19:I19)</f>
        <v>38</v>
      </c>
    </row>
    <row r="20" spans="1:10" ht="25.5" customHeight="1" thickBot="1" x14ac:dyDescent="0.35">
      <c r="A20" s="436"/>
      <c r="B20" s="170" t="s">
        <v>43</v>
      </c>
      <c r="C20" s="174">
        <f t="shared" ref="C20" si="21">C19/C$21</f>
        <v>0.17040358744394618</v>
      </c>
      <c r="D20" s="174" t="s">
        <v>19</v>
      </c>
      <c r="E20" s="174" t="s">
        <v>19</v>
      </c>
      <c r="F20" s="174" t="s">
        <v>19</v>
      </c>
      <c r="G20" s="174" t="s">
        <v>19</v>
      </c>
      <c r="H20" s="174" t="s">
        <v>19</v>
      </c>
      <c r="I20" s="175" t="s">
        <v>19</v>
      </c>
      <c r="J20" s="176">
        <f t="shared" ref="J20" si="22">J19/J$21</f>
        <v>0.17040358744394618</v>
      </c>
    </row>
    <row r="21" spans="1:10" ht="30.75" customHeight="1" x14ac:dyDescent="0.3">
      <c r="A21" s="425" t="s">
        <v>86</v>
      </c>
      <c r="B21" s="177" t="s">
        <v>32</v>
      </c>
      <c r="C21" s="149">
        <f t="shared" ref="C21" si="23">C5+C7+C9+C11+C13+C15+C17+C19</f>
        <v>223</v>
      </c>
      <c r="D21" s="149" t="s">
        <v>17</v>
      </c>
      <c r="E21" s="149" t="s">
        <v>17</v>
      </c>
      <c r="F21" s="149" t="s">
        <v>17</v>
      </c>
      <c r="G21" s="149" t="s">
        <v>17</v>
      </c>
      <c r="H21" s="149" t="s">
        <v>17</v>
      </c>
      <c r="I21" s="178" t="s">
        <v>17</v>
      </c>
      <c r="J21" s="150">
        <f t="shared" ref="J21" si="24">J5+J7+J9+J11+J13+J15+J17+J19</f>
        <v>223</v>
      </c>
    </row>
    <row r="22" spans="1:10" ht="30.75" customHeight="1" thickBot="1" x14ac:dyDescent="0.35">
      <c r="A22" s="426"/>
      <c r="B22" s="179" t="s">
        <v>43</v>
      </c>
      <c r="C22" s="69">
        <f t="shared" ref="C22" si="25">C21/C$21</f>
        <v>1</v>
      </c>
      <c r="D22" s="69" t="s">
        <v>19</v>
      </c>
      <c r="E22" s="69" t="s">
        <v>19</v>
      </c>
      <c r="F22" s="69" t="s">
        <v>19</v>
      </c>
      <c r="G22" s="69" t="s">
        <v>19</v>
      </c>
      <c r="H22" s="69" t="s">
        <v>19</v>
      </c>
      <c r="I22" s="70" t="s">
        <v>19</v>
      </c>
      <c r="J22" s="71">
        <f>J21/J$21</f>
        <v>1</v>
      </c>
    </row>
    <row r="23" spans="1:10" ht="36" customHeight="1" thickBot="1" x14ac:dyDescent="0.35">
      <c r="A23" s="72"/>
      <c r="B23" s="73"/>
      <c r="C23" s="74"/>
      <c r="D23" s="74"/>
      <c r="E23" s="74"/>
      <c r="F23" s="74"/>
      <c r="G23" s="74"/>
      <c r="H23" s="74"/>
      <c r="I23" s="74"/>
      <c r="J23" s="74"/>
    </row>
    <row r="24" spans="1:10" ht="57" customHeight="1" x14ac:dyDescent="0.3">
      <c r="A24" s="75" t="s">
        <v>87</v>
      </c>
      <c r="B24" s="180" t="s">
        <v>32</v>
      </c>
      <c r="C24" s="181">
        <v>30</v>
      </c>
      <c r="D24" s="182" t="s">
        <v>17</v>
      </c>
      <c r="E24" s="182" t="s">
        <v>17</v>
      </c>
      <c r="F24" s="182" t="s">
        <v>17</v>
      </c>
      <c r="G24" s="182" t="s">
        <v>17</v>
      </c>
      <c r="H24" s="182" t="s">
        <v>17</v>
      </c>
      <c r="I24" s="183" t="s">
        <v>17</v>
      </c>
      <c r="J24" s="184">
        <f>SUM(C24:I24)</f>
        <v>30</v>
      </c>
    </row>
    <row r="25" spans="1:10" ht="55.5" customHeight="1" thickBot="1" x14ac:dyDescent="0.35">
      <c r="A25" s="80" t="s">
        <v>48</v>
      </c>
      <c r="B25" s="185" t="s">
        <v>32</v>
      </c>
      <c r="C25" s="186">
        <f>+C26-C24-C21</f>
        <v>197</v>
      </c>
      <c r="D25" s="186" t="s">
        <v>17</v>
      </c>
      <c r="E25" s="186" t="s">
        <v>17</v>
      </c>
      <c r="F25" s="186" t="s">
        <v>17</v>
      </c>
      <c r="G25" s="186" t="s">
        <v>17</v>
      </c>
      <c r="H25" s="187" t="s">
        <v>17</v>
      </c>
      <c r="I25" s="188" t="s">
        <v>17</v>
      </c>
      <c r="J25" s="189">
        <f>+C25</f>
        <v>197</v>
      </c>
    </row>
    <row r="26" spans="1:10" ht="54.75" customHeight="1" thickBot="1" x14ac:dyDescent="0.35">
      <c r="A26" s="85" t="s">
        <v>34</v>
      </c>
      <c r="B26" s="190" t="s">
        <v>32</v>
      </c>
      <c r="C26" s="186">
        <v>450</v>
      </c>
      <c r="D26" s="187" t="s">
        <v>17</v>
      </c>
      <c r="E26" s="187" t="s">
        <v>17</v>
      </c>
      <c r="F26" s="187" t="s">
        <v>17</v>
      </c>
      <c r="G26" s="187" t="s">
        <v>17</v>
      </c>
      <c r="H26" s="187" t="s">
        <v>17</v>
      </c>
      <c r="I26" s="188" t="s">
        <v>17</v>
      </c>
      <c r="J26" s="189">
        <f>SUM(C26:I26)</f>
        <v>450</v>
      </c>
    </row>
    <row r="27" spans="1:10" ht="54.75" customHeight="1" thickBot="1" x14ac:dyDescent="0.35">
      <c r="A27" s="87"/>
      <c r="B27" s="72"/>
      <c r="C27" s="88"/>
      <c r="D27" s="88"/>
      <c r="E27" s="88"/>
      <c r="F27" s="88"/>
      <c r="G27" s="88"/>
      <c r="H27" s="88"/>
      <c r="I27" s="88"/>
      <c r="J27" s="89"/>
    </row>
    <row r="28" spans="1:10" ht="36.75" customHeight="1" x14ac:dyDescent="0.3">
      <c r="A28" s="427" t="s">
        <v>49</v>
      </c>
      <c r="B28" s="428"/>
      <c r="C28" s="428"/>
      <c r="D28" s="90"/>
      <c r="E28" s="90"/>
      <c r="F28" s="90"/>
      <c r="G28" s="90"/>
      <c r="H28" s="90"/>
      <c r="I28" s="90"/>
      <c r="J28" s="91"/>
    </row>
    <row r="29" spans="1:10" ht="36.75" customHeight="1" x14ac:dyDescent="0.3">
      <c r="A29" s="429" t="s">
        <v>35</v>
      </c>
      <c r="B29" s="430"/>
      <c r="C29" s="191">
        <v>1</v>
      </c>
      <c r="D29" s="192">
        <v>0</v>
      </c>
      <c r="E29" s="192">
        <v>0</v>
      </c>
      <c r="F29" s="192">
        <v>0</v>
      </c>
      <c r="G29" s="192">
        <v>0</v>
      </c>
      <c r="H29" s="192">
        <v>0</v>
      </c>
      <c r="I29" s="192">
        <v>0</v>
      </c>
      <c r="J29" s="193">
        <f>SUM(C29:I29)</f>
        <v>1</v>
      </c>
    </row>
    <row r="30" spans="1:10" ht="36.75" customHeight="1" thickBot="1" x14ac:dyDescent="0.35">
      <c r="A30" s="431" t="s">
        <v>36</v>
      </c>
      <c r="B30" s="432"/>
      <c r="C30" s="194">
        <v>2</v>
      </c>
      <c r="D30" s="195">
        <v>0</v>
      </c>
      <c r="E30" s="195">
        <v>0</v>
      </c>
      <c r="F30" s="195">
        <v>0</v>
      </c>
      <c r="G30" s="195">
        <v>0</v>
      </c>
      <c r="H30" s="195">
        <v>0</v>
      </c>
      <c r="I30" s="196">
        <v>0</v>
      </c>
      <c r="J30" s="197">
        <f>SUM(C30:I30)</f>
        <v>2</v>
      </c>
    </row>
    <row r="31" spans="1:10" ht="31.5" customHeight="1" x14ac:dyDescent="0.3">
      <c r="A31" s="198" t="s">
        <v>37</v>
      </c>
      <c r="B31" s="122"/>
      <c r="C31" s="101"/>
      <c r="D31" s="101"/>
      <c r="E31" s="101"/>
      <c r="F31" s="101"/>
      <c r="G31" s="101"/>
      <c r="H31" s="101"/>
      <c r="I31" s="101"/>
      <c r="J31" s="101"/>
    </row>
    <row r="32" spans="1:10" ht="38.25" customHeight="1" x14ac:dyDescent="0.3">
      <c r="A32" s="433" t="s">
        <v>88</v>
      </c>
      <c r="B32" s="433"/>
      <c r="C32" s="433"/>
      <c r="D32" s="433"/>
      <c r="E32" s="433"/>
      <c r="F32" s="433"/>
      <c r="G32" s="433"/>
      <c r="H32" s="433"/>
      <c r="I32" s="433"/>
      <c r="J32" s="433"/>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CDE3-CECB-40D3-90F8-946B33B354B7}">
  <sheetPr>
    <tabColor rgb="FF00FF00"/>
    <pageSetUpPr fitToPage="1"/>
  </sheetPr>
  <dimension ref="A1:J33"/>
  <sheetViews>
    <sheetView zoomScale="55" zoomScaleNormal="55" workbookViewId="0">
      <selection sqref="A1:J1"/>
    </sheetView>
  </sheetViews>
  <sheetFormatPr baseColWidth="10" defaultRowHeight="14.4" x14ac:dyDescent="0.3"/>
  <cols>
    <col min="1" max="1" width="57.88671875" customWidth="1"/>
    <col min="2" max="2" width="10.109375" customWidth="1"/>
    <col min="3" max="4" width="22.5546875" customWidth="1"/>
    <col min="5" max="5" width="27.5546875" customWidth="1"/>
    <col min="6" max="10" width="22.5546875" customWidth="1"/>
  </cols>
  <sheetData>
    <row r="1" spans="1:10" ht="34.5" customHeight="1" x14ac:dyDescent="0.3">
      <c r="A1" s="417" t="s">
        <v>89</v>
      </c>
      <c r="B1" s="417"/>
      <c r="C1" s="417"/>
      <c r="D1" s="417"/>
      <c r="E1" s="417"/>
      <c r="F1" s="417"/>
      <c r="G1" s="417"/>
      <c r="H1" s="417"/>
      <c r="I1" s="417"/>
      <c r="J1" s="417"/>
    </row>
    <row r="2" spans="1:10" ht="57" customHeight="1" thickBot="1" x14ac:dyDescent="0.35">
      <c r="A2" s="417" t="s">
        <v>90</v>
      </c>
      <c r="B2" s="417"/>
      <c r="C2" s="418"/>
      <c r="D2" s="418"/>
      <c r="E2" s="418"/>
      <c r="F2" s="418"/>
      <c r="G2" s="418"/>
      <c r="H2" s="418"/>
      <c r="I2" s="418"/>
      <c r="J2" s="418"/>
    </row>
    <row r="3" spans="1:10" ht="51.75" customHeight="1" thickBot="1" x14ac:dyDescent="0.35">
      <c r="A3" s="345" t="s">
        <v>91</v>
      </c>
      <c r="B3" s="346"/>
      <c r="C3" s="409" t="s">
        <v>3</v>
      </c>
      <c r="D3" s="410"/>
      <c r="E3" s="410"/>
      <c r="F3" s="410"/>
      <c r="G3" s="410"/>
      <c r="H3" s="410"/>
      <c r="I3" s="410"/>
      <c r="J3" s="411"/>
    </row>
    <row r="4" spans="1:10" ht="70.5" customHeight="1" thickBot="1" x14ac:dyDescent="0.35">
      <c r="A4" s="347"/>
      <c r="B4" s="348"/>
      <c r="C4" s="199" t="s">
        <v>4</v>
      </c>
      <c r="D4" s="144" t="s">
        <v>5</v>
      </c>
      <c r="E4" s="144" t="s">
        <v>6</v>
      </c>
      <c r="F4" s="144" t="s">
        <v>7</v>
      </c>
      <c r="G4" s="200" t="s">
        <v>8</v>
      </c>
      <c r="H4" s="144" t="s">
        <v>9</v>
      </c>
      <c r="I4" s="201" t="s">
        <v>10</v>
      </c>
      <c r="J4" s="202" t="s">
        <v>11</v>
      </c>
    </row>
    <row r="5" spans="1:10" ht="31.5" customHeight="1" x14ac:dyDescent="0.3">
      <c r="A5" s="444" t="s">
        <v>92</v>
      </c>
      <c r="B5" s="107" t="s">
        <v>16</v>
      </c>
      <c r="C5" s="203">
        <v>31</v>
      </c>
      <c r="D5" s="203" t="s">
        <v>17</v>
      </c>
      <c r="E5" s="203" t="s">
        <v>17</v>
      </c>
      <c r="F5" s="203" t="s">
        <v>17</v>
      </c>
      <c r="G5" s="203" t="s">
        <v>17</v>
      </c>
      <c r="H5" s="203" t="s">
        <v>17</v>
      </c>
      <c r="I5" s="204" t="s">
        <v>17</v>
      </c>
      <c r="J5" s="205">
        <f>SUM(C5:I5)</f>
        <v>31</v>
      </c>
    </row>
    <row r="6" spans="1:10" ht="31.5" customHeight="1" x14ac:dyDescent="0.3">
      <c r="A6" s="445"/>
      <c r="B6" s="206" t="s">
        <v>43</v>
      </c>
      <c r="C6" s="207">
        <f t="shared" ref="C6" si="0">C5/C$23</f>
        <v>7.5242718446601936E-2</v>
      </c>
      <c r="D6" s="207" t="s">
        <v>19</v>
      </c>
      <c r="E6" s="207" t="s">
        <v>19</v>
      </c>
      <c r="F6" s="207" t="s">
        <v>19</v>
      </c>
      <c r="G6" s="207" t="s">
        <v>19</v>
      </c>
      <c r="H6" s="207" t="s">
        <v>19</v>
      </c>
      <c r="I6" s="208" t="s">
        <v>19</v>
      </c>
      <c r="J6" s="209">
        <f t="shared" ref="J6" si="1">J5/J$23</f>
        <v>7.5242718446601936E-2</v>
      </c>
    </row>
    <row r="7" spans="1:10" ht="25.5" customHeight="1" x14ac:dyDescent="0.3">
      <c r="A7" s="443" t="s">
        <v>93</v>
      </c>
      <c r="B7" s="210" t="s">
        <v>32</v>
      </c>
      <c r="C7" s="115">
        <v>26</v>
      </c>
      <c r="D7" s="115" t="s">
        <v>17</v>
      </c>
      <c r="E7" s="115" t="s">
        <v>17</v>
      </c>
      <c r="F7" s="115" t="s">
        <v>17</v>
      </c>
      <c r="G7" s="115" t="s">
        <v>17</v>
      </c>
      <c r="H7" s="115" t="s">
        <v>17</v>
      </c>
      <c r="I7" s="211" t="s">
        <v>17</v>
      </c>
      <c r="J7" s="212">
        <f t="shared" ref="J7" si="2">SUM(C7:I7)</f>
        <v>26</v>
      </c>
    </row>
    <row r="8" spans="1:10" ht="25.5" customHeight="1" x14ac:dyDescent="0.3">
      <c r="A8" s="445"/>
      <c r="B8" s="206" t="s">
        <v>43</v>
      </c>
      <c r="C8" s="207">
        <f t="shared" ref="C8" si="3">C7/C$23</f>
        <v>6.3106796116504854E-2</v>
      </c>
      <c r="D8" s="207" t="s">
        <v>19</v>
      </c>
      <c r="E8" s="207" t="s">
        <v>19</v>
      </c>
      <c r="F8" s="207" t="s">
        <v>19</v>
      </c>
      <c r="G8" s="207" t="s">
        <v>19</v>
      </c>
      <c r="H8" s="207" t="s">
        <v>19</v>
      </c>
      <c r="I8" s="208" t="s">
        <v>19</v>
      </c>
      <c r="J8" s="209">
        <f t="shared" ref="J8" si="4">J7/J$23</f>
        <v>6.3106796116504854E-2</v>
      </c>
    </row>
    <row r="9" spans="1:10" ht="25.5" customHeight="1" x14ac:dyDescent="0.3">
      <c r="A9" s="443" t="s">
        <v>94</v>
      </c>
      <c r="B9" s="210" t="s">
        <v>32</v>
      </c>
      <c r="C9" s="115">
        <v>7</v>
      </c>
      <c r="D9" s="115" t="s">
        <v>17</v>
      </c>
      <c r="E9" s="115" t="s">
        <v>17</v>
      </c>
      <c r="F9" s="115" t="s">
        <v>17</v>
      </c>
      <c r="G9" s="115" t="s">
        <v>17</v>
      </c>
      <c r="H9" s="115" t="s">
        <v>17</v>
      </c>
      <c r="I9" s="211" t="s">
        <v>17</v>
      </c>
      <c r="J9" s="212">
        <f t="shared" ref="J9" si="5">SUM(C9:I9)</f>
        <v>7</v>
      </c>
    </row>
    <row r="10" spans="1:10" ht="25.5" customHeight="1" x14ac:dyDescent="0.3">
      <c r="A10" s="445"/>
      <c r="B10" s="206" t="s">
        <v>43</v>
      </c>
      <c r="C10" s="207">
        <f t="shared" ref="C10" si="6">C9/C$23</f>
        <v>1.6990291262135922E-2</v>
      </c>
      <c r="D10" s="207" t="s">
        <v>19</v>
      </c>
      <c r="E10" s="207" t="s">
        <v>19</v>
      </c>
      <c r="F10" s="207" t="s">
        <v>19</v>
      </c>
      <c r="G10" s="207" t="s">
        <v>19</v>
      </c>
      <c r="H10" s="207" t="s">
        <v>19</v>
      </c>
      <c r="I10" s="208" t="s">
        <v>19</v>
      </c>
      <c r="J10" s="209">
        <f t="shared" ref="J10" si="7">J9/J$23</f>
        <v>1.6990291262135922E-2</v>
      </c>
    </row>
    <row r="11" spans="1:10" ht="25.5" customHeight="1" x14ac:dyDescent="0.3">
      <c r="A11" s="443" t="s">
        <v>95</v>
      </c>
      <c r="B11" s="210" t="s">
        <v>32</v>
      </c>
      <c r="C11" s="115">
        <v>4</v>
      </c>
      <c r="D11" s="115" t="s">
        <v>17</v>
      </c>
      <c r="E11" s="115" t="s">
        <v>17</v>
      </c>
      <c r="F11" s="115" t="s">
        <v>17</v>
      </c>
      <c r="G11" s="115" t="s">
        <v>17</v>
      </c>
      <c r="H11" s="115" t="s">
        <v>17</v>
      </c>
      <c r="I11" s="211" t="s">
        <v>17</v>
      </c>
      <c r="J11" s="212">
        <f t="shared" ref="J11" si="8">SUM(C11:I11)</f>
        <v>4</v>
      </c>
    </row>
    <row r="12" spans="1:10" ht="25.5" customHeight="1" x14ac:dyDescent="0.3">
      <c r="A12" s="445"/>
      <c r="B12" s="206" t="s">
        <v>43</v>
      </c>
      <c r="C12" s="207">
        <f t="shared" ref="C12" si="9">C11/C$23</f>
        <v>9.7087378640776691E-3</v>
      </c>
      <c r="D12" s="207" t="s">
        <v>19</v>
      </c>
      <c r="E12" s="207" t="s">
        <v>19</v>
      </c>
      <c r="F12" s="207" t="s">
        <v>19</v>
      </c>
      <c r="G12" s="207" t="s">
        <v>19</v>
      </c>
      <c r="H12" s="207" t="s">
        <v>19</v>
      </c>
      <c r="I12" s="208" t="s">
        <v>19</v>
      </c>
      <c r="J12" s="209">
        <f t="shared" ref="J12" si="10">J11/J$23</f>
        <v>9.7087378640776691E-3</v>
      </c>
    </row>
    <row r="13" spans="1:10" ht="25.5" customHeight="1" x14ac:dyDescent="0.3">
      <c r="A13" s="443" t="s">
        <v>96</v>
      </c>
      <c r="B13" s="210" t="s">
        <v>32</v>
      </c>
      <c r="C13" s="115">
        <v>316</v>
      </c>
      <c r="D13" s="115" t="s">
        <v>17</v>
      </c>
      <c r="E13" s="115" t="s">
        <v>17</v>
      </c>
      <c r="F13" s="115" t="s">
        <v>17</v>
      </c>
      <c r="G13" s="115" t="s">
        <v>17</v>
      </c>
      <c r="H13" s="115" t="s">
        <v>17</v>
      </c>
      <c r="I13" s="211" t="s">
        <v>17</v>
      </c>
      <c r="J13" s="212">
        <f>SUM(C13:I13)</f>
        <v>316</v>
      </c>
    </row>
    <row r="14" spans="1:10" ht="25.5" customHeight="1" x14ac:dyDescent="0.3">
      <c r="A14" s="445"/>
      <c r="B14" s="206" t="s">
        <v>43</v>
      </c>
      <c r="C14" s="207">
        <f t="shared" ref="C14" si="11">C13/C$23</f>
        <v>0.76699029126213591</v>
      </c>
      <c r="D14" s="207" t="s">
        <v>19</v>
      </c>
      <c r="E14" s="207" t="s">
        <v>19</v>
      </c>
      <c r="F14" s="207" t="s">
        <v>19</v>
      </c>
      <c r="G14" s="207" t="s">
        <v>19</v>
      </c>
      <c r="H14" s="207" t="s">
        <v>19</v>
      </c>
      <c r="I14" s="208" t="s">
        <v>19</v>
      </c>
      <c r="J14" s="209">
        <f t="shared" ref="J14" si="12">J13/J$23</f>
        <v>0.76699029126213591</v>
      </c>
    </row>
    <row r="15" spans="1:10" ht="25.5" customHeight="1" x14ac:dyDescent="0.3">
      <c r="A15" s="443" t="s">
        <v>97</v>
      </c>
      <c r="B15" s="210" t="s">
        <v>32</v>
      </c>
      <c r="C15" s="115">
        <v>0</v>
      </c>
      <c r="D15" s="115" t="s">
        <v>17</v>
      </c>
      <c r="E15" s="115" t="s">
        <v>17</v>
      </c>
      <c r="F15" s="115" t="s">
        <v>17</v>
      </c>
      <c r="G15" s="115" t="s">
        <v>17</v>
      </c>
      <c r="H15" s="115" t="s">
        <v>17</v>
      </c>
      <c r="I15" s="211" t="s">
        <v>17</v>
      </c>
      <c r="J15" s="212">
        <f t="shared" ref="J15" si="13">SUM(C15:I15)</f>
        <v>0</v>
      </c>
    </row>
    <row r="16" spans="1:10" ht="25.5" customHeight="1" x14ac:dyDescent="0.3">
      <c r="A16" s="445"/>
      <c r="B16" s="206" t="s">
        <v>43</v>
      </c>
      <c r="C16" s="207">
        <f t="shared" ref="C16" si="14">C15/C$23</f>
        <v>0</v>
      </c>
      <c r="D16" s="207" t="s">
        <v>19</v>
      </c>
      <c r="E16" s="207" t="s">
        <v>19</v>
      </c>
      <c r="F16" s="207" t="s">
        <v>19</v>
      </c>
      <c r="G16" s="207" t="s">
        <v>19</v>
      </c>
      <c r="H16" s="207" t="s">
        <v>19</v>
      </c>
      <c r="I16" s="208" t="s">
        <v>19</v>
      </c>
      <c r="J16" s="209">
        <f t="shared" ref="J16" si="15">J15/J$23</f>
        <v>0</v>
      </c>
    </row>
    <row r="17" spans="1:10" ht="25.5" customHeight="1" x14ac:dyDescent="0.3">
      <c r="A17" s="443" t="s">
        <v>98</v>
      </c>
      <c r="B17" s="210" t="s">
        <v>32</v>
      </c>
      <c r="C17" s="115">
        <v>28</v>
      </c>
      <c r="D17" s="115" t="s">
        <v>17</v>
      </c>
      <c r="E17" s="115" t="s">
        <v>17</v>
      </c>
      <c r="F17" s="115" t="s">
        <v>17</v>
      </c>
      <c r="G17" s="115" t="s">
        <v>17</v>
      </c>
      <c r="H17" s="115" t="s">
        <v>17</v>
      </c>
      <c r="I17" s="211" t="s">
        <v>17</v>
      </c>
      <c r="J17" s="212">
        <f t="shared" ref="J17" si="16">SUM(C17:I17)</f>
        <v>28</v>
      </c>
    </row>
    <row r="18" spans="1:10" ht="25.5" customHeight="1" x14ac:dyDescent="0.3">
      <c r="A18" s="445"/>
      <c r="B18" s="206" t="s">
        <v>43</v>
      </c>
      <c r="C18" s="207">
        <f t="shared" ref="C18" si="17">C17/C$23</f>
        <v>6.7961165048543687E-2</v>
      </c>
      <c r="D18" s="207" t="s">
        <v>19</v>
      </c>
      <c r="E18" s="207" t="s">
        <v>19</v>
      </c>
      <c r="F18" s="207" t="s">
        <v>19</v>
      </c>
      <c r="G18" s="207" t="s">
        <v>19</v>
      </c>
      <c r="H18" s="207" t="s">
        <v>19</v>
      </c>
      <c r="I18" s="208" t="s">
        <v>19</v>
      </c>
      <c r="J18" s="209">
        <f t="shared" ref="J18" si="18">J17/J$23</f>
        <v>6.7961165048543687E-2</v>
      </c>
    </row>
    <row r="19" spans="1:10" ht="25.5" customHeight="1" x14ac:dyDescent="0.3">
      <c r="A19" s="443" t="s">
        <v>99</v>
      </c>
      <c r="B19" s="210" t="s">
        <v>32</v>
      </c>
      <c r="C19" s="115">
        <v>0</v>
      </c>
      <c r="D19" s="115" t="s">
        <v>17</v>
      </c>
      <c r="E19" s="115" t="s">
        <v>17</v>
      </c>
      <c r="F19" s="115" t="s">
        <v>17</v>
      </c>
      <c r="G19" s="115" t="s">
        <v>17</v>
      </c>
      <c r="H19" s="115" t="s">
        <v>17</v>
      </c>
      <c r="I19" s="211" t="s">
        <v>17</v>
      </c>
      <c r="J19" s="212">
        <f t="shared" ref="J19" si="19">SUM(C19:I19)</f>
        <v>0</v>
      </c>
    </row>
    <row r="20" spans="1:10" ht="25.5" customHeight="1" x14ac:dyDescent="0.3">
      <c r="A20" s="445"/>
      <c r="B20" s="206" t="s">
        <v>43</v>
      </c>
      <c r="C20" s="207">
        <f t="shared" ref="C20" si="20">C19/C$23</f>
        <v>0</v>
      </c>
      <c r="D20" s="207" t="s">
        <v>19</v>
      </c>
      <c r="E20" s="207" t="s">
        <v>19</v>
      </c>
      <c r="F20" s="207" t="s">
        <v>19</v>
      </c>
      <c r="G20" s="207" t="s">
        <v>19</v>
      </c>
      <c r="H20" s="207" t="s">
        <v>19</v>
      </c>
      <c r="I20" s="208" t="s">
        <v>19</v>
      </c>
      <c r="J20" s="209">
        <f t="shared" ref="J20" si="21">J19/J$23</f>
        <v>0</v>
      </c>
    </row>
    <row r="21" spans="1:10" ht="25.5" customHeight="1" x14ac:dyDescent="0.3">
      <c r="A21" s="443" t="s">
        <v>100</v>
      </c>
      <c r="B21" s="210" t="s">
        <v>32</v>
      </c>
      <c r="C21" s="115">
        <v>0</v>
      </c>
      <c r="D21" s="115" t="s">
        <v>17</v>
      </c>
      <c r="E21" s="115" t="s">
        <v>17</v>
      </c>
      <c r="F21" s="115" t="s">
        <v>17</v>
      </c>
      <c r="G21" s="115" t="s">
        <v>17</v>
      </c>
      <c r="H21" s="115" t="s">
        <v>17</v>
      </c>
      <c r="I21" s="211" t="s">
        <v>17</v>
      </c>
      <c r="J21" s="212">
        <f t="shared" ref="J21" si="22">SUM(C21:I21)</f>
        <v>0</v>
      </c>
    </row>
    <row r="22" spans="1:10" ht="25.5" customHeight="1" thickBot="1" x14ac:dyDescent="0.35">
      <c r="A22" s="444"/>
      <c r="B22" s="210" t="s">
        <v>43</v>
      </c>
      <c r="C22" s="213">
        <f t="shared" ref="C22" si="23">C21/C$23</f>
        <v>0</v>
      </c>
      <c r="D22" s="213" t="s">
        <v>19</v>
      </c>
      <c r="E22" s="213" t="s">
        <v>19</v>
      </c>
      <c r="F22" s="213" t="s">
        <v>19</v>
      </c>
      <c r="G22" s="213" t="s">
        <v>19</v>
      </c>
      <c r="H22" s="213" t="s">
        <v>19</v>
      </c>
      <c r="I22" s="214" t="s">
        <v>19</v>
      </c>
      <c r="J22" s="215">
        <f t="shared" ref="J22" si="24">J21/J$23</f>
        <v>0</v>
      </c>
    </row>
    <row r="23" spans="1:10" ht="27" customHeight="1" x14ac:dyDescent="0.3">
      <c r="A23" s="345" t="s">
        <v>101</v>
      </c>
      <c r="B23" s="107" t="s">
        <v>32</v>
      </c>
      <c r="C23" s="216">
        <f t="shared" ref="C23" si="25">C5+C7+C9+C11+C13+C15+C17+C19+C21</f>
        <v>412</v>
      </c>
      <c r="D23" s="216" t="s">
        <v>17</v>
      </c>
      <c r="E23" s="216" t="s">
        <v>17</v>
      </c>
      <c r="F23" s="216" t="s">
        <v>17</v>
      </c>
      <c r="G23" s="216" t="s">
        <v>17</v>
      </c>
      <c r="H23" s="216" t="s">
        <v>17</v>
      </c>
      <c r="I23" s="217" t="s">
        <v>17</v>
      </c>
      <c r="J23" s="218">
        <f t="shared" ref="J23" si="26">J5+J7+J9+J11+J13+J15+J17+J19+J21</f>
        <v>412</v>
      </c>
    </row>
    <row r="24" spans="1:10" ht="27" customHeight="1" thickBot="1" x14ac:dyDescent="0.35">
      <c r="A24" s="347"/>
      <c r="B24" s="219" t="s">
        <v>43</v>
      </c>
      <c r="C24" s="220">
        <f t="shared" ref="C24" si="27">C23/C$23</f>
        <v>1</v>
      </c>
      <c r="D24" s="220" t="s">
        <v>19</v>
      </c>
      <c r="E24" s="220" t="s">
        <v>19</v>
      </c>
      <c r="F24" s="220" t="s">
        <v>19</v>
      </c>
      <c r="G24" s="220" t="s">
        <v>19</v>
      </c>
      <c r="H24" s="220" t="s">
        <v>19</v>
      </c>
      <c r="I24" s="221" t="s">
        <v>19</v>
      </c>
      <c r="J24" s="222">
        <f>J23/J$23</f>
        <v>1</v>
      </c>
    </row>
    <row r="25" spans="1:10" ht="36" customHeight="1" thickBot="1" x14ac:dyDescent="0.35">
      <c r="A25" s="30"/>
      <c r="B25" s="223"/>
      <c r="C25" s="224"/>
      <c r="D25" s="224"/>
      <c r="E25" s="224"/>
      <c r="F25" s="224"/>
      <c r="G25" s="224"/>
      <c r="H25" s="224"/>
      <c r="I25" s="224"/>
      <c r="J25" s="224"/>
    </row>
    <row r="26" spans="1:10" ht="45.75" customHeight="1" x14ac:dyDescent="0.3">
      <c r="A26" s="225" t="s">
        <v>102</v>
      </c>
      <c r="B26" s="226" t="s">
        <v>32</v>
      </c>
      <c r="C26" s="227">
        <v>38</v>
      </c>
      <c r="D26" s="228" t="s">
        <v>17</v>
      </c>
      <c r="E26" s="228" t="s">
        <v>17</v>
      </c>
      <c r="F26" s="228" t="s">
        <v>17</v>
      </c>
      <c r="G26" s="228" t="s">
        <v>17</v>
      </c>
      <c r="H26" s="228" t="s">
        <v>17</v>
      </c>
      <c r="I26" s="229" t="s">
        <v>17</v>
      </c>
      <c r="J26" s="230">
        <f>SUM(C26:I26)</f>
        <v>38</v>
      </c>
    </row>
    <row r="27" spans="1:10" ht="45.75" customHeight="1" thickBot="1" x14ac:dyDescent="0.35">
      <c r="A27" s="231" t="s">
        <v>48</v>
      </c>
      <c r="B27" s="219" t="s">
        <v>32</v>
      </c>
      <c r="C27" s="232">
        <f>+C28-C26-C23</f>
        <v>0</v>
      </c>
      <c r="D27" s="233" t="s">
        <v>17</v>
      </c>
      <c r="E27" s="233" t="s">
        <v>17</v>
      </c>
      <c r="F27" s="233" t="s">
        <v>17</v>
      </c>
      <c r="G27" s="233" t="s">
        <v>17</v>
      </c>
      <c r="H27" s="233" t="s">
        <v>17</v>
      </c>
      <c r="I27" s="234" t="s">
        <v>17</v>
      </c>
      <c r="J27" s="235">
        <f>SUM(C27:I27)</f>
        <v>0</v>
      </c>
    </row>
    <row r="28" spans="1:10" ht="45.75" customHeight="1" thickBot="1" x14ac:dyDescent="0.35">
      <c r="A28" s="236" t="s">
        <v>34</v>
      </c>
      <c r="B28" s="219" t="s">
        <v>32</v>
      </c>
      <c r="C28" s="232">
        <v>450</v>
      </c>
      <c r="D28" s="233" t="s">
        <v>17</v>
      </c>
      <c r="E28" s="233" t="s">
        <v>17</v>
      </c>
      <c r="F28" s="233" t="s">
        <v>17</v>
      </c>
      <c r="G28" s="233" t="s">
        <v>17</v>
      </c>
      <c r="H28" s="233" t="s">
        <v>17</v>
      </c>
      <c r="I28" s="234" t="s">
        <v>17</v>
      </c>
      <c r="J28" s="235">
        <f>SUM(C28:I28)</f>
        <v>450</v>
      </c>
    </row>
    <row r="29" spans="1:10" ht="48.75" customHeight="1" thickBot="1" x14ac:dyDescent="0.35">
      <c r="A29" s="87"/>
      <c r="B29" s="72"/>
      <c r="C29" s="88"/>
      <c r="D29" s="88"/>
      <c r="E29" s="88"/>
      <c r="F29" s="88"/>
      <c r="G29" s="88"/>
      <c r="H29" s="88"/>
      <c r="I29" s="88"/>
      <c r="J29" s="89"/>
    </row>
    <row r="30" spans="1:10" ht="39.75" customHeight="1" x14ac:dyDescent="0.3">
      <c r="A30" s="320" t="s">
        <v>49</v>
      </c>
      <c r="B30" s="321"/>
      <c r="C30" s="321"/>
      <c r="D30" s="90"/>
      <c r="E30" s="90"/>
      <c r="F30" s="90"/>
      <c r="G30" s="90"/>
      <c r="H30" s="90"/>
      <c r="I30" s="90"/>
      <c r="J30" s="91"/>
    </row>
    <row r="31" spans="1:10" ht="39.75" customHeight="1" x14ac:dyDescent="0.3">
      <c r="A31" s="338" t="s">
        <v>35</v>
      </c>
      <c r="B31" s="339"/>
      <c r="C31" s="92">
        <v>2</v>
      </c>
      <c r="D31" s="93">
        <v>0</v>
      </c>
      <c r="E31" s="93">
        <v>0</v>
      </c>
      <c r="F31" s="93">
        <v>0</v>
      </c>
      <c r="G31" s="93">
        <v>0</v>
      </c>
      <c r="H31" s="93">
        <v>0</v>
      </c>
      <c r="I31" s="93">
        <v>0</v>
      </c>
      <c r="J31" s="94">
        <f>SUM(C31:I31)</f>
        <v>2</v>
      </c>
    </row>
    <row r="32" spans="1:10" ht="39.75" customHeight="1" thickBot="1" x14ac:dyDescent="0.35">
      <c r="A32" s="340" t="s">
        <v>36</v>
      </c>
      <c r="B32" s="341"/>
      <c r="C32" s="95">
        <v>2</v>
      </c>
      <c r="D32" s="96">
        <v>0</v>
      </c>
      <c r="E32" s="96">
        <v>0</v>
      </c>
      <c r="F32" s="96">
        <v>0</v>
      </c>
      <c r="G32" s="96">
        <v>0</v>
      </c>
      <c r="H32" s="96">
        <v>0</v>
      </c>
      <c r="I32" s="97">
        <v>0</v>
      </c>
      <c r="J32" s="98">
        <f>SUM(C32:I32)</f>
        <v>2</v>
      </c>
    </row>
    <row r="33" spans="1:10" ht="26.25" customHeight="1" x14ac:dyDescent="0.3">
      <c r="A33" s="237" t="s">
        <v>37</v>
      </c>
      <c r="B33" s="238"/>
      <c r="C33" s="101"/>
      <c r="D33" s="101"/>
      <c r="E33" s="101"/>
      <c r="F33" s="101"/>
      <c r="G33" s="101"/>
      <c r="H33" s="101"/>
      <c r="I33" s="101"/>
      <c r="J33" s="101"/>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CB1A9-B375-4CCB-9847-5AB2F7E8DA48}">
  <sheetPr>
    <tabColor rgb="FF00FF00"/>
    <pageSetUpPr fitToPage="1"/>
  </sheetPr>
  <dimension ref="A1:J41"/>
  <sheetViews>
    <sheetView zoomScale="69" zoomScaleNormal="69" workbookViewId="0">
      <selection sqref="A1:J1"/>
    </sheetView>
  </sheetViews>
  <sheetFormatPr baseColWidth="10" defaultRowHeight="14.4" x14ac:dyDescent="0.3"/>
  <cols>
    <col min="1" max="1" width="51.88671875" customWidth="1"/>
    <col min="2" max="2" width="13.88671875" customWidth="1"/>
    <col min="3" max="4" width="24.44140625" customWidth="1"/>
    <col min="5" max="5" width="26.44140625" customWidth="1"/>
    <col min="6" max="10" width="24.44140625" customWidth="1"/>
  </cols>
  <sheetData>
    <row r="1" spans="1:10" ht="57" customHeight="1" x14ac:dyDescent="0.3">
      <c r="A1" s="417" t="s">
        <v>56</v>
      </c>
      <c r="B1" s="417"/>
      <c r="C1" s="417"/>
      <c r="D1" s="417"/>
      <c r="E1" s="417"/>
      <c r="F1" s="417"/>
      <c r="G1" s="417"/>
      <c r="H1" s="417"/>
      <c r="I1" s="417"/>
      <c r="J1" s="417"/>
    </row>
    <row r="2" spans="1:10" ht="57" customHeight="1" thickBot="1" x14ac:dyDescent="0.35">
      <c r="A2" s="417" t="s">
        <v>57</v>
      </c>
      <c r="B2" s="417"/>
      <c r="C2" s="418"/>
      <c r="D2" s="418"/>
      <c r="E2" s="418"/>
      <c r="F2" s="418"/>
      <c r="G2" s="418"/>
      <c r="H2" s="418"/>
      <c r="I2" s="418"/>
      <c r="J2" s="418"/>
    </row>
    <row r="3" spans="1:10" ht="51.75" customHeight="1" thickBot="1" x14ac:dyDescent="0.35">
      <c r="A3" s="353" t="s">
        <v>58</v>
      </c>
      <c r="B3" s="357"/>
      <c r="C3" s="360" t="s">
        <v>3</v>
      </c>
      <c r="D3" s="361"/>
      <c r="E3" s="361"/>
      <c r="F3" s="361"/>
      <c r="G3" s="361"/>
      <c r="H3" s="361"/>
      <c r="I3" s="361"/>
      <c r="J3" s="362"/>
    </row>
    <row r="4" spans="1:10" ht="48" customHeight="1" thickBot="1" x14ac:dyDescent="0.35">
      <c r="A4" s="358"/>
      <c r="B4" s="359"/>
      <c r="C4" s="143" t="s">
        <v>59</v>
      </c>
      <c r="D4" s="44" t="s">
        <v>5</v>
      </c>
      <c r="E4" s="44" t="s">
        <v>6</v>
      </c>
      <c r="F4" s="44" t="s">
        <v>7</v>
      </c>
      <c r="G4" s="43" t="s">
        <v>8</v>
      </c>
      <c r="H4" s="144" t="s">
        <v>9</v>
      </c>
      <c r="I4" s="45" t="s">
        <v>10</v>
      </c>
      <c r="J4" s="46" t="s">
        <v>11</v>
      </c>
    </row>
    <row r="5" spans="1:10" ht="31.5" customHeight="1" x14ac:dyDescent="0.3">
      <c r="A5" s="423" t="s">
        <v>60</v>
      </c>
      <c r="B5" s="145" t="s">
        <v>32</v>
      </c>
      <c r="C5" s="48">
        <v>153</v>
      </c>
      <c r="D5" s="48" t="s">
        <v>17</v>
      </c>
      <c r="E5" s="48" t="s">
        <v>17</v>
      </c>
      <c r="F5" s="48" t="s">
        <v>17</v>
      </c>
      <c r="G5" s="48" t="s">
        <v>17</v>
      </c>
      <c r="H5" s="48" t="s">
        <v>17</v>
      </c>
      <c r="I5" s="48" t="s">
        <v>17</v>
      </c>
      <c r="J5" s="50">
        <f>SUM(C5:I5)</f>
        <v>153</v>
      </c>
    </row>
    <row r="6" spans="1:10" ht="31.5" customHeight="1" x14ac:dyDescent="0.3">
      <c r="A6" s="424"/>
      <c r="B6" s="51" t="s">
        <v>43</v>
      </c>
      <c r="C6" s="52">
        <f t="shared" ref="C6" si="0">C5/C$29</f>
        <v>0.63223140495867769</v>
      </c>
      <c r="D6" s="52" t="s">
        <v>19</v>
      </c>
      <c r="E6" s="52" t="s">
        <v>19</v>
      </c>
      <c r="F6" s="52" t="s">
        <v>19</v>
      </c>
      <c r="G6" s="52" t="s">
        <v>19</v>
      </c>
      <c r="H6" s="52" t="s">
        <v>19</v>
      </c>
      <c r="I6" s="52" t="s">
        <v>19</v>
      </c>
      <c r="J6" s="54">
        <f t="shared" ref="J6" si="1">J5/J$29</f>
        <v>0.63223140495867769</v>
      </c>
    </row>
    <row r="7" spans="1:10" ht="25.5" customHeight="1" x14ac:dyDescent="0.3">
      <c r="A7" s="420" t="s">
        <v>61</v>
      </c>
      <c r="B7" s="47" t="s">
        <v>32</v>
      </c>
      <c r="C7" s="55">
        <v>0</v>
      </c>
      <c r="D7" s="55" t="s">
        <v>17</v>
      </c>
      <c r="E7" s="55" t="s">
        <v>17</v>
      </c>
      <c r="F7" s="55" t="s">
        <v>17</v>
      </c>
      <c r="G7" s="55" t="s">
        <v>17</v>
      </c>
      <c r="H7" s="55" t="s">
        <v>17</v>
      </c>
      <c r="I7" s="55" t="s">
        <v>17</v>
      </c>
      <c r="J7" s="57">
        <f t="shared" ref="J7" si="2">SUM(C7:I7)</f>
        <v>0</v>
      </c>
    </row>
    <row r="8" spans="1:10" ht="25.5" customHeight="1" x14ac:dyDescent="0.3">
      <c r="A8" s="424"/>
      <c r="B8" s="51" t="s">
        <v>43</v>
      </c>
      <c r="C8" s="52">
        <f t="shared" ref="C8" si="3">C7/C$29</f>
        <v>0</v>
      </c>
      <c r="D8" s="52" t="s">
        <v>19</v>
      </c>
      <c r="E8" s="52" t="s">
        <v>19</v>
      </c>
      <c r="F8" s="52" t="s">
        <v>19</v>
      </c>
      <c r="G8" s="52" t="s">
        <v>19</v>
      </c>
      <c r="H8" s="52" t="s">
        <v>19</v>
      </c>
      <c r="I8" s="52" t="s">
        <v>19</v>
      </c>
      <c r="J8" s="54">
        <f t="shared" ref="J8" si="4">J7/J$29</f>
        <v>0</v>
      </c>
    </row>
    <row r="9" spans="1:10" ht="25.5" customHeight="1" x14ac:dyDescent="0.3">
      <c r="A9" s="420" t="s">
        <v>62</v>
      </c>
      <c r="B9" s="47" t="s">
        <v>32</v>
      </c>
      <c r="C9" s="55">
        <v>12</v>
      </c>
      <c r="D9" s="55" t="s">
        <v>17</v>
      </c>
      <c r="E9" s="55" t="s">
        <v>17</v>
      </c>
      <c r="F9" s="55" t="s">
        <v>17</v>
      </c>
      <c r="G9" s="55" t="s">
        <v>17</v>
      </c>
      <c r="H9" s="55" t="s">
        <v>17</v>
      </c>
      <c r="I9" s="55" t="s">
        <v>17</v>
      </c>
      <c r="J9" s="57">
        <f t="shared" ref="J9" si="5">SUM(C9:I9)</f>
        <v>12</v>
      </c>
    </row>
    <row r="10" spans="1:10" ht="25.5" customHeight="1" x14ac:dyDescent="0.3">
      <c r="A10" s="424"/>
      <c r="B10" s="51" t="s">
        <v>43</v>
      </c>
      <c r="C10" s="52">
        <f t="shared" ref="C10" si="6">C9/C$29</f>
        <v>4.9586776859504134E-2</v>
      </c>
      <c r="D10" s="52" t="s">
        <v>19</v>
      </c>
      <c r="E10" s="52" t="s">
        <v>19</v>
      </c>
      <c r="F10" s="52" t="s">
        <v>19</v>
      </c>
      <c r="G10" s="52" t="s">
        <v>19</v>
      </c>
      <c r="H10" s="52" t="s">
        <v>19</v>
      </c>
      <c r="I10" s="52" t="s">
        <v>19</v>
      </c>
      <c r="J10" s="54">
        <f t="shared" ref="J10" si="7">J9/J$29</f>
        <v>4.9586776859504134E-2</v>
      </c>
    </row>
    <row r="11" spans="1:10" ht="25.5" customHeight="1" x14ac:dyDescent="0.3">
      <c r="A11" s="420" t="s">
        <v>63</v>
      </c>
      <c r="B11" s="47" t="s">
        <v>32</v>
      </c>
      <c r="C11" s="55">
        <v>11</v>
      </c>
      <c r="D11" s="55" t="s">
        <v>17</v>
      </c>
      <c r="E11" s="55" t="s">
        <v>17</v>
      </c>
      <c r="F11" s="55" t="s">
        <v>17</v>
      </c>
      <c r="G11" s="55" t="s">
        <v>17</v>
      </c>
      <c r="H11" s="55" t="s">
        <v>17</v>
      </c>
      <c r="I11" s="55" t="s">
        <v>17</v>
      </c>
      <c r="J11" s="57">
        <f t="shared" ref="J11" si="8">SUM(C11:I11)</f>
        <v>11</v>
      </c>
    </row>
    <row r="12" spans="1:10" ht="25.5" customHeight="1" x14ac:dyDescent="0.3">
      <c r="A12" s="424"/>
      <c r="B12" s="51" t="s">
        <v>43</v>
      </c>
      <c r="C12" s="52">
        <f t="shared" ref="C12" si="9">C11/C$29</f>
        <v>4.5454545454545456E-2</v>
      </c>
      <c r="D12" s="52" t="s">
        <v>19</v>
      </c>
      <c r="E12" s="52" t="s">
        <v>19</v>
      </c>
      <c r="F12" s="52" t="s">
        <v>19</v>
      </c>
      <c r="G12" s="52" t="s">
        <v>19</v>
      </c>
      <c r="H12" s="52" t="s">
        <v>19</v>
      </c>
      <c r="I12" s="52" t="s">
        <v>19</v>
      </c>
      <c r="J12" s="54">
        <f t="shared" ref="J12" si="10">J11/J$29</f>
        <v>4.5454545454545456E-2</v>
      </c>
    </row>
    <row r="13" spans="1:10" ht="25.5" customHeight="1" x14ac:dyDescent="0.3">
      <c r="A13" s="420" t="s">
        <v>64</v>
      </c>
      <c r="B13" s="47" t="s">
        <v>32</v>
      </c>
      <c r="C13" s="55">
        <v>10</v>
      </c>
      <c r="D13" s="55" t="s">
        <v>17</v>
      </c>
      <c r="E13" s="55" t="s">
        <v>17</v>
      </c>
      <c r="F13" s="55" t="s">
        <v>17</v>
      </c>
      <c r="G13" s="55" t="s">
        <v>17</v>
      </c>
      <c r="H13" s="55" t="s">
        <v>17</v>
      </c>
      <c r="I13" s="55" t="s">
        <v>17</v>
      </c>
      <c r="J13" s="57">
        <f t="shared" ref="J13" si="11">SUM(C13:I13)</f>
        <v>10</v>
      </c>
    </row>
    <row r="14" spans="1:10" ht="25.5" customHeight="1" x14ac:dyDescent="0.3">
      <c r="A14" s="424"/>
      <c r="B14" s="51" t="s">
        <v>43</v>
      </c>
      <c r="C14" s="52">
        <f t="shared" ref="C14" si="12">C13/C$29</f>
        <v>4.1322314049586778E-2</v>
      </c>
      <c r="D14" s="52" t="s">
        <v>19</v>
      </c>
      <c r="E14" s="52" t="s">
        <v>19</v>
      </c>
      <c r="F14" s="52" t="s">
        <v>19</v>
      </c>
      <c r="G14" s="52" t="s">
        <v>19</v>
      </c>
      <c r="H14" s="52" t="s">
        <v>19</v>
      </c>
      <c r="I14" s="52" t="s">
        <v>19</v>
      </c>
      <c r="J14" s="54">
        <f t="shared" ref="J14" si="13">J13/J$29</f>
        <v>4.1322314049586778E-2</v>
      </c>
    </row>
    <row r="15" spans="1:10" ht="25.5" customHeight="1" x14ac:dyDescent="0.3">
      <c r="A15" s="420" t="s">
        <v>65</v>
      </c>
      <c r="B15" s="47" t="s">
        <v>32</v>
      </c>
      <c r="C15" s="55">
        <v>0</v>
      </c>
      <c r="D15" s="55" t="s">
        <v>17</v>
      </c>
      <c r="E15" s="55" t="s">
        <v>17</v>
      </c>
      <c r="F15" s="55" t="s">
        <v>17</v>
      </c>
      <c r="G15" s="55" t="s">
        <v>17</v>
      </c>
      <c r="H15" s="55" t="s">
        <v>17</v>
      </c>
      <c r="I15" s="55" t="s">
        <v>17</v>
      </c>
      <c r="J15" s="57">
        <f t="shared" ref="J15" si="14">SUM(C15:I15)</f>
        <v>0</v>
      </c>
    </row>
    <row r="16" spans="1:10" ht="25.5" customHeight="1" x14ac:dyDescent="0.3">
      <c r="A16" s="424"/>
      <c r="B16" s="51" t="s">
        <v>43</v>
      </c>
      <c r="C16" s="52">
        <f t="shared" ref="C16" si="15">C15/C$29</f>
        <v>0</v>
      </c>
      <c r="D16" s="52" t="s">
        <v>19</v>
      </c>
      <c r="E16" s="52" t="s">
        <v>19</v>
      </c>
      <c r="F16" s="52" t="s">
        <v>19</v>
      </c>
      <c r="G16" s="52" t="s">
        <v>19</v>
      </c>
      <c r="H16" s="52" t="s">
        <v>19</v>
      </c>
      <c r="I16" s="52" t="s">
        <v>19</v>
      </c>
      <c r="J16" s="54">
        <f t="shared" ref="J16" si="16">J15/J$29</f>
        <v>0</v>
      </c>
    </row>
    <row r="17" spans="1:10" ht="25.5" customHeight="1" x14ac:dyDescent="0.3">
      <c r="A17" s="420" t="s">
        <v>66</v>
      </c>
      <c r="B17" s="47" t="s">
        <v>32</v>
      </c>
      <c r="C17" s="55">
        <v>1</v>
      </c>
      <c r="D17" s="55" t="s">
        <v>17</v>
      </c>
      <c r="E17" s="55" t="s">
        <v>17</v>
      </c>
      <c r="F17" s="55" t="s">
        <v>17</v>
      </c>
      <c r="G17" s="55" t="s">
        <v>17</v>
      </c>
      <c r="H17" s="55" t="s">
        <v>17</v>
      </c>
      <c r="I17" s="55" t="s">
        <v>17</v>
      </c>
      <c r="J17" s="57">
        <f t="shared" ref="J17" si="17">SUM(C17:I17)</f>
        <v>1</v>
      </c>
    </row>
    <row r="18" spans="1:10" ht="25.5" customHeight="1" x14ac:dyDescent="0.3">
      <c r="A18" s="424"/>
      <c r="B18" s="51" t="s">
        <v>43</v>
      </c>
      <c r="C18" s="52">
        <f t="shared" ref="C18" si="18">C17/C$29</f>
        <v>4.1322314049586778E-3</v>
      </c>
      <c r="D18" s="52" t="s">
        <v>19</v>
      </c>
      <c r="E18" s="52" t="s">
        <v>19</v>
      </c>
      <c r="F18" s="52" t="s">
        <v>19</v>
      </c>
      <c r="G18" s="52" t="s">
        <v>19</v>
      </c>
      <c r="H18" s="52" t="s">
        <v>19</v>
      </c>
      <c r="I18" s="52" t="s">
        <v>19</v>
      </c>
      <c r="J18" s="54">
        <f t="shared" ref="J18" si="19">J17/J$29</f>
        <v>4.1322314049586778E-3</v>
      </c>
    </row>
    <row r="19" spans="1:10" ht="25.5" customHeight="1" x14ac:dyDescent="0.3">
      <c r="A19" s="420" t="s">
        <v>67</v>
      </c>
      <c r="B19" s="47" t="s">
        <v>32</v>
      </c>
      <c r="C19" s="55">
        <v>10</v>
      </c>
      <c r="D19" s="55" t="s">
        <v>17</v>
      </c>
      <c r="E19" s="55" t="s">
        <v>17</v>
      </c>
      <c r="F19" s="55" t="s">
        <v>17</v>
      </c>
      <c r="G19" s="55" t="s">
        <v>17</v>
      </c>
      <c r="H19" s="55" t="s">
        <v>17</v>
      </c>
      <c r="I19" s="55" t="s">
        <v>17</v>
      </c>
      <c r="J19" s="57">
        <f t="shared" ref="J19" si="20">SUM(C19:I19)</f>
        <v>10</v>
      </c>
    </row>
    <row r="20" spans="1:10" ht="25.5" customHeight="1" x14ac:dyDescent="0.3">
      <c r="A20" s="424"/>
      <c r="B20" s="51" t="s">
        <v>43</v>
      </c>
      <c r="C20" s="52">
        <f t="shared" ref="C20" si="21">C19/C$29</f>
        <v>4.1322314049586778E-2</v>
      </c>
      <c r="D20" s="52" t="s">
        <v>19</v>
      </c>
      <c r="E20" s="52" t="s">
        <v>19</v>
      </c>
      <c r="F20" s="52" t="s">
        <v>19</v>
      </c>
      <c r="G20" s="52" t="s">
        <v>19</v>
      </c>
      <c r="H20" s="52" t="s">
        <v>19</v>
      </c>
      <c r="I20" s="52" t="s">
        <v>19</v>
      </c>
      <c r="J20" s="54">
        <f t="shared" ref="J20" si="22">J19/J$29</f>
        <v>4.1322314049586778E-2</v>
      </c>
    </row>
    <row r="21" spans="1:10" ht="25.5" customHeight="1" x14ac:dyDescent="0.3">
      <c r="A21" s="420" t="s">
        <v>68</v>
      </c>
      <c r="B21" s="47" t="s">
        <v>32</v>
      </c>
      <c r="C21" s="55">
        <v>17</v>
      </c>
      <c r="D21" s="55" t="s">
        <v>17</v>
      </c>
      <c r="E21" s="55" t="s">
        <v>17</v>
      </c>
      <c r="F21" s="55" t="s">
        <v>17</v>
      </c>
      <c r="G21" s="55" t="s">
        <v>17</v>
      </c>
      <c r="H21" s="55" t="s">
        <v>17</v>
      </c>
      <c r="I21" s="55" t="s">
        <v>17</v>
      </c>
      <c r="J21" s="57">
        <f t="shared" ref="J21" si="23">SUM(C21:I21)</f>
        <v>17</v>
      </c>
    </row>
    <row r="22" spans="1:10" ht="25.5" customHeight="1" x14ac:dyDescent="0.3">
      <c r="A22" s="424"/>
      <c r="B22" s="51" t="s">
        <v>43</v>
      </c>
      <c r="C22" s="52">
        <f t="shared" ref="C22" si="24">C21/C$29</f>
        <v>7.0247933884297523E-2</v>
      </c>
      <c r="D22" s="52" t="s">
        <v>19</v>
      </c>
      <c r="E22" s="52" t="s">
        <v>19</v>
      </c>
      <c r="F22" s="52" t="s">
        <v>19</v>
      </c>
      <c r="G22" s="52" t="s">
        <v>19</v>
      </c>
      <c r="H22" s="52" t="s">
        <v>19</v>
      </c>
      <c r="I22" s="52" t="s">
        <v>19</v>
      </c>
      <c r="J22" s="54">
        <f t="shared" ref="J22" si="25">J21/J$29</f>
        <v>7.0247933884297523E-2</v>
      </c>
    </row>
    <row r="23" spans="1:10" ht="25.5" customHeight="1" x14ac:dyDescent="0.3">
      <c r="A23" s="420" t="s">
        <v>69</v>
      </c>
      <c r="B23" s="47" t="s">
        <v>32</v>
      </c>
      <c r="C23" s="55">
        <v>6</v>
      </c>
      <c r="D23" s="55" t="s">
        <v>17</v>
      </c>
      <c r="E23" s="55" t="s">
        <v>17</v>
      </c>
      <c r="F23" s="55" t="s">
        <v>17</v>
      </c>
      <c r="G23" s="55" t="s">
        <v>17</v>
      </c>
      <c r="H23" s="55" t="s">
        <v>17</v>
      </c>
      <c r="I23" s="55" t="s">
        <v>17</v>
      </c>
      <c r="J23" s="57">
        <f t="shared" ref="J23" si="26">SUM(C23:I23)</f>
        <v>6</v>
      </c>
    </row>
    <row r="24" spans="1:10" ht="25.5" customHeight="1" x14ac:dyDescent="0.3">
      <c r="A24" s="424"/>
      <c r="B24" s="51" t="s">
        <v>43</v>
      </c>
      <c r="C24" s="52">
        <f t="shared" ref="C24" si="27">C23/C$29</f>
        <v>2.4793388429752067E-2</v>
      </c>
      <c r="D24" s="52" t="s">
        <v>19</v>
      </c>
      <c r="E24" s="52" t="s">
        <v>19</v>
      </c>
      <c r="F24" s="52" t="s">
        <v>19</v>
      </c>
      <c r="G24" s="52" t="s">
        <v>19</v>
      </c>
      <c r="H24" s="52" t="s">
        <v>19</v>
      </c>
      <c r="I24" s="52" t="s">
        <v>19</v>
      </c>
      <c r="J24" s="54">
        <f t="shared" ref="J24" si="28">J23/J$29</f>
        <v>2.4793388429752067E-2</v>
      </c>
    </row>
    <row r="25" spans="1:10" ht="25.5" customHeight="1" x14ac:dyDescent="0.3">
      <c r="A25" s="420" t="s">
        <v>70</v>
      </c>
      <c r="B25" s="47" t="s">
        <v>32</v>
      </c>
      <c r="C25" s="55">
        <v>16</v>
      </c>
      <c r="D25" s="55" t="s">
        <v>17</v>
      </c>
      <c r="E25" s="55" t="s">
        <v>17</v>
      </c>
      <c r="F25" s="55" t="s">
        <v>17</v>
      </c>
      <c r="G25" s="55" t="s">
        <v>17</v>
      </c>
      <c r="H25" s="55" t="s">
        <v>17</v>
      </c>
      <c r="I25" s="55" t="s">
        <v>17</v>
      </c>
      <c r="J25" s="57">
        <f t="shared" ref="J25" si="29">SUM(C25:I25)</f>
        <v>16</v>
      </c>
    </row>
    <row r="26" spans="1:10" ht="25.5" customHeight="1" x14ac:dyDescent="0.3">
      <c r="A26" s="424"/>
      <c r="B26" s="51" t="s">
        <v>43</v>
      </c>
      <c r="C26" s="52">
        <f t="shared" ref="C26" si="30">C25/C$29</f>
        <v>6.6115702479338845E-2</v>
      </c>
      <c r="D26" s="52" t="s">
        <v>19</v>
      </c>
      <c r="E26" s="52" t="s">
        <v>19</v>
      </c>
      <c r="F26" s="52" t="s">
        <v>19</v>
      </c>
      <c r="G26" s="52" t="s">
        <v>19</v>
      </c>
      <c r="H26" s="52" t="s">
        <v>19</v>
      </c>
      <c r="I26" s="52" t="s">
        <v>19</v>
      </c>
      <c r="J26" s="54">
        <f t="shared" ref="J26" si="31">J25/J$29</f>
        <v>6.6115702479338845E-2</v>
      </c>
    </row>
    <row r="27" spans="1:10" ht="25.5" customHeight="1" x14ac:dyDescent="0.3">
      <c r="A27" s="420" t="s">
        <v>71</v>
      </c>
      <c r="B27" s="47" t="s">
        <v>32</v>
      </c>
      <c r="C27" s="55">
        <v>6</v>
      </c>
      <c r="D27" s="55" t="s">
        <v>17</v>
      </c>
      <c r="E27" s="55" t="s">
        <v>17</v>
      </c>
      <c r="F27" s="55" t="s">
        <v>17</v>
      </c>
      <c r="G27" s="55" t="s">
        <v>17</v>
      </c>
      <c r="H27" s="55" t="s">
        <v>17</v>
      </c>
      <c r="I27" s="55" t="s">
        <v>17</v>
      </c>
      <c r="J27" s="57">
        <f t="shared" ref="J27" si="32">SUM(C27:I27)</f>
        <v>6</v>
      </c>
    </row>
    <row r="28" spans="1:10" ht="25.5" customHeight="1" thickBot="1" x14ac:dyDescent="0.35">
      <c r="A28" s="423"/>
      <c r="B28" s="47" t="s">
        <v>43</v>
      </c>
      <c r="C28" s="146">
        <f t="shared" ref="C28" si="33">C27/C$29</f>
        <v>2.4793388429752067E-2</v>
      </c>
      <c r="D28" s="146" t="s">
        <v>19</v>
      </c>
      <c r="E28" s="146" t="s">
        <v>19</v>
      </c>
      <c r="F28" s="146" t="s">
        <v>19</v>
      </c>
      <c r="G28" s="146" t="s">
        <v>19</v>
      </c>
      <c r="H28" s="146" t="s">
        <v>19</v>
      </c>
      <c r="I28" s="146" t="s">
        <v>19</v>
      </c>
      <c r="J28" s="147">
        <f t="shared" ref="J28" si="34">J27/J$29</f>
        <v>2.4793388429752067E-2</v>
      </c>
    </row>
    <row r="29" spans="1:10" ht="32.25" customHeight="1" x14ac:dyDescent="0.3">
      <c r="A29" s="353" t="s">
        <v>72</v>
      </c>
      <c r="B29" s="148" t="s">
        <v>32</v>
      </c>
      <c r="C29" s="149">
        <f t="shared" ref="C29" si="35">C5+C7+C9+C11+C13+C15+C17+C19+C21+C23+C25+C27</f>
        <v>242</v>
      </c>
      <c r="D29" s="149" t="s">
        <v>17</v>
      </c>
      <c r="E29" s="149" t="s">
        <v>17</v>
      </c>
      <c r="F29" s="149" t="s">
        <v>17</v>
      </c>
      <c r="G29" s="149" t="s">
        <v>17</v>
      </c>
      <c r="H29" s="149" t="s">
        <v>17</v>
      </c>
      <c r="I29" s="149" t="s">
        <v>17</v>
      </c>
      <c r="J29" s="150">
        <f t="shared" ref="J29" si="36">J5+J7+J9+J11+J13+J15+J17+J19+J21+J23+J25+J27</f>
        <v>242</v>
      </c>
    </row>
    <row r="30" spans="1:10" ht="32.25" customHeight="1" thickBot="1" x14ac:dyDescent="0.35">
      <c r="A30" s="358"/>
      <c r="B30" s="151" t="s">
        <v>43</v>
      </c>
      <c r="C30" s="69">
        <f t="shared" ref="C30" si="37">C29/C$29</f>
        <v>1</v>
      </c>
      <c r="D30" s="69" t="s">
        <v>19</v>
      </c>
      <c r="E30" s="69" t="s">
        <v>19</v>
      </c>
      <c r="F30" s="69" t="s">
        <v>19</v>
      </c>
      <c r="G30" s="69" t="s">
        <v>19</v>
      </c>
      <c r="H30" s="69" t="s">
        <v>19</v>
      </c>
      <c r="I30" s="69" t="s">
        <v>19</v>
      </c>
      <c r="J30" s="71">
        <f t="shared" ref="J30" si="38">J29/J$29</f>
        <v>1</v>
      </c>
    </row>
    <row r="31" spans="1:10" ht="36" customHeight="1" thickBot="1" x14ac:dyDescent="0.35">
      <c r="A31" s="72"/>
      <c r="B31" s="73"/>
      <c r="C31" s="74"/>
      <c r="D31" s="74"/>
      <c r="E31" s="74"/>
      <c r="F31" s="74"/>
      <c r="G31" s="74"/>
      <c r="H31" s="74"/>
      <c r="I31" s="74"/>
      <c r="J31" s="74"/>
    </row>
    <row r="32" spans="1:10" ht="57" customHeight="1" x14ac:dyDescent="0.3">
      <c r="A32" s="75" t="s">
        <v>73</v>
      </c>
      <c r="B32" s="76" t="s">
        <v>32</v>
      </c>
      <c r="C32" s="152">
        <v>11</v>
      </c>
      <c r="D32" s="77" t="s">
        <v>17</v>
      </c>
      <c r="E32" s="77" t="s">
        <v>17</v>
      </c>
      <c r="F32" s="77" t="s">
        <v>17</v>
      </c>
      <c r="G32" s="77" t="s">
        <v>17</v>
      </c>
      <c r="H32" s="77" t="s">
        <v>17</v>
      </c>
      <c r="I32" s="78" t="s">
        <v>17</v>
      </c>
      <c r="J32" s="79">
        <f>SUM(C32:I32)</f>
        <v>11</v>
      </c>
    </row>
    <row r="33" spans="1:10" ht="55.5" customHeight="1" thickBot="1" x14ac:dyDescent="0.35">
      <c r="A33" s="80" t="s">
        <v>48</v>
      </c>
      <c r="B33" s="153" t="s">
        <v>32</v>
      </c>
      <c r="C33" s="154">
        <f>+C34-C32-C29</f>
        <v>197</v>
      </c>
      <c r="D33" s="154" t="s">
        <v>17</v>
      </c>
      <c r="E33" s="154" t="s">
        <v>17</v>
      </c>
      <c r="F33" s="154" t="s">
        <v>17</v>
      </c>
      <c r="G33" s="154" t="s">
        <v>17</v>
      </c>
      <c r="H33" s="154" t="s">
        <v>17</v>
      </c>
      <c r="I33" s="154" t="s">
        <v>17</v>
      </c>
      <c r="J33" s="84">
        <f>+C33</f>
        <v>197</v>
      </c>
    </row>
    <row r="34" spans="1:10" ht="54.75" customHeight="1" thickBot="1" x14ac:dyDescent="0.35">
      <c r="A34" s="85" t="s">
        <v>34</v>
      </c>
      <c r="B34" s="153" t="s">
        <v>32</v>
      </c>
      <c r="C34" s="154">
        <v>450</v>
      </c>
      <c r="D34" s="82" t="s">
        <v>17</v>
      </c>
      <c r="E34" s="82" t="s">
        <v>17</v>
      </c>
      <c r="F34" s="82" t="s">
        <v>17</v>
      </c>
      <c r="G34" s="82" t="s">
        <v>17</v>
      </c>
      <c r="H34" s="82" t="s">
        <v>17</v>
      </c>
      <c r="I34" s="83" t="s">
        <v>17</v>
      </c>
      <c r="J34" s="84">
        <f>SUM(C34:I34)</f>
        <v>450</v>
      </c>
    </row>
    <row r="35" spans="1:10" ht="54.75" customHeight="1" thickBot="1" x14ac:dyDescent="0.35">
      <c r="A35" s="87"/>
      <c r="B35" s="72"/>
      <c r="C35" s="88"/>
      <c r="D35" s="88"/>
      <c r="E35" s="88"/>
      <c r="F35" s="88"/>
      <c r="G35" s="88"/>
      <c r="H35" s="88"/>
      <c r="I35" s="88"/>
      <c r="J35" s="89"/>
    </row>
    <row r="36" spans="1:10" ht="41.25" customHeight="1" x14ac:dyDescent="0.3">
      <c r="A36" s="320" t="s">
        <v>49</v>
      </c>
      <c r="B36" s="321"/>
      <c r="C36" s="155"/>
      <c r="D36" s="90"/>
      <c r="E36" s="90"/>
      <c r="F36" s="90"/>
      <c r="G36" s="90"/>
      <c r="H36" s="90"/>
      <c r="I36" s="90"/>
      <c r="J36" s="91"/>
    </row>
    <row r="37" spans="1:10" ht="41.25" customHeight="1" x14ac:dyDescent="0.3">
      <c r="A37" s="338" t="s">
        <v>35</v>
      </c>
      <c r="B37" s="339"/>
      <c r="C37" s="92">
        <v>1</v>
      </c>
      <c r="D37" s="93">
        <v>0</v>
      </c>
      <c r="E37" s="93">
        <v>0</v>
      </c>
      <c r="F37" s="93">
        <v>0</v>
      </c>
      <c r="G37" s="93">
        <v>0</v>
      </c>
      <c r="H37" s="93">
        <v>0</v>
      </c>
      <c r="I37" s="93">
        <v>0</v>
      </c>
      <c r="J37" s="94">
        <f>SUM(C37:I37)</f>
        <v>1</v>
      </c>
    </row>
    <row r="38" spans="1:10" ht="41.25" customHeight="1" thickBot="1" x14ac:dyDescent="0.35">
      <c r="A38" s="340" t="s">
        <v>36</v>
      </c>
      <c r="B38" s="341"/>
      <c r="C38" s="95">
        <v>2</v>
      </c>
      <c r="D38" s="96">
        <v>0</v>
      </c>
      <c r="E38" s="96">
        <v>0</v>
      </c>
      <c r="F38" s="96">
        <v>0</v>
      </c>
      <c r="G38" s="96">
        <v>0</v>
      </c>
      <c r="H38" s="96">
        <v>0</v>
      </c>
      <c r="I38" s="97">
        <v>0</v>
      </c>
      <c r="J38" s="98">
        <f>SUM(C38:I38)</f>
        <v>2</v>
      </c>
    </row>
    <row r="39" spans="1:10" ht="31.5" customHeight="1" x14ac:dyDescent="0.3">
      <c r="A39" s="99" t="s">
        <v>37</v>
      </c>
      <c r="B39" s="100"/>
      <c r="C39" s="101"/>
      <c r="D39" s="101"/>
      <c r="E39" s="101"/>
      <c r="F39" s="101"/>
      <c r="G39" s="101"/>
      <c r="H39" s="101"/>
      <c r="I39" s="101"/>
      <c r="J39" s="101"/>
    </row>
    <row r="41" spans="1:10" x14ac:dyDescent="0.3">
      <c r="A41" s="342" t="s">
        <v>74</v>
      </c>
      <c r="B41" s="342"/>
      <c r="C41" s="342"/>
      <c r="D41" s="342"/>
      <c r="E41" s="342"/>
      <c r="F41" s="342"/>
      <c r="G41" s="342"/>
      <c r="H41" s="342"/>
      <c r="I41" s="342"/>
      <c r="J41" s="342"/>
    </row>
  </sheetData>
  <mergeCells count="21">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41:J41"/>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TAB-7.1.1_2019_web</vt:lpstr>
      <vt:lpstr>TAB-7.1.2_2019_web</vt:lpstr>
      <vt:lpstr>TAB-7.1.3_2019_web</vt:lpstr>
      <vt:lpstr>TAB-7.1.4_2019_web</vt:lpstr>
      <vt:lpstr>TAB-7.1.5_2019_web</vt:lpstr>
      <vt:lpstr>TAB-7.1.6_2019_web</vt:lpstr>
      <vt:lpstr>TAB-7.1.7_2019_web</vt:lpstr>
      <vt:lpstr>TAB-7.1.8_2019_web</vt:lpstr>
      <vt:lpstr>TAB-7.1.9_2019_web</vt:lpstr>
      <vt:lpstr>TAB-7.1.10_2019_web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2020-11-27T12:45:25Z</dcterms:created>
  <dcterms:modified xsi:type="dcterms:W3CDTF">2021-06-07T10:36:17Z</dcterms:modified>
</cp:coreProperties>
</file>