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M:\12000-Relais_sociaux\4_Publication_Annuaires\Stat_RSU_2017\RSU_Profil_2017\TAB_811_à_8110_AJS_An2017\"/>
    </mc:Choice>
  </mc:AlternateContent>
  <bookViews>
    <workbookView xWindow="0" yWindow="0" windowWidth="24000" windowHeight="9735" tabRatio="959"/>
  </bookViews>
  <sheets>
    <sheet name="TAB-8.1.1_2017_Web" sheetId="9" r:id="rId1"/>
    <sheet name="TAB-8.1.2_2018_Web" sheetId="8" r:id="rId2"/>
    <sheet name="TAB-8.1.3_2017_Web" sheetId="7" r:id="rId3"/>
    <sheet name="TAB-8.1.4_2017_Web" sheetId="6" r:id="rId4"/>
    <sheet name="TAB-8.1.5_2017_Web" sheetId="5" r:id="rId5"/>
    <sheet name="TAB-8.1.6_2017_Web" sheetId="4" r:id="rId6"/>
    <sheet name="TAB-8.1.7_2017_Web" sheetId="3" r:id="rId7"/>
    <sheet name="TAB-8.1.8_2017_Web" sheetId="2" r:id="rId8"/>
    <sheet name="TAB-8.1.9_2017_Web" sheetId="1" r:id="rId9"/>
    <sheet name="TAB-8.1.10_2017_Web" sheetId="10" r:id="rId10"/>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9" i="10" l="1"/>
  <c r="J48" i="10"/>
  <c r="J45" i="10"/>
  <c r="J44" i="10"/>
  <c r="G44" i="10"/>
  <c r="F44" i="10"/>
  <c r="D44" i="10"/>
  <c r="J42" i="10"/>
  <c r="G40" i="10"/>
  <c r="F40" i="10"/>
  <c r="D40" i="10"/>
  <c r="J39" i="10"/>
  <c r="J40" i="10" s="1"/>
  <c r="G38" i="10"/>
  <c r="F38" i="10"/>
  <c r="D38" i="10"/>
  <c r="J37" i="10"/>
  <c r="J38" i="10" s="1"/>
  <c r="G36" i="10"/>
  <c r="F36" i="10"/>
  <c r="D36" i="10"/>
  <c r="J35" i="10"/>
  <c r="J36" i="10" s="1"/>
  <c r="G34" i="10"/>
  <c r="F34" i="10"/>
  <c r="D34" i="10"/>
  <c r="J33" i="10"/>
  <c r="J34" i="10" s="1"/>
  <c r="G32" i="10"/>
  <c r="F32" i="10"/>
  <c r="D32" i="10"/>
  <c r="J31" i="10"/>
  <c r="J32" i="10" s="1"/>
  <c r="G30" i="10"/>
  <c r="F30" i="10"/>
  <c r="D30" i="10"/>
  <c r="J29" i="10"/>
  <c r="J30" i="10" s="1"/>
  <c r="G28" i="10"/>
  <c r="F28" i="10"/>
  <c r="D28" i="10"/>
  <c r="J27" i="10"/>
  <c r="J28" i="10" s="1"/>
  <c r="G26" i="10"/>
  <c r="F26" i="10"/>
  <c r="D26" i="10"/>
  <c r="J25" i="10"/>
  <c r="J26" i="10" s="1"/>
  <c r="G24" i="10"/>
  <c r="F24" i="10"/>
  <c r="D24" i="10"/>
  <c r="J23" i="10"/>
  <c r="J24" i="10" s="1"/>
  <c r="G22" i="10"/>
  <c r="F22" i="10"/>
  <c r="D22" i="10"/>
  <c r="J21" i="10"/>
  <c r="J22" i="10" s="1"/>
  <c r="G20" i="10"/>
  <c r="F20" i="10"/>
  <c r="D20" i="10"/>
  <c r="J19" i="10"/>
  <c r="J20" i="10" s="1"/>
  <c r="G18" i="10"/>
  <c r="F18" i="10"/>
  <c r="D18" i="10"/>
  <c r="J17" i="10"/>
  <c r="J18" i="10" s="1"/>
  <c r="G16" i="10"/>
  <c r="F16" i="10"/>
  <c r="D16" i="10"/>
  <c r="J15" i="10"/>
  <c r="J16" i="10" s="1"/>
  <c r="G14" i="10"/>
  <c r="F14" i="10"/>
  <c r="D14" i="10"/>
  <c r="J13" i="10"/>
  <c r="J14" i="10" s="1"/>
  <c r="G12" i="10"/>
  <c r="F12" i="10"/>
  <c r="D12" i="10"/>
  <c r="J11" i="10"/>
  <c r="J12" i="10" s="1"/>
  <c r="G10" i="10"/>
  <c r="F10" i="10"/>
  <c r="D10" i="10"/>
  <c r="J9" i="10"/>
  <c r="J10" i="10" s="1"/>
  <c r="G8" i="10"/>
  <c r="F8" i="10"/>
  <c r="D8" i="10"/>
  <c r="J7" i="10"/>
  <c r="J8" i="10" s="1"/>
  <c r="G6" i="10"/>
  <c r="F6" i="10"/>
  <c r="D6" i="10"/>
  <c r="J5" i="10"/>
  <c r="J6" i="10" s="1"/>
  <c r="J19" i="9"/>
  <c r="J18" i="9"/>
  <c r="G15" i="9"/>
  <c r="D15" i="9"/>
  <c r="J15" i="9" s="1"/>
  <c r="J14" i="9"/>
  <c r="G11" i="9"/>
  <c r="G12" i="9" s="1"/>
  <c r="F11" i="9"/>
  <c r="F15" i="9" s="1"/>
  <c r="D11" i="9"/>
  <c r="D12" i="9" s="1"/>
  <c r="J9" i="9"/>
  <c r="J7" i="9"/>
  <c r="G6" i="9"/>
  <c r="J5" i="9"/>
  <c r="J14" i="8"/>
  <c r="J13" i="8"/>
  <c r="J10" i="8"/>
  <c r="F10" i="8"/>
  <c r="J9" i="8"/>
  <c r="F8" i="8"/>
  <c r="J7" i="8"/>
  <c r="J8" i="8" s="1"/>
  <c r="F6" i="8"/>
  <c r="J5" i="8"/>
  <c r="J6" i="8" s="1"/>
  <c r="J23" i="7"/>
  <c r="J22" i="7"/>
  <c r="J19" i="7"/>
  <c r="J14" i="7"/>
  <c r="G11" i="7"/>
  <c r="G15" i="7" s="1"/>
  <c r="G17" i="7" s="1"/>
  <c r="F11" i="7"/>
  <c r="F15" i="7" s="1"/>
  <c r="F17" i="7" s="1"/>
  <c r="D11" i="7"/>
  <c r="D8" i="7" s="1"/>
  <c r="G10" i="7"/>
  <c r="F10" i="7"/>
  <c r="D10" i="7"/>
  <c r="J9" i="7"/>
  <c r="G8" i="7"/>
  <c r="F8" i="7"/>
  <c r="J7" i="7"/>
  <c r="J8" i="7" s="1"/>
  <c r="G6" i="7"/>
  <c r="F6" i="7"/>
  <c r="J5" i="7"/>
  <c r="J11" i="7" s="1"/>
  <c r="J12" i="7" s="1"/>
  <c r="Z37" i="6"/>
  <c r="Y37" i="6"/>
  <c r="X37" i="6"/>
  <c r="Z36" i="6"/>
  <c r="Y36" i="6"/>
  <c r="X36" i="6"/>
  <c r="X33" i="6"/>
  <c r="Z31" i="6"/>
  <c r="Y31" i="6"/>
  <c r="X31" i="6"/>
  <c r="Q31" i="6"/>
  <c r="N31" i="6"/>
  <c r="H31" i="6"/>
  <c r="X28" i="6"/>
  <c r="X29" i="6" s="1"/>
  <c r="P28" i="6"/>
  <c r="Q28" i="6" s="1"/>
  <c r="O28" i="6"/>
  <c r="O25" i="6" s="1"/>
  <c r="N28" i="6"/>
  <c r="L32" i="6" s="1"/>
  <c r="M28" i="6"/>
  <c r="M29" i="6" s="1"/>
  <c r="L28" i="6"/>
  <c r="L29" i="6" s="1"/>
  <c r="G28" i="6"/>
  <c r="G9" i="6" s="1"/>
  <c r="F28" i="6"/>
  <c r="F29" i="6" s="1"/>
  <c r="P27" i="6"/>
  <c r="N27" i="6"/>
  <c r="M27" i="6"/>
  <c r="L27" i="6"/>
  <c r="G27" i="6"/>
  <c r="F27" i="6"/>
  <c r="Y26" i="6"/>
  <c r="Z26" i="6" s="1"/>
  <c r="X26" i="6"/>
  <c r="X27" i="6" s="1"/>
  <c r="Q26" i="6"/>
  <c r="N26" i="6"/>
  <c r="H26" i="6"/>
  <c r="P25" i="6"/>
  <c r="M25" i="6"/>
  <c r="L25" i="6"/>
  <c r="F25" i="6"/>
  <c r="Z24" i="6"/>
  <c r="Y24" i="6"/>
  <c r="X24" i="6"/>
  <c r="X25" i="6" s="1"/>
  <c r="Q24" i="6"/>
  <c r="Q25" i="6" s="1"/>
  <c r="N24" i="6"/>
  <c r="N25" i="6" s="1"/>
  <c r="H24" i="6"/>
  <c r="P23" i="6"/>
  <c r="O23" i="6"/>
  <c r="N23" i="6"/>
  <c r="M23" i="6"/>
  <c r="L23" i="6"/>
  <c r="G23" i="6"/>
  <c r="F23" i="6"/>
  <c r="Y22" i="6"/>
  <c r="Z22" i="6" s="1"/>
  <c r="X22" i="6"/>
  <c r="X23" i="6" s="1"/>
  <c r="Q22" i="6"/>
  <c r="Q23" i="6" s="1"/>
  <c r="N22" i="6"/>
  <c r="H22" i="6"/>
  <c r="P21" i="6"/>
  <c r="M21" i="6"/>
  <c r="L21" i="6"/>
  <c r="F21" i="6"/>
  <c r="Z20" i="6"/>
  <c r="Y20" i="6"/>
  <c r="X20" i="6"/>
  <c r="X21" i="6" s="1"/>
  <c r="Q20" i="6"/>
  <c r="N20" i="6"/>
  <c r="N21" i="6" s="1"/>
  <c r="H20" i="6"/>
  <c r="P19" i="6"/>
  <c r="O19" i="6"/>
  <c r="N19" i="6"/>
  <c r="M19" i="6"/>
  <c r="L19" i="6"/>
  <c r="G19" i="6"/>
  <c r="F19" i="6"/>
  <c r="Y18" i="6"/>
  <c r="X18" i="6"/>
  <c r="X19" i="6" s="1"/>
  <c r="Q18" i="6"/>
  <c r="N18" i="6"/>
  <c r="H18" i="6"/>
  <c r="P17" i="6"/>
  <c r="M17" i="6"/>
  <c r="L17" i="6"/>
  <c r="F17" i="6"/>
  <c r="Z16" i="6"/>
  <c r="Y16" i="6"/>
  <c r="X16" i="6"/>
  <c r="X17" i="6" s="1"/>
  <c r="Q16" i="6"/>
  <c r="Q17" i="6" s="1"/>
  <c r="N16" i="6"/>
  <c r="N17" i="6" s="1"/>
  <c r="H16" i="6"/>
  <c r="P15" i="6"/>
  <c r="O15" i="6"/>
  <c r="N15" i="6"/>
  <c r="M15" i="6"/>
  <c r="L15" i="6"/>
  <c r="G15" i="6"/>
  <c r="F15" i="6"/>
  <c r="Y14" i="6"/>
  <c r="X14" i="6"/>
  <c r="X15" i="6" s="1"/>
  <c r="Q14" i="6"/>
  <c r="Q15" i="6" s="1"/>
  <c r="N14" i="6"/>
  <c r="H14" i="6"/>
  <c r="P13" i="6"/>
  <c r="M13" i="6"/>
  <c r="L13" i="6"/>
  <c r="F13" i="6"/>
  <c r="Z12" i="6"/>
  <c r="Y12" i="6"/>
  <c r="X12" i="6"/>
  <c r="X13" i="6" s="1"/>
  <c r="Q12" i="6"/>
  <c r="N12" i="6"/>
  <c r="N13" i="6" s="1"/>
  <c r="H12" i="6"/>
  <c r="P11" i="6"/>
  <c r="O11" i="6"/>
  <c r="N11" i="6"/>
  <c r="M11" i="6"/>
  <c r="L11" i="6"/>
  <c r="G11" i="6"/>
  <c r="F11" i="6"/>
  <c r="Y10" i="6"/>
  <c r="X10" i="6"/>
  <c r="X11" i="6" s="1"/>
  <c r="Q10" i="6"/>
  <c r="N10" i="6"/>
  <c r="H10" i="6"/>
  <c r="P9" i="6"/>
  <c r="M9" i="6"/>
  <c r="L9" i="6"/>
  <c r="F9" i="6"/>
  <c r="Z8" i="6"/>
  <c r="Y8" i="6"/>
  <c r="X8" i="6"/>
  <c r="X9" i="6" s="1"/>
  <c r="Q8" i="6"/>
  <c r="Q9" i="6" s="1"/>
  <c r="N8" i="6"/>
  <c r="N9" i="6" s="1"/>
  <c r="H8" i="6"/>
  <c r="P7" i="6"/>
  <c r="O7" i="6"/>
  <c r="N7" i="6"/>
  <c r="M7" i="6"/>
  <c r="L7" i="6"/>
  <c r="G7" i="6"/>
  <c r="F7" i="6"/>
  <c r="Y6" i="6"/>
  <c r="Z6" i="6" s="1"/>
  <c r="X6" i="6"/>
  <c r="X7" i="6" s="1"/>
  <c r="Q6" i="6"/>
  <c r="Q7" i="6" s="1"/>
  <c r="N6" i="6"/>
  <c r="H6" i="6"/>
  <c r="J24" i="5"/>
  <c r="J23" i="5"/>
  <c r="J20" i="5"/>
  <c r="J18" i="5"/>
  <c r="G15" i="5"/>
  <c r="G19" i="5" s="1"/>
  <c r="F15" i="5"/>
  <c r="F19" i="5" s="1"/>
  <c r="D15" i="5"/>
  <c r="D12" i="5" s="1"/>
  <c r="G14" i="5"/>
  <c r="F14" i="5"/>
  <c r="D14" i="5"/>
  <c r="J13" i="5"/>
  <c r="G12" i="5"/>
  <c r="F12" i="5"/>
  <c r="J11" i="5"/>
  <c r="G10" i="5"/>
  <c r="F10" i="5"/>
  <c r="J9" i="5"/>
  <c r="G8" i="5"/>
  <c r="F8" i="5"/>
  <c r="J7" i="5"/>
  <c r="G6" i="5"/>
  <c r="F6" i="5"/>
  <c r="D6" i="5"/>
  <c r="J5" i="5"/>
  <c r="J15" i="5" s="1"/>
  <c r="J16" i="5" s="1"/>
  <c r="J20" i="4"/>
  <c r="J19" i="4"/>
  <c r="J16" i="4"/>
  <c r="G15" i="4"/>
  <c r="J14" i="4"/>
  <c r="J11" i="4"/>
  <c r="J15" i="4" s="1"/>
  <c r="G11" i="4"/>
  <c r="G12" i="4" s="1"/>
  <c r="F11" i="4"/>
  <c r="F15" i="4" s="1"/>
  <c r="D11" i="4"/>
  <c r="D6" i="4" s="1"/>
  <c r="G10" i="4"/>
  <c r="F10" i="4"/>
  <c r="D10" i="4"/>
  <c r="J9" i="4"/>
  <c r="J10" i="4" s="1"/>
  <c r="G8" i="4"/>
  <c r="F8" i="4"/>
  <c r="D8" i="4"/>
  <c r="J7" i="4"/>
  <c r="J8" i="4" s="1"/>
  <c r="G6" i="4"/>
  <c r="F6" i="4"/>
  <c r="J5" i="4"/>
  <c r="J6" i="4" s="1"/>
  <c r="J30" i="3"/>
  <c r="J29" i="3"/>
  <c r="J26" i="3"/>
  <c r="J24" i="3"/>
  <c r="J25" i="3" s="1"/>
  <c r="G21" i="3"/>
  <c r="G25" i="3" s="1"/>
  <c r="F21" i="3"/>
  <c r="F16" i="3" s="1"/>
  <c r="D21" i="3"/>
  <c r="D18" i="3" s="1"/>
  <c r="G20" i="3"/>
  <c r="F20" i="3"/>
  <c r="D20" i="3"/>
  <c r="J19" i="3"/>
  <c r="G18" i="3"/>
  <c r="F18" i="3"/>
  <c r="J17" i="3"/>
  <c r="G16" i="3"/>
  <c r="J15" i="3"/>
  <c r="J16" i="3" s="1"/>
  <c r="J13" i="3"/>
  <c r="G12" i="3"/>
  <c r="F12" i="3"/>
  <c r="D12" i="3"/>
  <c r="J11" i="3"/>
  <c r="G10" i="3"/>
  <c r="F10" i="3"/>
  <c r="J9" i="3"/>
  <c r="J10" i="3" s="1"/>
  <c r="G8" i="3"/>
  <c r="J7" i="3"/>
  <c r="J5" i="3"/>
  <c r="J21" i="3" s="1"/>
  <c r="J22" i="3" s="1"/>
  <c r="J32" i="2"/>
  <c r="J31" i="2"/>
  <c r="J28" i="2"/>
  <c r="J26" i="2"/>
  <c r="G23" i="2"/>
  <c r="G27" i="2" s="1"/>
  <c r="F23" i="2"/>
  <c r="F18" i="2" s="1"/>
  <c r="D23" i="2"/>
  <c r="D20" i="2" s="1"/>
  <c r="G22" i="2"/>
  <c r="F22" i="2"/>
  <c r="D22" i="2"/>
  <c r="J21" i="2"/>
  <c r="G20" i="2"/>
  <c r="F20" i="2"/>
  <c r="J19" i="2"/>
  <c r="G18" i="2"/>
  <c r="J17" i="2"/>
  <c r="J18" i="2" s="1"/>
  <c r="J15" i="2"/>
  <c r="G14" i="2"/>
  <c r="F14" i="2"/>
  <c r="D14" i="2"/>
  <c r="J13" i="2"/>
  <c r="G12" i="2"/>
  <c r="F12" i="2"/>
  <c r="J11" i="2"/>
  <c r="J12" i="2" s="1"/>
  <c r="G10" i="2"/>
  <c r="J9" i="2"/>
  <c r="J7" i="2"/>
  <c r="G6" i="2"/>
  <c r="F6" i="2"/>
  <c r="D6" i="2"/>
  <c r="J5" i="2"/>
  <c r="J23" i="2" s="1"/>
  <c r="J24" i="2" s="1"/>
  <c r="J38" i="1"/>
  <c r="J37" i="1"/>
  <c r="J34" i="1"/>
  <c r="J32" i="1"/>
  <c r="G29" i="1"/>
  <c r="G33" i="1" s="1"/>
  <c r="F29" i="1"/>
  <c r="F33" i="1" s="1"/>
  <c r="D29" i="1"/>
  <c r="D26" i="1" s="1"/>
  <c r="G28" i="1"/>
  <c r="F28" i="1"/>
  <c r="D28" i="1"/>
  <c r="J27" i="1"/>
  <c r="G26" i="1"/>
  <c r="F26" i="1"/>
  <c r="J25" i="1"/>
  <c r="G24" i="1"/>
  <c r="F24" i="1"/>
  <c r="D24" i="1"/>
  <c r="J23" i="1"/>
  <c r="G22" i="1"/>
  <c r="F22" i="1"/>
  <c r="D22" i="1"/>
  <c r="J21" i="1"/>
  <c r="G20" i="1"/>
  <c r="F20" i="1"/>
  <c r="D20" i="1"/>
  <c r="J19" i="1"/>
  <c r="G18" i="1"/>
  <c r="F18" i="1"/>
  <c r="D18" i="1"/>
  <c r="J17" i="1"/>
  <c r="G16" i="1"/>
  <c r="F16" i="1"/>
  <c r="D16" i="1"/>
  <c r="J15" i="1"/>
  <c r="G14" i="1"/>
  <c r="F14" i="1"/>
  <c r="D14" i="1"/>
  <c r="J13" i="1"/>
  <c r="G12" i="1"/>
  <c r="F12" i="1"/>
  <c r="D12" i="1"/>
  <c r="J11" i="1"/>
  <c r="G10" i="1"/>
  <c r="F10" i="1"/>
  <c r="D10" i="1"/>
  <c r="J9" i="1"/>
  <c r="G8" i="1"/>
  <c r="F8" i="1"/>
  <c r="D8" i="1"/>
  <c r="J7" i="1"/>
  <c r="G6" i="1"/>
  <c r="F6" i="1"/>
  <c r="D6" i="1"/>
  <c r="J5" i="1"/>
  <c r="J29" i="1" s="1"/>
  <c r="J30" i="1" s="1"/>
  <c r="D8" i="9" l="1"/>
  <c r="F6" i="9"/>
  <c r="F8" i="9"/>
  <c r="F10" i="9"/>
  <c r="J11" i="9"/>
  <c r="J12" i="9" s="1"/>
  <c r="D6" i="9"/>
  <c r="D10" i="9"/>
  <c r="G8" i="9"/>
  <c r="G10" i="9"/>
  <c r="J10" i="9"/>
  <c r="F12" i="9"/>
  <c r="J10" i="7"/>
  <c r="D12" i="7"/>
  <c r="J6" i="7"/>
  <c r="F12" i="7"/>
  <c r="D15" i="7"/>
  <c r="D6" i="7"/>
  <c r="G12" i="7"/>
  <c r="H27" i="6"/>
  <c r="H9" i="6"/>
  <c r="Q19" i="6"/>
  <c r="Q21" i="6"/>
  <c r="Q27" i="6"/>
  <c r="O32" i="6"/>
  <c r="Q29" i="6"/>
  <c r="Q11" i="6"/>
  <c r="Q13" i="6"/>
  <c r="N29" i="6"/>
  <c r="O27" i="6"/>
  <c r="H28" i="6"/>
  <c r="Y28" i="6"/>
  <c r="Y29" i="6" s="1"/>
  <c r="O29" i="6"/>
  <c r="Z10" i="6"/>
  <c r="G13" i="6"/>
  <c r="Z14" i="6"/>
  <c r="G17" i="6"/>
  <c r="Z18" i="6"/>
  <c r="G21" i="6"/>
  <c r="G25" i="6"/>
  <c r="P29" i="6"/>
  <c r="G29" i="6"/>
  <c r="O9" i="6"/>
  <c r="O13" i="6"/>
  <c r="O17" i="6"/>
  <c r="O21" i="6"/>
  <c r="J8" i="5"/>
  <c r="J14" i="5"/>
  <c r="J12" i="5"/>
  <c r="J10" i="5"/>
  <c r="D8" i="5"/>
  <c r="F16" i="5"/>
  <c r="D19" i="5"/>
  <c r="J19" i="5" s="1"/>
  <c r="D10" i="5"/>
  <c r="G16" i="5"/>
  <c r="D16" i="5"/>
  <c r="J6" i="5"/>
  <c r="J12" i="4"/>
  <c r="D12" i="4"/>
  <c r="F12" i="4"/>
  <c r="D15" i="4"/>
  <c r="J20" i="3"/>
  <c r="J8" i="3"/>
  <c r="J18" i="3"/>
  <c r="J12" i="3"/>
  <c r="J14" i="3"/>
  <c r="J6" i="3"/>
  <c r="D22" i="3"/>
  <c r="D6" i="3"/>
  <c r="D14" i="3"/>
  <c r="F22" i="3"/>
  <c r="D25" i="3"/>
  <c r="F6" i="3"/>
  <c r="D8" i="3"/>
  <c r="F14" i="3"/>
  <c r="D16" i="3"/>
  <c r="G22" i="3"/>
  <c r="F25" i="3"/>
  <c r="G6" i="3"/>
  <c r="F8" i="3"/>
  <c r="D10" i="3"/>
  <c r="G14" i="3"/>
  <c r="J8" i="2"/>
  <c r="J22" i="2"/>
  <c r="J10" i="2"/>
  <c r="J20" i="2"/>
  <c r="J14" i="2"/>
  <c r="J16" i="2"/>
  <c r="D24" i="2"/>
  <c r="D8" i="2"/>
  <c r="D16" i="2"/>
  <c r="F24" i="2"/>
  <c r="D27" i="2"/>
  <c r="J27" i="2" s="1"/>
  <c r="F8" i="2"/>
  <c r="D10" i="2"/>
  <c r="F16" i="2"/>
  <c r="D18" i="2"/>
  <c r="G24" i="2"/>
  <c r="F27" i="2"/>
  <c r="J6" i="2"/>
  <c r="G8" i="2"/>
  <c r="F10" i="2"/>
  <c r="D12" i="2"/>
  <c r="G16" i="2"/>
  <c r="J28" i="1"/>
  <c r="J8" i="1"/>
  <c r="J14" i="1"/>
  <c r="J18" i="1"/>
  <c r="J20" i="1"/>
  <c r="J24" i="1"/>
  <c r="J33" i="1"/>
  <c r="J10" i="1"/>
  <c r="J12" i="1"/>
  <c r="J16" i="1"/>
  <c r="J22" i="1"/>
  <c r="J26" i="1"/>
  <c r="J6" i="1"/>
  <c r="D30" i="1"/>
  <c r="F30" i="1"/>
  <c r="D33" i="1"/>
  <c r="G30" i="1"/>
  <c r="J6" i="9" l="1"/>
  <c r="J8" i="9"/>
  <c r="J15" i="7"/>
  <c r="J17" i="7" s="1"/>
  <c r="D17" i="7"/>
  <c r="Y23" i="6"/>
  <c r="Y13" i="6"/>
  <c r="Y25" i="6"/>
  <c r="Y7" i="6"/>
  <c r="F32" i="6"/>
  <c r="Z28" i="6"/>
  <c r="H29" i="6"/>
  <c r="Y9" i="6"/>
  <c r="Y11" i="6"/>
  <c r="H7" i="6"/>
  <c r="Z19" i="6"/>
  <c r="Y27" i="6"/>
  <c r="Y15" i="6"/>
  <c r="H21" i="6"/>
  <c r="H11" i="6"/>
  <c r="Y17" i="6"/>
  <c r="H19" i="6"/>
  <c r="H17" i="6"/>
  <c r="H25" i="6"/>
  <c r="Y21" i="6"/>
  <c r="Y19" i="6"/>
  <c r="H23" i="6"/>
  <c r="H15" i="6"/>
  <c r="H13" i="6"/>
  <c r="Z29" i="6" l="1"/>
  <c r="X32" i="6"/>
  <c r="Z13" i="6"/>
  <c r="Z17" i="6"/>
  <c r="Z21" i="6"/>
  <c r="Z23" i="6"/>
  <c r="Z7" i="6"/>
  <c r="Z25" i="6"/>
  <c r="Z27" i="6"/>
  <c r="Z9" i="6"/>
  <c r="Z11" i="6"/>
  <c r="Z15" i="6"/>
</calcChain>
</file>

<file path=xl/sharedStrings.xml><?xml version="1.0" encoding="utf-8"?>
<sst xmlns="http://schemas.openxmlformats.org/spreadsheetml/2006/main" count="1457" uniqueCount="153">
  <si>
    <t>Tableau 8.1.9 : Utilisateurs de l'accueil de jour "santé" (AJ-S) organisé par les services partenaires des Relais sociaux urbains (RSU)</t>
  </si>
  <si>
    <t>Lieu de résidence</t>
  </si>
  <si>
    <t>Relais social urbain (RSU)</t>
  </si>
  <si>
    <t>Charleroi (RSC)</t>
  </si>
  <si>
    <t>Liège (RSPL)</t>
  </si>
  <si>
    <t>La Louvière (RSULL)</t>
  </si>
  <si>
    <t>Mons (RSUMB)</t>
  </si>
  <si>
    <t>Namur (RSUN)</t>
  </si>
  <si>
    <t>Tournai (RSUT)</t>
  </si>
  <si>
    <t>Verviers (RSUV)</t>
  </si>
  <si>
    <t>Total des RSU wallons</t>
  </si>
  <si>
    <t>Arrondissement de Charleroi</t>
  </si>
  <si>
    <t xml:space="preserve"> CA</t>
  </si>
  <si>
    <t>nd</t>
  </si>
  <si>
    <t xml:space="preserve"> %</t>
  </si>
  <si>
    <t>-</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</si>
  <si>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</si>
  <si>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</si>
  <si>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</si>
  <si>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</si>
  <si>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</si>
  <si>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</si>
  <si>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</si>
  <si>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</si>
  <si>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</si>
  <si>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</si>
  <si>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</si>
  <si>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</si>
  <si>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</si>
  <si>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Non- réponses
ou réponses non-exploitables</t>
  </si>
  <si>
    <t>Total global</t>
  </si>
  <si>
    <t>Services partenaires sources</t>
  </si>
  <si>
    <t>Nombre de services ayant répondu à cette variable</t>
  </si>
  <si>
    <t>Nombre de services ayant participé à la collecte relative à l'AJ-S</t>
  </si>
  <si>
    <t>Sources : IWEPS, Relais sociaux urbains &amp; services partenaires des Relais sociaux urbains de Wallonie; Calculs : IWEPS</t>
  </si>
  <si>
    <t>Type de logement / hébergement</t>
  </si>
  <si>
    <t xml:space="preserve">En rue ou en abris de fortune  (squat, voiture, tente, caravane…) </t>
  </si>
  <si>
    <t>CA</t>
  </si>
  <si>
    <t>Chez un tiers "proche" (famille élargie, amis, connaissances…)</t>
  </si>
  <si>
    <t>En hébergement d'urgence (abri de nuit, lits DUS, hôtel)</t>
  </si>
  <si>
    <t>En institution - Autres
(prison, hôpital psychiatrique…)</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</si>
  <si>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</si>
  <si>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</si>
  <si>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</si>
  <si>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</si>
  <si>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</si>
  <si>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</si>
  <si>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</si>
  <si>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8.1.7 : Utilisateurs de l'accueil de jour "santé" (AJ-S) organisé par les services partenaires des Relais sociaux urbains (RSU)</t>
  </si>
  <si>
    <t>Répartition par type de revenu principal et par RSU - Année 2017  -</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</si>
  <si>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</si>
  <si>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</si>
  <si>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</si>
  <si>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</si>
  <si>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</si>
  <si>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</si>
  <si>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</si>
  <si>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</si>
  <si>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</si>
  <si>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</si>
  <si>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</si>
  <si>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</si>
  <si>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Tableau 8.1.6 : Utilisateurs de l'accueil de jour "santé" (AJ-S) organisé par les services partenaires des Relais sociaux urbains (RSU)</t>
  </si>
  <si>
    <t xml:space="preserve">Répartition par nationalité et par RSU - Année 2017 </t>
  </si>
  <si>
    <t>Nationalité</t>
  </si>
  <si>
    <t xml:space="preserve">Mons (RSUMB) </t>
  </si>
  <si>
    <t xml:space="preserve">Belge </t>
  </si>
  <si>
    <t>Etrangère UE</t>
  </si>
  <si>
    <t>Etrangère hors UE</t>
  </si>
  <si>
    <t xml:space="preserve">Total
(Nationalité connue) </t>
  </si>
  <si>
    <t>Nationalité inconnue</t>
  </si>
  <si>
    <t>Tableau 8.1.5 : Utilisateurs de l'accueil de jour "santé" (AJ-S) organisé par les services partenaires des Relais sociaux urbains (RSU)</t>
  </si>
  <si>
    <t>Répartition par type de ménage et par RSU - Année 2017</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</si>
  <si>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</si>
  <si>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</si>
  <si>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</si>
  <si>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</si>
  <si>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</si>
  <si>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</si>
  <si>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</si>
  <si>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</si>
  <si>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ndn</t>
  </si>
  <si>
    <t>Répartition par âge, sexe et RSU - Année 2017</t>
  </si>
  <si>
    <t>Catégorie d'âges</t>
  </si>
  <si>
    <t>H</t>
  </si>
  <si>
    <t>F</t>
  </si>
  <si>
    <t>Total</t>
  </si>
  <si>
    <t>0-17 ans</t>
  </si>
  <si>
    <t>%</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</si>
  <si>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</si>
  <si>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</si>
  <si>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</si>
  <si>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</si>
  <si>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</si>
  <si>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</si>
  <si>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</si>
  <si>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</si>
  <si>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</si>
  <si>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</si>
  <si>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</si>
  <si>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</si>
  <si>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</si>
  <si>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8.1.3 : Primo-utilisateurs de l'accueil de jour "santé" (AJ-S) organisé par les services partenaires des Relais sociaux urbains (RSU)</t>
  </si>
  <si>
    <t>Répartition par sexe et par RSU - Année 2017  -</t>
  </si>
  <si>
    <t>Primo-utilisateurs
par Sexe</t>
  </si>
  <si>
    <t>Transsexuel</t>
  </si>
  <si>
    <t>Total
Sexe connu</t>
  </si>
  <si>
    <t>Sexe inconnu</t>
  </si>
  <si>
    <t xml:space="preserve">nd </t>
  </si>
  <si>
    <t>Total global des primo-utilisateurs</t>
  </si>
  <si>
    <t>% des primos dans le total des utilisateurs</t>
  </si>
  <si>
    <t>Total global de tous les utilisateurs</t>
  </si>
  <si>
    <t>Remarque :
Un "primo-utilisateur" est un bénéficiaire qui utilise le service pour la première fois de sa vie.</t>
  </si>
  <si>
    <t>Tableau 8.1.2 : Mineurs pris en charge par l'accueil de jour "santé" (AJ-S) organisé par les services partenaires des Relais sociaux urbains (RSU)</t>
  </si>
  <si>
    <t>Répartition par type de prise en charge du mineur et par RSU - Année 2017  -</t>
  </si>
  <si>
    <t>Type de prise en charge du mineur</t>
  </si>
  <si>
    <t>Prise en charge seul
(Utilisateur) (1)</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</si>
  <si>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</si>
  <si>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</si>
  <si>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</si>
  <si>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8.1.1 : Utilisateurs de l'accueil de jour "santé" (AJ-S) organisé par les services partenaires des Relais sociaux urbains (RSU)</t>
  </si>
  <si>
    <t>Sexe</t>
  </si>
  <si>
    <t>Total 
Sexe connu</t>
  </si>
  <si>
    <t>Type de difficulté</t>
  </si>
  <si>
    <t>Liège (RSPL)
(3)</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</si>
  <si>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</si>
  <si>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</si>
  <si>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</si>
  <si>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</si>
  <si>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</si>
  <si>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</si>
  <si>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</si>
  <si>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</si>
  <si>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</si>
  <si>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</si>
  <si>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</si>
  <si>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</si>
  <si>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</si>
  <si>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</si>
  <si>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</si>
  <si>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</si>
  <si>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</si>
  <si>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</si>
  <si>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</si>
  <si>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</si>
  <si>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</si>
  <si>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Tableau 8.1.4 : Utilisateurs de l'accueil de jour "santé" (AJ-S) organisé par les services partenaires des Relais sociaux urbains (RSU)</t>
  </si>
  <si>
    <t>Tableau 8.1.8 : Utilisateurs de l'accueil de jour "santé" (AJ-S) organisé par les services partenaires des Relais sociaux urbains (RSU)</t>
  </si>
  <si>
    <t>Répartition par type de logement/hébergement (occupé la semaine précédant son accueil)
et par RSU  - Année 2017  -</t>
  </si>
  <si>
    <t>Répartition par « lieu de résidence » (Situation de l'utilisateur, la semaine précédant son accueil)
et par RSU - Année 2017  -</t>
  </si>
  <si>
    <t>Tableau 8.1.10 : Difficultés déclarées par les utilisateurs de l'accueil de jour "santé" (AJ-S) organisé par les services partenaires des Relais sociaux urbains (RSU)</t>
  </si>
  <si>
    <t>Répartition par type de difficulté rencontrée connue (1),(2) et par RSU - Année 2017 -</t>
  </si>
  <si>
    <t>(3) Pour RSPL - Article23 : "Difficultés santé mentale": tous sont concernés car c'est le public cible; idem pour "l'emploi et la formation" car c'est un dispositif d'insertion par le travail; "Difficultés logement autres problèmes" le type de difficulté n'est pas précisé.
      Pour RSPL - AcDrogues : "difficultés autres" =&gt; 33 en lien avec le judiciaire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</si>
</sst>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0" x14ac:knownFonts="1">
    <font>
      <sz val="11"/>
      <color theme="1"/>
      <name val="Calibri"/>
      <family val="2"/>
      <scheme val="minor"/>
    </font>
    <font>
      <sz val="11"/>
      <color theme="1"/>
      <name val="Calibri"/>
      <family val="2"/>
      <scheme val="minor"/>
    </font>
    <font>
      <b/>
      <sz val="16"/>
      <name val="Calibri"/>
      <family val="2"/>
      <scheme val="minor"/>
    </font>
    <font>
      <b/>
      <sz val="14"/>
      <name val="Calibri"/>
      <family val="2"/>
      <scheme val="minor"/>
    </font>
    <font>
      <b/>
      <sz val="12"/>
      <name val="Calibri"/>
      <family val="2"/>
      <scheme val="minor"/>
    </font>
    <font>
      <sz val="12"/>
      <name val="Calibri"/>
      <family val="2"/>
      <scheme val="minor"/>
    </font>
    <font>
      <sz val="10"/>
      <name val="Calibri"/>
      <family val="2"/>
      <scheme val="minor"/>
    </font>
    <font>
      <b/>
      <sz val="10"/>
      <name val="Calibri"/>
      <family val="2"/>
      <scheme val="minor"/>
    </font>
    <font>
      <sz val="14"/>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1"/>
      <name val="Calibri"/>
      <family val="2"/>
      <scheme val="minor"/>
    </font>
    <font>
      <b/>
      <sz val="18"/>
      <name val="Calibri"/>
      <family val="2"/>
      <scheme val="minor"/>
    </font>
    <font>
      <b/>
      <sz val="16"/>
      <color theme="1"/>
      <name val="Calibri"/>
      <family val="2"/>
      <scheme val="minor"/>
    </font>
    <font>
      <sz val="14"/>
      <color theme="1"/>
      <name val="Calibri"/>
      <family val="2"/>
      <scheme val="minor"/>
    </font>
    <font>
      <b/>
      <sz val="24"/>
      <name val="Calibri"/>
      <family val="2"/>
      <scheme val="minor"/>
    </font>
    <font>
      <sz val="18"/>
      <name val="Calibri"/>
      <family val="2"/>
      <scheme val="minor"/>
    </font>
    <font>
      <sz val="10"/>
      <color theme="1"/>
      <name val="Calibri"/>
      <family val="2"/>
      <scheme val="minor"/>
    </font>
    <font>
      <b/>
      <i/>
      <sz val="14"/>
      <name val="Calibri"/>
      <family val="2"/>
      <scheme val="minor"/>
    </font>
  </fonts>
  <fills count="3">
    <fill>
      <patternFill patternType="none"/>
    </fill>
    <fill>
      <patternFill patternType="gray125"/>
    </fill>
    <fill>
      <patternFill patternType="solid">
        <fgColor theme="0"/>
        <bgColor indexed="64"/>
      </patternFill>
    </fill>
  </fills>
  <borders count="72">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468">
    <xf numFmtId="0" fontId="0" fillId="0" borderId="0" xfId="0"/>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0" borderId="10"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3" fontId="5" fillId="2" borderId="14" xfId="0" applyNumberFormat="1" applyFont="1" applyFill="1" applyBorder="1" applyAlignment="1">
      <alignment horizontal="center" vertical="center"/>
    </xf>
    <xf numFmtId="3" fontId="5" fillId="2" borderId="15" xfId="0" applyNumberFormat="1" applyFont="1" applyFill="1" applyBorder="1" applyAlignment="1">
      <alignment horizontal="center" vertical="center"/>
    </xf>
    <xf numFmtId="0" fontId="6" fillId="2" borderId="17" xfId="0" applyFont="1" applyFill="1" applyBorder="1" applyAlignment="1">
      <alignment horizontal="center" vertical="center" wrapText="1"/>
    </xf>
    <xf numFmtId="164" fontId="5" fillId="2" borderId="18" xfId="1" applyNumberFormat="1" applyFont="1" applyFill="1" applyBorder="1" applyAlignment="1">
      <alignment horizontal="right" vertical="center"/>
    </xf>
    <xf numFmtId="164" fontId="5" fillId="2" borderId="19" xfId="1" applyNumberFormat="1" applyFont="1" applyFill="1" applyBorder="1" applyAlignment="1">
      <alignment horizontal="right" vertical="center"/>
    </xf>
    <xf numFmtId="0" fontId="6" fillId="2" borderId="21" xfId="0" applyFont="1" applyFill="1" applyBorder="1" applyAlignment="1">
      <alignment horizontal="center" vertical="center" wrapText="1"/>
    </xf>
    <xf numFmtId="3" fontId="5" fillId="2" borderId="22" xfId="0" applyNumberFormat="1" applyFont="1" applyFill="1" applyBorder="1" applyAlignment="1">
      <alignment horizontal="center" vertical="center"/>
    </xf>
    <xf numFmtId="3" fontId="5" fillId="2" borderId="23" xfId="0" applyNumberFormat="1" applyFont="1" applyFill="1" applyBorder="1" applyAlignment="1">
      <alignment horizontal="center" vertical="center"/>
    </xf>
    <xf numFmtId="164" fontId="5" fillId="2" borderId="22" xfId="1" applyNumberFormat="1" applyFont="1" applyFill="1" applyBorder="1" applyAlignment="1">
      <alignment horizontal="right" vertical="center"/>
    </xf>
    <xf numFmtId="164" fontId="5" fillId="2" borderId="23" xfId="1" applyNumberFormat="1" applyFont="1" applyFill="1" applyBorder="1" applyAlignment="1">
      <alignment horizontal="right" vertical="center"/>
    </xf>
    <xf numFmtId="0" fontId="7" fillId="2" borderId="13" xfId="0" applyFont="1" applyFill="1" applyBorder="1" applyAlignment="1">
      <alignment horizontal="center" vertical="center" wrapText="1"/>
    </xf>
    <xf numFmtId="3" fontId="4" fillId="2" borderId="14" xfId="0" applyNumberFormat="1" applyFont="1" applyFill="1" applyBorder="1" applyAlignment="1">
      <alignment horizontal="center" vertical="center"/>
    </xf>
    <xf numFmtId="3" fontId="4" fillId="2" borderId="15" xfId="0" applyNumberFormat="1" applyFont="1" applyFill="1" applyBorder="1" applyAlignment="1">
      <alignment horizontal="center" vertical="center"/>
    </xf>
    <xf numFmtId="0" fontId="7" fillId="2" borderId="24" xfId="0" applyFont="1" applyFill="1" applyBorder="1" applyAlignment="1">
      <alignment horizontal="center" vertical="center" wrapText="1"/>
    </xf>
    <xf numFmtId="164" fontId="4" fillId="2" borderId="25" xfId="1" applyNumberFormat="1" applyFont="1" applyFill="1" applyBorder="1" applyAlignment="1">
      <alignment horizontal="right" vertical="center"/>
    </xf>
    <xf numFmtId="164" fontId="4" fillId="2" borderId="26" xfId="1" applyNumberFormat="1" applyFont="1" applyFill="1" applyBorder="1" applyAlignment="1">
      <alignment horizontal="right" vertical="center"/>
    </xf>
    <xf numFmtId="0" fontId="5"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164" fontId="5" fillId="2" borderId="0" xfId="1" applyNumberFormat="1" applyFont="1" applyFill="1" applyBorder="1" applyAlignment="1">
      <alignment horizontal="right" vertical="center"/>
    </xf>
    <xf numFmtId="0" fontId="8" fillId="2" borderId="27" xfId="0" applyFont="1" applyFill="1" applyBorder="1" applyAlignment="1">
      <alignment horizontal="center" vertical="center" wrapText="1"/>
    </xf>
    <xf numFmtId="0" fontId="5" fillId="2" borderId="11" xfId="0" applyFont="1" applyFill="1" applyBorder="1" applyAlignment="1">
      <alignment horizontal="center" vertical="center" wrapText="1"/>
    </xf>
    <xf numFmtId="3" fontId="5" fillId="2" borderId="9" xfId="0" applyNumberFormat="1" applyFont="1" applyFill="1" applyBorder="1" applyAlignment="1">
      <alignment horizontal="center" vertical="center"/>
    </xf>
    <xf numFmtId="3" fontId="5" fillId="2" borderId="10" xfId="0" applyNumberFormat="1" applyFont="1" applyFill="1" applyBorder="1" applyAlignment="1">
      <alignment horizontal="center" vertical="center"/>
    </xf>
    <xf numFmtId="3" fontId="5" fillId="2" borderId="11" xfId="0" applyNumberFormat="1" applyFont="1" applyFill="1" applyBorder="1" applyAlignment="1">
      <alignment horizontal="center" vertical="center"/>
    </xf>
    <xf numFmtId="3" fontId="4" fillId="2" borderId="28" xfId="0" applyNumberFormat="1" applyFont="1" applyFill="1" applyBorder="1" applyAlignment="1">
      <alignment horizontal="center" vertical="center"/>
    </xf>
    <xf numFmtId="0" fontId="8" fillId="2" borderId="7" xfId="0" applyFont="1" applyFill="1" applyBorder="1" applyAlignment="1">
      <alignment horizontal="center" vertical="center" wrapText="1"/>
    </xf>
    <xf numFmtId="0" fontId="5" fillId="2" borderId="24" xfId="0" applyFont="1" applyFill="1" applyBorder="1" applyAlignment="1">
      <alignment horizontal="center" vertical="center" wrapText="1"/>
    </xf>
    <xf numFmtId="3" fontId="5" fillId="2" borderId="29" xfId="0" applyNumberFormat="1" applyFont="1" applyFill="1" applyBorder="1" applyAlignment="1">
      <alignment horizontal="center" vertical="center"/>
    </xf>
    <xf numFmtId="0" fontId="3" fillId="2" borderId="30" xfId="0" applyFont="1" applyFill="1" applyBorder="1" applyAlignment="1">
      <alignment horizontal="center" vertical="center" wrapText="1"/>
    </xf>
    <xf numFmtId="3" fontId="5" fillId="2" borderId="25" xfId="0" applyNumberFormat="1" applyFont="1" applyFill="1" applyBorder="1" applyAlignment="1">
      <alignment horizontal="center" vertical="center"/>
    </xf>
    <xf numFmtId="3" fontId="5" fillId="2" borderId="24" xfId="0" applyNumberFormat="1" applyFont="1" applyFill="1" applyBorder="1" applyAlignment="1">
      <alignment horizontal="center" vertical="center"/>
    </xf>
    <xf numFmtId="3" fontId="4" fillId="2" borderId="26" xfId="0" applyNumberFormat="1" applyFont="1" applyFill="1" applyBorder="1" applyAlignment="1">
      <alignment horizontal="center" vertical="center"/>
    </xf>
    <xf numFmtId="0" fontId="3" fillId="2" borderId="0" xfId="0" applyFont="1" applyFill="1" applyBorder="1" applyAlignment="1">
      <alignment horizontal="center" vertical="center" wrapText="1"/>
    </xf>
    <xf numFmtId="3" fontId="5" fillId="2" borderId="0" xfId="0" applyNumberFormat="1" applyFont="1" applyFill="1" applyBorder="1" applyAlignment="1">
      <alignment horizontal="center" vertical="center"/>
    </xf>
    <xf numFmtId="3" fontId="4" fillId="2" borderId="0" xfId="0" applyNumberFormat="1" applyFont="1" applyFill="1" applyBorder="1" applyAlignment="1">
      <alignment horizontal="center" vertical="center"/>
    </xf>
    <xf numFmtId="0" fontId="9" fillId="0" borderId="31" xfId="0" applyFont="1" applyFill="1" applyBorder="1" applyAlignment="1">
      <alignment vertical="center" wrapText="1"/>
    </xf>
    <xf numFmtId="3" fontId="5" fillId="0" borderId="32" xfId="0" applyNumberFormat="1" applyFont="1" applyBorder="1" applyAlignment="1">
      <alignment horizontal="center" vertical="center"/>
    </xf>
    <xf numFmtId="3" fontId="10" fillId="0" borderId="3" xfId="0" applyNumberFormat="1" applyFont="1" applyBorder="1" applyAlignment="1">
      <alignment horizontal="center" vertical="center"/>
    </xf>
    <xf numFmtId="0" fontId="5" fillId="2" borderId="35" xfId="0" applyFont="1" applyFill="1" applyBorder="1" applyAlignment="1">
      <alignment horizontal="center" vertical="center"/>
    </xf>
    <xf numFmtId="0" fontId="11" fillId="2" borderId="36" xfId="0" applyFont="1" applyFill="1" applyBorder="1" applyAlignment="1">
      <alignment horizontal="center" vertical="center"/>
    </xf>
    <xf numFmtId="0" fontId="11" fillId="2" borderId="37"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41" xfId="0" applyFont="1" applyFill="1" applyBorder="1" applyAlignment="1">
      <alignment horizontal="center" vertical="center"/>
    </xf>
    <xf numFmtId="0" fontId="11" fillId="2" borderId="42" xfId="0" applyFont="1" applyFill="1" applyBorder="1" applyAlignment="1">
      <alignment horizontal="center" vertical="center"/>
    </xf>
    <xf numFmtId="0" fontId="11" fillId="2" borderId="39" xfId="0" applyFont="1" applyFill="1" applyBorder="1" applyAlignment="1">
      <alignment horizontal="center" vertical="center"/>
    </xf>
    <xf numFmtId="0" fontId="12" fillId="2" borderId="0" xfId="0" applyFont="1" applyFill="1"/>
    <xf numFmtId="0" fontId="0" fillId="0" borderId="0" xfId="0" applyFont="1" applyBorder="1" applyAlignment="1">
      <alignment horizontal="center" vertical="center" wrapText="1"/>
    </xf>
    <xf numFmtId="164" fontId="11" fillId="0" borderId="0" xfId="1" applyNumberFormat="1" applyFont="1" applyBorder="1" applyAlignment="1">
      <alignment horizontal="center" vertical="top"/>
    </xf>
    <xf numFmtId="0" fontId="0" fillId="0" borderId="0" xfId="0" applyFont="1"/>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3" xfId="0" applyFont="1" applyFill="1" applyBorder="1" applyAlignment="1">
      <alignment horizontal="center" vertical="center" wrapText="1"/>
    </xf>
    <xf numFmtId="0" fontId="6" fillId="0" borderId="13" xfId="0" applyFont="1" applyFill="1" applyBorder="1" applyAlignment="1">
      <alignment horizontal="center" vertical="center" wrapText="1"/>
    </xf>
    <xf numFmtId="3" fontId="5" fillId="0" borderId="14" xfId="0" applyNumberFormat="1" applyFont="1" applyFill="1" applyBorder="1" applyAlignment="1">
      <alignment horizontal="center" vertical="center"/>
    </xf>
    <xf numFmtId="3" fontId="5" fillId="0" borderId="13"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0" fontId="6" fillId="0" borderId="17" xfId="0" applyFont="1" applyFill="1" applyBorder="1" applyAlignment="1">
      <alignment horizontal="center" vertical="center" wrapText="1"/>
    </xf>
    <xf numFmtId="164" fontId="5" fillId="0" borderId="18" xfId="1" applyNumberFormat="1" applyFont="1" applyFill="1" applyBorder="1" applyAlignment="1">
      <alignment horizontal="right" vertical="center"/>
    </xf>
    <xf numFmtId="164" fontId="5" fillId="0" borderId="17" xfId="1" applyNumberFormat="1" applyFont="1" applyFill="1" applyBorder="1" applyAlignment="1">
      <alignment horizontal="right" vertical="center"/>
    </xf>
    <xf numFmtId="164" fontId="5" fillId="0" borderId="43" xfId="1" applyNumberFormat="1" applyFont="1" applyFill="1" applyBorder="1" applyAlignment="1">
      <alignment horizontal="right" vertical="center"/>
    </xf>
    <xf numFmtId="0" fontId="6" fillId="0" borderId="21" xfId="0" applyFont="1" applyFill="1" applyBorder="1" applyAlignment="1">
      <alignment horizontal="center" vertical="center" wrapText="1"/>
    </xf>
    <xf numFmtId="3" fontId="5" fillId="0" borderId="22" xfId="0" applyNumberFormat="1" applyFont="1" applyFill="1" applyBorder="1" applyAlignment="1">
      <alignment horizontal="center" vertical="center"/>
    </xf>
    <xf numFmtId="3" fontId="5" fillId="0" borderId="21" xfId="0" applyNumberFormat="1" applyFont="1" applyFill="1" applyBorder="1" applyAlignment="1">
      <alignment horizontal="center" vertical="center"/>
    </xf>
    <xf numFmtId="3" fontId="5" fillId="0" borderId="44" xfId="0" applyNumberFormat="1" applyFont="1" applyFill="1" applyBorder="1" applyAlignment="1">
      <alignment horizontal="center" vertical="center"/>
    </xf>
    <xf numFmtId="164" fontId="5" fillId="0" borderId="22" xfId="1" applyNumberFormat="1" applyFont="1" applyFill="1" applyBorder="1" applyAlignment="1">
      <alignment horizontal="right" vertical="center"/>
    </xf>
    <xf numFmtId="164" fontId="5" fillId="0" borderId="21" xfId="1" applyNumberFormat="1" applyFont="1" applyFill="1" applyBorder="1" applyAlignment="1">
      <alignment horizontal="right" vertical="center"/>
    </xf>
    <xf numFmtId="164" fontId="5" fillId="0" borderId="44" xfId="1" applyNumberFormat="1" applyFont="1" applyFill="1" applyBorder="1" applyAlignment="1">
      <alignment horizontal="right" vertical="center"/>
    </xf>
    <xf numFmtId="3" fontId="4" fillId="0" borderId="14" xfId="0" applyNumberFormat="1" applyFont="1" applyFill="1" applyBorder="1" applyAlignment="1">
      <alignment horizontal="center" vertical="center"/>
    </xf>
    <xf numFmtId="3" fontId="4" fillId="0" borderId="13" xfId="0" applyNumberFormat="1" applyFont="1" applyFill="1" applyBorder="1" applyAlignment="1">
      <alignment horizontal="center" vertical="center"/>
    </xf>
    <xf numFmtId="3" fontId="4" fillId="0" borderId="3" xfId="0" applyNumberFormat="1" applyFont="1" applyFill="1" applyBorder="1" applyAlignment="1">
      <alignment horizontal="center" vertical="center"/>
    </xf>
    <xf numFmtId="0" fontId="6" fillId="0" borderId="24" xfId="0" applyFont="1" applyFill="1" applyBorder="1" applyAlignment="1">
      <alignment horizontal="center" vertical="center" wrapText="1"/>
    </xf>
    <xf numFmtId="164" fontId="4" fillId="0" borderId="25" xfId="1" applyNumberFormat="1" applyFont="1" applyFill="1" applyBorder="1" applyAlignment="1">
      <alignment horizontal="right" vertical="center"/>
    </xf>
    <xf numFmtId="164" fontId="4" fillId="0" borderId="24" xfId="1" applyNumberFormat="1" applyFont="1" applyFill="1" applyBorder="1" applyAlignment="1">
      <alignment horizontal="right" vertical="center"/>
    </xf>
    <xf numFmtId="164" fontId="4" fillId="0" borderId="8" xfId="1" applyNumberFormat="1" applyFont="1" applyFill="1" applyBorder="1" applyAlignment="1">
      <alignment horizontal="right" vertical="center"/>
    </xf>
    <xf numFmtId="0" fontId="5"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164" fontId="5" fillId="0" borderId="0" xfId="1" applyNumberFormat="1" applyFont="1" applyFill="1" applyBorder="1" applyAlignment="1">
      <alignment horizontal="right" vertical="center"/>
    </xf>
    <xf numFmtId="0" fontId="8" fillId="0" borderId="27" xfId="0" applyFont="1" applyFill="1" applyBorder="1" applyAlignment="1">
      <alignment horizontal="center" vertical="center" wrapText="1"/>
    </xf>
    <xf numFmtId="0" fontId="6" fillId="0" borderId="11" xfId="0" applyFont="1" applyFill="1" applyBorder="1" applyAlignment="1">
      <alignment horizontal="center" vertical="center" wrapText="1"/>
    </xf>
    <xf numFmtId="3" fontId="5" fillId="0" borderId="9" xfId="0" applyNumberFormat="1" applyFont="1" applyFill="1" applyBorder="1" applyAlignment="1">
      <alignment horizontal="center" vertical="center"/>
    </xf>
    <xf numFmtId="3" fontId="5" fillId="0" borderId="10" xfId="0" applyNumberFormat="1" applyFont="1" applyFill="1" applyBorder="1" applyAlignment="1">
      <alignment horizontal="center" vertical="center"/>
    </xf>
    <xf numFmtId="3" fontId="5" fillId="0" borderId="11" xfId="0" applyNumberFormat="1" applyFont="1" applyFill="1" applyBorder="1" applyAlignment="1">
      <alignment horizontal="center" vertical="center"/>
    </xf>
    <xf numFmtId="3" fontId="4" fillId="0" borderId="28" xfId="0" applyNumberFormat="1" applyFont="1" applyFill="1" applyBorder="1" applyAlignment="1">
      <alignment horizontal="center" vertical="center"/>
    </xf>
    <xf numFmtId="0" fontId="8" fillId="0" borderId="7" xfId="0" applyFont="1" applyFill="1" applyBorder="1" applyAlignment="1">
      <alignment horizontal="center" vertical="center" wrapText="1"/>
    </xf>
    <xf numFmtId="3" fontId="5" fillId="0" borderId="29" xfId="0" applyNumberFormat="1" applyFont="1" applyFill="1" applyBorder="1" applyAlignment="1">
      <alignment horizontal="center" vertical="center"/>
    </xf>
    <xf numFmtId="3" fontId="5" fillId="0" borderId="25" xfId="0" applyNumberFormat="1" applyFont="1" applyFill="1" applyBorder="1" applyAlignment="1">
      <alignment horizontal="center" vertical="center"/>
    </xf>
    <xf numFmtId="3" fontId="5" fillId="0" borderId="24" xfId="0" applyNumberFormat="1" applyFont="1" applyFill="1" applyBorder="1" applyAlignment="1">
      <alignment horizontal="center" vertical="center"/>
    </xf>
    <xf numFmtId="3" fontId="4" fillId="0" borderId="26" xfId="0" applyNumberFormat="1" applyFont="1" applyFill="1" applyBorder="1" applyAlignment="1">
      <alignment horizontal="center" vertical="center"/>
    </xf>
    <xf numFmtId="0" fontId="3" fillId="0" borderId="30" xfId="0" applyFont="1" applyFill="1" applyBorder="1" applyAlignment="1">
      <alignment horizontal="center" vertical="center" wrapText="1"/>
    </xf>
    <xf numFmtId="0" fontId="12" fillId="2" borderId="0" xfId="0" applyFont="1" applyFill="1" applyAlignment="1">
      <alignment vertical="top"/>
    </xf>
    <xf numFmtId="0" fontId="0" fillId="0" borderId="0" xfId="0" applyFont="1" applyBorder="1" applyAlignment="1">
      <alignment horizontal="center" vertical="top" wrapText="1"/>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3" fontId="8" fillId="2" borderId="14" xfId="0" applyNumberFormat="1" applyFont="1" applyFill="1" applyBorder="1" applyAlignment="1">
      <alignment horizontal="center" vertical="center"/>
    </xf>
    <xf numFmtId="3" fontId="8" fillId="2" borderId="13" xfId="0" applyNumberFormat="1" applyFont="1" applyFill="1" applyBorder="1" applyAlignment="1">
      <alignment horizontal="center" vertical="center"/>
    </xf>
    <xf numFmtId="3" fontId="8" fillId="2" borderId="15" xfId="0" applyNumberFormat="1" applyFont="1" applyFill="1" applyBorder="1" applyAlignment="1">
      <alignment horizontal="center" vertical="center"/>
    </xf>
    <xf numFmtId="0" fontId="8" fillId="2" borderId="43" xfId="0" applyFont="1" applyFill="1" applyBorder="1" applyAlignment="1">
      <alignment horizontal="center" vertical="center" wrapText="1"/>
    </xf>
    <xf numFmtId="164" fontId="8" fillId="2" borderId="18" xfId="1" applyNumberFormat="1" applyFont="1" applyFill="1" applyBorder="1" applyAlignment="1">
      <alignment horizontal="right" vertical="center"/>
    </xf>
    <xf numFmtId="164" fontId="8" fillId="2" borderId="17" xfId="1" applyNumberFormat="1" applyFont="1" applyFill="1" applyBorder="1" applyAlignment="1">
      <alignment horizontal="right" vertical="center"/>
    </xf>
    <xf numFmtId="164" fontId="8" fillId="2" borderId="19" xfId="1" applyNumberFormat="1" applyFont="1" applyFill="1" applyBorder="1" applyAlignment="1">
      <alignment horizontal="right" vertical="center"/>
    </xf>
    <xf numFmtId="0" fontId="8" fillId="2" borderId="44" xfId="0" applyFont="1" applyFill="1" applyBorder="1" applyAlignment="1">
      <alignment horizontal="center" vertical="center" wrapText="1"/>
    </xf>
    <xf numFmtId="3" fontId="8" fillId="2" borderId="22" xfId="0" applyNumberFormat="1" applyFont="1" applyFill="1" applyBorder="1" applyAlignment="1">
      <alignment horizontal="center" vertical="center"/>
    </xf>
    <xf numFmtId="3" fontId="8" fillId="2" borderId="21" xfId="0" applyNumberFormat="1" applyFont="1" applyFill="1" applyBorder="1" applyAlignment="1">
      <alignment horizontal="center" vertical="center"/>
    </xf>
    <xf numFmtId="3" fontId="8" fillId="2" borderId="23" xfId="0" applyNumberFormat="1" applyFont="1" applyFill="1" applyBorder="1" applyAlignment="1">
      <alignment horizontal="center" vertical="center"/>
    </xf>
    <xf numFmtId="164" fontId="8" fillId="2" borderId="22" xfId="1" applyNumberFormat="1" applyFont="1" applyFill="1" applyBorder="1" applyAlignment="1">
      <alignment horizontal="right" vertical="center"/>
    </xf>
    <xf numFmtId="164" fontId="8" fillId="2" borderId="21" xfId="1" applyNumberFormat="1" applyFont="1" applyFill="1" applyBorder="1" applyAlignment="1">
      <alignment horizontal="right" vertical="center"/>
    </xf>
    <xf numFmtId="164" fontId="8" fillId="2" borderId="23"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3" fontId="4" fillId="2" borderId="13" xfId="0" applyNumberFormat="1" applyFont="1" applyFill="1" applyBorder="1" applyAlignment="1">
      <alignment horizontal="center" vertical="center"/>
    </xf>
    <xf numFmtId="0" fontId="7" fillId="2" borderId="8" xfId="0" applyFont="1" applyFill="1" applyBorder="1" applyAlignment="1">
      <alignment horizontal="center" vertical="center" wrapText="1"/>
    </xf>
    <xf numFmtId="164" fontId="4" fillId="2" borderId="24" xfId="1" applyNumberFormat="1" applyFont="1" applyFill="1" applyBorder="1" applyAlignment="1">
      <alignment horizontal="right" vertical="center"/>
    </xf>
    <xf numFmtId="0" fontId="8" fillId="2" borderId="11" xfId="0" applyFont="1" applyFill="1" applyBorder="1" applyAlignment="1">
      <alignment horizontal="center" vertical="center" wrapText="1"/>
    </xf>
    <xf numFmtId="3" fontId="8" fillId="2" borderId="9" xfId="0" applyNumberFormat="1" applyFont="1" applyFill="1" applyBorder="1" applyAlignment="1">
      <alignment horizontal="center" vertical="center"/>
    </xf>
    <xf numFmtId="3" fontId="8" fillId="2" borderId="10"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3" fillId="2" borderId="28" xfId="0" applyNumberFormat="1" applyFont="1" applyFill="1" applyBorder="1" applyAlignment="1">
      <alignment horizontal="center" vertical="center"/>
    </xf>
    <xf numFmtId="0" fontId="8" fillId="2" borderId="42" xfId="0" applyFont="1" applyFill="1" applyBorder="1" applyAlignment="1">
      <alignment horizontal="center" vertical="center" wrapText="1"/>
    </xf>
    <xf numFmtId="3" fontId="8" fillId="2" borderId="29" xfId="0" applyNumberFormat="1" applyFont="1" applyFill="1" applyBorder="1" applyAlignment="1">
      <alignment horizontal="center" vertical="center"/>
    </xf>
    <xf numFmtId="3" fontId="8" fillId="2" borderId="25" xfId="0" applyNumberFormat="1" applyFont="1" applyFill="1" applyBorder="1" applyAlignment="1">
      <alignment horizontal="center" vertical="center"/>
    </xf>
    <xf numFmtId="3" fontId="8" fillId="2" borderId="24" xfId="0" applyNumberFormat="1" applyFont="1" applyFill="1" applyBorder="1" applyAlignment="1">
      <alignment horizontal="center" vertical="center"/>
    </xf>
    <xf numFmtId="3" fontId="3" fillId="2" borderId="26" xfId="0" applyNumberFormat="1" applyFont="1" applyFill="1" applyBorder="1" applyAlignment="1">
      <alignment horizontal="center" vertical="center"/>
    </xf>
    <xf numFmtId="0" fontId="8" fillId="2" borderId="8" xfId="0" applyFont="1" applyFill="1" applyBorder="1" applyAlignment="1">
      <alignment horizontal="center" vertical="center" wrapText="1"/>
    </xf>
    <xf numFmtId="0" fontId="8" fillId="2" borderId="35"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40" xfId="0" applyFont="1" applyFill="1" applyBorder="1" applyAlignment="1">
      <alignment horizontal="center" vertical="center"/>
    </xf>
    <xf numFmtId="0" fontId="15" fillId="2" borderId="41" xfId="0" applyFont="1" applyFill="1" applyBorder="1" applyAlignment="1">
      <alignment horizontal="center" vertical="center"/>
    </xf>
    <xf numFmtId="0" fontId="15" fillId="2" borderId="42" xfId="0" applyFont="1" applyFill="1" applyBorder="1" applyAlignment="1">
      <alignment horizontal="center" vertical="center"/>
    </xf>
    <xf numFmtId="0" fontId="15" fillId="2" borderId="39" xfId="0" applyFont="1" applyFill="1" applyBorder="1" applyAlignment="1">
      <alignment horizontal="center" vertical="center"/>
    </xf>
    <xf numFmtId="0" fontId="5" fillId="2" borderId="0" xfId="0" applyFont="1" applyFill="1"/>
    <xf numFmtId="0" fontId="11" fillId="0" borderId="0" xfId="0" applyFont="1" applyBorder="1" applyAlignment="1">
      <alignment horizontal="center" vertical="center" wrapText="1"/>
    </xf>
    <xf numFmtId="3" fontId="5" fillId="2" borderId="13" xfId="0" applyNumberFormat="1" applyFont="1" applyFill="1" applyBorder="1" applyAlignment="1">
      <alignment horizontal="center" vertical="center"/>
    </xf>
    <xf numFmtId="164" fontId="5" fillId="2" borderId="17" xfId="1" applyNumberFormat="1" applyFont="1" applyFill="1" applyBorder="1" applyAlignment="1">
      <alignment horizontal="right" vertical="center"/>
    </xf>
    <xf numFmtId="3" fontId="5" fillId="2" borderId="21" xfId="0" applyNumberFormat="1" applyFont="1" applyFill="1" applyBorder="1" applyAlignment="1">
      <alignment horizontal="center" vertical="center"/>
    </xf>
    <xf numFmtId="0" fontId="6" fillId="2" borderId="49" xfId="0" applyFont="1" applyFill="1" applyBorder="1" applyAlignment="1">
      <alignment horizontal="center" vertical="center" wrapText="1"/>
    </xf>
    <xf numFmtId="3" fontId="5" fillId="2" borderId="50" xfId="0" applyNumberFormat="1" applyFont="1" applyFill="1" applyBorder="1" applyAlignment="1">
      <alignment horizontal="center" vertical="center"/>
    </xf>
    <xf numFmtId="3" fontId="5" fillId="2" borderId="49" xfId="0" applyNumberFormat="1" applyFont="1" applyFill="1" applyBorder="1" applyAlignment="1">
      <alignment horizontal="center" vertical="center"/>
    </xf>
    <xf numFmtId="3" fontId="5" fillId="2" borderId="51" xfId="0" applyNumberFormat="1" applyFont="1" applyFill="1" applyBorder="1" applyAlignment="1">
      <alignment horizontal="center" vertical="center"/>
    </xf>
    <xf numFmtId="0" fontId="6" fillId="2" borderId="24" xfId="0" applyFont="1" applyFill="1" applyBorder="1" applyAlignment="1">
      <alignment horizontal="center" vertical="center" wrapText="1"/>
    </xf>
    <xf numFmtId="164" fontId="5" fillId="2" borderId="25" xfId="1" applyNumberFormat="1" applyFont="1" applyFill="1" applyBorder="1" applyAlignment="1">
      <alignment horizontal="right" vertical="center"/>
    </xf>
    <xf numFmtId="164" fontId="5" fillId="2" borderId="24" xfId="1" applyNumberFormat="1" applyFont="1" applyFill="1" applyBorder="1" applyAlignment="1">
      <alignment horizontal="right" vertical="center"/>
    </xf>
    <xf numFmtId="164" fontId="5" fillId="2" borderId="26" xfId="1" applyNumberFormat="1" applyFont="1" applyFill="1" applyBorder="1" applyAlignment="1">
      <alignment horizontal="right" vertical="center"/>
    </xf>
    <xf numFmtId="3" fontId="4" fillId="2" borderId="22" xfId="0" applyNumberFormat="1" applyFont="1" applyFill="1" applyBorder="1" applyAlignment="1">
      <alignment horizontal="center" vertical="center"/>
    </xf>
    <xf numFmtId="3" fontId="4" fillId="2" borderId="21" xfId="0" applyNumberFormat="1" applyFont="1" applyFill="1" applyBorder="1" applyAlignment="1">
      <alignment horizontal="center" vertical="center"/>
    </xf>
    <xf numFmtId="3" fontId="4" fillId="2" borderId="23" xfId="0" applyNumberFormat="1" applyFont="1" applyFill="1" applyBorder="1" applyAlignment="1">
      <alignment horizontal="center" vertical="center"/>
    </xf>
    <xf numFmtId="0" fontId="5" fillId="2" borderId="49" xfId="0" applyFont="1" applyFill="1" applyBorder="1" applyAlignment="1">
      <alignment horizontal="center" vertical="center" wrapText="1"/>
    </xf>
    <xf numFmtId="0" fontId="5" fillId="2" borderId="52" xfId="0" applyFont="1" applyFill="1" applyBorder="1" applyAlignment="1">
      <alignment horizontal="center" vertical="center" wrapText="1"/>
    </xf>
    <xf numFmtId="164" fontId="5" fillId="2" borderId="18" xfId="1" quotePrefix="1" applyNumberFormat="1" applyFont="1" applyFill="1" applyBorder="1" applyAlignment="1">
      <alignment horizontal="right" vertical="center"/>
    </xf>
    <xf numFmtId="164" fontId="5" fillId="2" borderId="21" xfId="1" applyNumberFormat="1" applyFont="1" applyFill="1" applyBorder="1" applyAlignment="1">
      <alignment horizontal="right" vertical="center"/>
    </xf>
    <xf numFmtId="164" fontId="4" fillId="2" borderId="24" xfId="1" quotePrefix="1" applyNumberFormat="1" applyFont="1" applyFill="1" applyBorder="1" applyAlignment="1">
      <alignment horizontal="right" vertical="center"/>
    </xf>
    <xf numFmtId="0" fontId="6" fillId="2" borderId="11" xfId="0" applyFont="1" applyFill="1" applyBorder="1" applyAlignment="1">
      <alignment horizontal="center" vertical="center" wrapText="1"/>
    </xf>
    <xf numFmtId="0" fontId="8" fillId="2" borderId="38" xfId="0" applyFont="1" applyFill="1" applyBorder="1" applyAlignment="1">
      <alignment horizontal="center" vertical="center" wrapText="1"/>
    </xf>
    <xf numFmtId="3" fontId="4" fillId="2" borderId="53" xfId="0" applyNumberFormat="1" applyFont="1" applyFill="1" applyBorder="1" applyAlignment="1">
      <alignment horizontal="center" vertical="center"/>
    </xf>
    <xf numFmtId="0" fontId="3" fillId="2" borderId="4" xfId="0" applyFont="1" applyFill="1" applyBorder="1" applyAlignment="1">
      <alignment horizontal="center" vertical="center" wrapText="1"/>
    </xf>
    <xf numFmtId="0" fontId="5" fillId="0" borderId="35" xfId="0" applyFont="1" applyFill="1" applyBorder="1" applyAlignment="1">
      <alignment horizontal="center" vertical="center"/>
    </xf>
    <xf numFmtId="0" fontId="0" fillId="0" borderId="0" xfId="0" applyFont="1" applyAlignment="1">
      <alignment horizontal="center"/>
    </xf>
    <xf numFmtId="0" fontId="0" fillId="0" borderId="0" xfId="0" applyBorder="1"/>
    <xf numFmtId="0" fontId="3" fillId="0" borderId="5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56"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5" xfId="0" applyFont="1" applyFill="1" applyBorder="1" applyAlignment="1">
      <alignment horizontal="right" vertical="center" wrapText="1"/>
    </xf>
    <xf numFmtId="0" fontId="5" fillId="0" borderId="57" xfId="0" applyFont="1" applyFill="1" applyBorder="1" applyAlignment="1">
      <alignment horizontal="right" vertical="center" wrapText="1"/>
    </xf>
    <xf numFmtId="0" fontId="5" fillId="0" borderId="13" xfId="0" applyFont="1" applyFill="1" applyBorder="1" applyAlignment="1">
      <alignment horizontal="right" vertical="center" wrapText="1"/>
    </xf>
    <xf numFmtId="0" fontId="4" fillId="0" borderId="43" xfId="0" applyFont="1" applyFill="1" applyBorder="1" applyAlignment="1">
      <alignment horizontal="center" vertical="center" wrapText="1"/>
    </xf>
    <xf numFmtId="164" fontId="3" fillId="0" borderId="46" xfId="1" applyNumberFormat="1" applyFont="1" applyFill="1" applyBorder="1" applyAlignment="1">
      <alignment horizontal="center" vertical="center" wrapText="1"/>
    </xf>
    <xf numFmtId="164" fontId="3" fillId="0" borderId="58" xfId="1" applyNumberFormat="1" applyFont="1" applyFill="1" applyBorder="1" applyAlignment="1">
      <alignment horizontal="center" vertical="center" wrapText="1"/>
    </xf>
    <xf numFmtId="164" fontId="3" fillId="0" borderId="17" xfId="1" applyNumberFormat="1"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47" xfId="0" applyFont="1" applyFill="1" applyBorder="1" applyAlignment="1">
      <alignment horizontal="right" vertical="center" wrapText="1"/>
    </xf>
    <xf numFmtId="0" fontId="5" fillId="0" borderId="60" xfId="0" applyFont="1" applyFill="1" applyBorder="1" applyAlignment="1">
      <alignment horizontal="right" vertical="center" wrapText="1"/>
    </xf>
    <xf numFmtId="0" fontId="5" fillId="0" borderId="49" xfId="0" applyFont="1" applyFill="1" applyBorder="1" applyAlignment="1">
      <alignment horizontal="right" vertical="center" wrapText="1"/>
    </xf>
    <xf numFmtId="0" fontId="4" fillId="0" borderId="44" xfId="0" applyFont="1" applyFill="1" applyBorder="1" applyAlignment="1">
      <alignment horizontal="center" vertical="center" wrapText="1"/>
    </xf>
    <xf numFmtId="164" fontId="3" fillId="0" borderId="48" xfId="1" applyNumberFormat="1" applyFont="1" applyFill="1" applyBorder="1" applyAlignment="1">
      <alignment horizontal="center" vertical="center" wrapText="1"/>
    </xf>
    <xf numFmtId="164" fontId="3" fillId="0" borderId="61" xfId="1" applyNumberFormat="1" applyFont="1" applyFill="1" applyBorder="1" applyAlignment="1">
      <alignment horizontal="center" vertical="center" wrapText="1"/>
    </xf>
    <xf numFmtId="164" fontId="3" fillId="0" borderId="21" xfId="1" applyNumberFormat="1" applyFont="1" applyFill="1" applyBorder="1" applyAlignment="1">
      <alignment horizontal="center" vertical="center" wrapText="1"/>
    </xf>
    <xf numFmtId="3" fontId="4" fillId="0" borderId="45" xfId="0" applyNumberFormat="1" applyFont="1" applyFill="1" applyBorder="1" applyAlignment="1">
      <alignment horizontal="right" vertical="center" wrapText="1"/>
    </xf>
    <xf numFmtId="3" fontId="4" fillId="0" borderId="57" xfId="0" applyNumberFormat="1" applyFont="1" applyFill="1" applyBorder="1" applyAlignment="1">
      <alignment horizontal="right" vertical="center" wrapText="1"/>
    </xf>
    <xf numFmtId="3" fontId="4" fillId="0" borderId="13" xfId="0" applyNumberFormat="1" applyFont="1" applyFill="1" applyBorder="1" applyAlignment="1">
      <alignment horizontal="right" vertical="center" wrapText="1"/>
    </xf>
    <xf numFmtId="3" fontId="4" fillId="0" borderId="14" xfId="0" applyNumberFormat="1" applyFont="1" applyFill="1" applyBorder="1" applyAlignment="1">
      <alignment horizontal="right" vertical="center" wrapText="1"/>
    </xf>
    <xf numFmtId="0" fontId="4" fillId="0" borderId="8" xfId="0" applyFont="1" applyFill="1" applyBorder="1" applyAlignment="1">
      <alignment horizontal="center" vertical="center" wrapText="1"/>
    </xf>
    <xf numFmtId="164" fontId="3" fillId="0" borderId="30" xfId="1" applyNumberFormat="1" applyFont="1" applyFill="1" applyBorder="1" applyAlignment="1">
      <alignment horizontal="center" vertical="center" wrapText="1"/>
    </xf>
    <xf numFmtId="164" fontId="3" fillId="0" borderId="29" xfId="1" applyNumberFormat="1" applyFont="1" applyFill="1" applyBorder="1" applyAlignment="1">
      <alignment horizontal="center" vertical="center" wrapText="1"/>
    </xf>
    <xf numFmtId="164" fontId="3" fillId="0" borderId="24" xfId="1" applyNumberFormat="1" applyFont="1" applyFill="1" applyBorder="1" applyAlignment="1">
      <alignment horizontal="center" vertical="center" wrapText="1"/>
    </xf>
    <xf numFmtId="164" fontId="3" fillId="0" borderId="25" xfId="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164" fontId="3" fillId="0" borderId="0" xfId="1"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62"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3" fillId="0" borderId="2" xfId="0" applyFont="1" applyFill="1" applyBorder="1" applyAlignment="1">
      <alignment horizontal="center" vertical="center"/>
    </xf>
    <xf numFmtId="0" fontId="5" fillId="0" borderId="52" xfId="0" applyFont="1" applyFill="1" applyBorder="1" applyAlignment="1">
      <alignment horizontal="center" vertical="center" wrapText="1"/>
    </xf>
    <xf numFmtId="0" fontId="13" fillId="0" borderId="32" xfId="0" applyFont="1" applyFill="1" applyBorder="1" applyAlignment="1">
      <alignment horizontal="center" vertical="center"/>
    </xf>
    <xf numFmtId="0" fontId="5" fillId="0" borderId="32" xfId="0" applyFont="1" applyFill="1" applyBorder="1" applyAlignment="1">
      <alignment horizontal="center" vertical="center" wrapText="1"/>
    </xf>
    <xf numFmtId="3" fontId="17" fillId="0" borderId="32" xfId="0" applyNumberFormat="1" applyFont="1" applyFill="1" applyBorder="1" applyAlignment="1">
      <alignment horizontal="center" vertical="center"/>
    </xf>
    <xf numFmtId="0" fontId="12" fillId="0" borderId="0" xfId="0" applyFont="1" applyFill="1"/>
    <xf numFmtId="0" fontId="0" fillId="0" borderId="0" xfId="0" applyFill="1"/>
    <xf numFmtId="0" fontId="0" fillId="0" borderId="0" xfId="0" applyFont="1" applyFill="1"/>
    <xf numFmtId="0" fontId="5" fillId="2" borderId="67"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5" fillId="2" borderId="68" xfId="0" applyNumberFormat="1" applyFont="1" applyFill="1" applyBorder="1" applyAlignment="1">
      <alignment horizontal="center" vertical="center"/>
    </xf>
    <xf numFmtId="0" fontId="5" fillId="2" borderId="52" xfId="0" applyNumberFormat="1" applyFont="1" applyFill="1" applyBorder="1" applyAlignment="1">
      <alignment horizontal="center" vertical="center"/>
    </xf>
    <xf numFmtId="0" fontId="4" fillId="2" borderId="6" xfId="0" applyNumberFormat="1" applyFont="1" applyFill="1" applyBorder="1" applyAlignment="1">
      <alignment horizontal="center" vertical="center"/>
    </xf>
    <xf numFmtId="0" fontId="3" fillId="2" borderId="67" xfId="0" applyFont="1" applyFill="1" applyBorder="1" applyAlignment="1">
      <alignment horizontal="center" vertical="center" wrapText="1"/>
    </xf>
    <xf numFmtId="3" fontId="5" fillId="2" borderId="68" xfId="0" applyNumberFormat="1" applyFont="1" applyFill="1" applyBorder="1" applyAlignment="1">
      <alignment horizontal="center" vertical="center"/>
    </xf>
    <xf numFmtId="3" fontId="5" fillId="2" borderId="52" xfId="0" applyNumberFormat="1" applyFont="1" applyFill="1" applyBorder="1" applyAlignment="1">
      <alignment horizontal="center" vertical="center"/>
    </xf>
    <xf numFmtId="3" fontId="4" fillId="2" borderId="69" xfId="0" applyNumberFormat="1" applyFont="1" applyFill="1" applyBorder="1" applyAlignment="1">
      <alignment horizontal="center" vertical="center"/>
    </xf>
    <xf numFmtId="3" fontId="5" fillId="2" borderId="0" xfId="0" quotePrefix="1" applyNumberFormat="1" applyFont="1" applyFill="1" applyBorder="1" applyAlignment="1">
      <alignment horizontal="center" vertical="center"/>
    </xf>
    <xf numFmtId="164" fontId="4" fillId="2" borderId="68" xfId="1" quotePrefix="1" applyNumberFormat="1" applyFont="1" applyFill="1" applyBorder="1" applyAlignment="1">
      <alignment horizontal="center" vertical="center"/>
    </xf>
    <xf numFmtId="164" fontId="4" fillId="2" borderId="68" xfId="1" applyNumberFormat="1" applyFont="1" applyFill="1" applyBorder="1" applyAlignment="1">
      <alignment horizontal="center" vertical="center"/>
    </xf>
    <xf numFmtId="164" fontId="4" fillId="2" borderId="70" xfId="1" quotePrefix="1" applyNumberFormat="1" applyFont="1" applyFill="1" applyBorder="1" applyAlignment="1">
      <alignment horizontal="center" vertical="center"/>
    </xf>
    <xf numFmtId="164" fontId="4" fillId="2" borderId="69" xfId="1" applyNumberFormat="1" applyFont="1" applyFill="1" applyBorder="1" applyAlignment="1">
      <alignment horizontal="center" vertical="center"/>
    </xf>
    <xf numFmtId="0" fontId="11" fillId="0" borderId="35" xfId="0" applyFont="1" applyFill="1" applyBorder="1" applyAlignment="1">
      <alignment horizontal="center" vertical="center"/>
    </xf>
    <xf numFmtId="164" fontId="11" fillId="0" borderId="0" xfId="1" applyNumberFormat="1" applyFont="1" applyBorder="1" applyAlignment="1">
      <alignment horizontal="center"/>
    </xf>
    <xf numFmtId="0" fontId="10" fillId="0" borderId="9" xfId="0" applyFont="1" applyBorder="1" applyAlignment="1">
      <alignment horizontal="center" vertical="center"/>
    </xf>
    <xf numFmtId="0" fontId="10" fillId="0" borderId="10" xfId="0" applyFont="1" applyBorder="1" applyAlignment="1">
      <alignment horizontal="center" vertical="center" wrapTex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3" xfId="0" applyFont="1" applyBorder="1" applyAlignment="1">
      <alignment horizontal="center" vertical="center" wrapText="1"/>
    </xf>
    <xf numFmtId="3" fontId="4" fillId="2" borderId="3" xfId="0" applyNumberFormat="1" applyFont="1" applyFill="1" applyBorder="1" applyAlignment="1">
      <alignment horizontal="center" vertical="center"/>
    </xf>
    <xf numFmtId="164" fontId="5" fillId="2" borderId="61" xfId="1" applyNumberFormat="1" applyFont="1" applyFill="1" applyBorder="1" applyAlignment="1">
      <alignment horizontal="right" vertical="center"/>
    </xf>
    <xf numFmtId="164" fontId="5" fillId="2" borderId="21" xfId="1" quotePrefix="1" applyNumberFormat="1" applyFont="1" applyFill="1" applyBorder="1" applyAlignment="1">
      <alignment horizontal="right" vertical="center"/>
    </xf>
    <xf numFmtId="164" fontId="5" fillId="2" borderId="44" xfId="1" quotePrefix="1" applyNumberFormat="1" applyFont="1" applyFill="1" applyBorder="1" applyAlignment="1">
      <alignment horizontal="right" vertical="center"/>
    </xf>
    <xf numFmtId="3" fontId="5" fillId="2" borderId="60" xfId="0" applyNumberFormat="1" applyFont="1" applyFill="1" applyBorder="1" applyAlignment="1">
      <alignment horizontal="center" vertical="center"/>
    </xf>
    <xf numFmtId="3" fontId="4" fillId="2" borderId="59" xfId="0" applyNumberFormat="1" applyFont="1" applyFill="1" applyBorder="1" applyAlignment="1">
      <alignment horizontal="center" vertical="center"/>
    </xf>
    <xf numFmtId="164" fontId="5" fillId="2" borderId="17" xfId="1" quotePrefix="1" applyNumberFormat="1" applyFont="1" applyFill="1" applyBorder="1" applyAlignment="1">
      <alignment horizontal="right" vertical="center"/>
    </xf>
    <xf numFmtId="164" fontId="5" fillId="2" borderId="43" xfId="1" quotePrefix="1" applyNumberFormat="1" applyFont="1" applyFill="1" applyBorder="1" applyAlignment="1">
      <alignment horizontal="right" vertical="center"/>
    </xf>
    <xf numFmtId="3" fontId="4" fillId="2" borderId="44" xfId="0" applyNumberFormat="1" applyFont="1" applyFill="1" applyBorder="1" applyAlignment="1">
      <alignment horizontal="center" vertical="center"/>
    </xf>
    <xf numFmtId="164" fontId="4" fillId="2" borderId="8" xfId="1" quotePrefix="1" applyNumberFormat="1" applyFont="1" applyFill="1" applyBorder="1" applyAlignment="1">
      <alignment horizontal="right" vertical="center"/>
    </xf>
    <xf numFmtId="0" fontId="11" fillId="0" borderId="0" xfId="0" applyFont="1" applyFill="1" applyBorder="1" applyAlignment="1">
      <alignment horizontal="center" vertical="center" wrapText="1"/>
    </xf>
    <xf numFmtId="164" fontId="5" fillId="2" borderId="0" xfId="1" quotePrefix="1" applyNumberFormat="1" applyFont="1" applyFill="1" applyBorder="1" applyAlignment="1">
      <alignment horizontal="right" vertical="center"/>
    </xf>
    <xf numFmtId="0" fontId="0" fillId="0" borderId="0" xfId="0" applyAlignment="1">
      <alignment horizontal="left" vertical="top"/>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xf>
    <xf numFmtId="0" fontId="10" fillId="0" borderId="3" xfId="0" applyFont="1" applyFill="1" applyBorder="1" applyAlignment="1">
      <alignment horizontal="center" vertical="center" wrapText="1"/>
    </xf>
    <xf numFmtId="3" fontId="5" fillId="0" borderId="50" xfId="0" applyNumberFormat="1" applyFont="1" applyFill="1" applyBorder="1" applyAlignment="1">
      <alignment horizontal="center" vertical="center"/>
    </xf>
    <xf numFmtId="3" fontId="5" fillId="0" borderId="51" xfId="0" applyNumberFormat="1" applyFont="1" applyFill="1" applyBorder="1" applyAlignment="1">
      <alignment horizontal="center" vertical="center"/>
    </xf>
    <xf numFmtId="0" fontId="7" fillId="0" borderId="17" xfId="0" applyFont="1" applyFill="1" applyBorder="1" applyAlignment="1">
      <alignment horizontal="center" vertical="center" wrapText="1"/>
    </xf>
    <xf numFmtId="164" fontId="11" fillId="0" borderId="18" xfId="1" quotePrefix="1" applyNumberFormat="1" applyFont="1" applyFill="1" applyBorder="1" applyAlignment="1">
      <alignment horizontal="right" vertical="center"/>
    </xf>
    <xf numFmtId="164" fontId="11" fillId="0" borderId="18" xfId="1" applyNumberFormat="1" applyFont="1" applyFill="1" applyBorder="1" applyAlignment="1">
      <alignment horizontal="right" vertical="center"/>
    </xf>
    <xf numFmtId="164" fontId="11" fillId="0" borderId="19" xfId="1" applyNumberFormat="1" applyFont="1" applyFill="1" applyBorder="1" applyAlignment="1">
      <alignment horizontal="right" vertical="center"/>
    </xf>
    <xf numFmtId="0" fontId="6" fillId="0" borderId="49" xfId="0" applyFont="1" applyFill="1" applyBorder="1" applyAlignment="1">
      <alignment horizontal="center" vertical="center" wrapText="1"/>
    </xf>
    <xf numFmtId="3" fontId="5" fillId="0" borderId="23" xfId="0" applyNumberFormat="1" applyFont="1" applyFill="1" applyBorder="1" applyAlignment="1">
      <alignment horizontal="center" vertical="center"/>
    </xf>
    <xf numFmtId="3" fontId="4" fillId="0" borderId="22" xfId="0" applyNumberFormat="1" applyFont="1" applyFill="1" applyBorder="1" applyAlignment="1">
      <alignment horizontal="center" vertical="center"/>
    </xf>
    <xf numFmtId="3" fontId="4" fillId="0" borderId="23" xfId="0" applyNumberFormat="1" applyFont="1" applyFill="1" applyBorder="1" applyAlignment="1">
      <alignment horizontal="center" vertical="center"/>
    </xf>
    <xf numFmtId="0" fontId="7" fillId="0" borderId="24" xfId="0" applyFont="1" applyFill="1" applyBorder="1" applyAlignment="1">
      <alignment horizontal="center" vertical="center" wrapText="1"/>
    </xf>
    <xf numFmtId="164" fontId="10" fillId="0" borderId="25" xfId="1" applyNumberFormat="1" applyFont="1" applyFill="1" applyBorder="1" applyAlignment="1">
      <alignment horizontal="right" vertical="center"/>
    </xf>
    <xf numFmtId="164" fontId="10" fillId="0" borderId="26" xfId="1" applyNumberFormat="1" applyFont="1" applyFill="1" applyBorder="1" applyAlignment="1">
      <alignment horizontal="right" vertical="center"/>
    </xf>
    <xf numFmtId="0" fontId="18" fillId="0" borderId="0" xfId="0" applyFont="1" applyFill="1" applyBorder="1" applyAlignment="1">
      <alignment horizontal="center" vertical="center" wrapText="1"/>
    </xf>
    <xf numFmtId="164" fontId="11" fillId="0" borderId="0" xfId="1" applyNumberFormat="1" applyFont="1" applyFill="1" applyBorder="1" applyAlignment="1">
      <alignment horizontal="right" vertical="center"/>
    </xf>
    <xf numFmtId="0" fontId="11" fillId="0" borderId="27"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5" fillId="0" borderId="10" xfId="0" applyNumberFormat="1" applyFont="1" applyFill="1" applyBorder="1" applyAlignment="1">
      <alignment horizontal="center" vertical="center"/>
    </xf>
    <xf numFmtId="0" fontId="10" fillId="0" borderId="28" xfId="0" applyNumberFormat="1" applyFont="1" applyFill="1" applyBorder="1" applyAlignment="1">
      <alignment horizontal="center" vertical="center"/>
    </xf>
    <xf numFmtId="0" fontId="9" fillId="0" borderId="67" xfId="0" applyFont="1" applyFill="1" applyBorder="1" applyAlignment="1">
      <alignment horizontal="center" vertical="center" wrapText="1"/>
    </xf>
    <xf numFmtId="0" fontId="18" fillId="0" borderId="52" xfId="0" applyFont="1" applyFill="1" applyBorder="1" applyAlignment="1">
      <alignment horizontal="center" vertical="center" wrapText="1"/>
    </xf>
    <xf numFmtId="3" fontId="5" fillId="0" borderId="68" xfId="0" applyNumberFormat="1" applyFont="1" applyFill="1" applyBorder="1" applyAlignment="1">
      <alignment horizontal="center" vertical="center"/>
    </xf>
    <xf numFmtId="3" fontId="10" fillId="0" borderId="69" xfId="0" applyNumberFormat="1" applyFont="1" applyFill="1" applyBorder="1" applyAlignment="1">
      <alignment horizontal="center" vertical="center"/>
    </xf>
    <xf numFmtId="0" fontId="9"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xf>
    <xf numFmtId="3" fontId="10" fillId="0" borderId="0" xfId="0" applyNumberFormat="1" applyFont="1" applyFill="1" applyBorder="1" applyAlignment="1">
      <alignment horizontal="center" vertical="center"/>
    </xf>
    <xf numFmtId="3" fontId="5" fillId="0" borderId="32" xfId="0" applyNumberFormat="1" applyFont="1" applyFill="1" applyBorder="1" applyAlignment="1">
      <alignment horizontal="center" vertical="center"/>
    </xf>
    <xf numFmtId="3" fontId="10" fillId="0" borderId="3" xfId="0" applyNumberFormat="1" applyFont="1" applyFill="1" applyBorder="1" applyAlignment="1">
      <alignment horizontal="center" vertical="center"/>
    </xf>
    <xf numFmtId="0" fontId="11" fillId="0" borderId="36" xfId="0" applyFont="1" applyFill="1" applyBorder="1" applyAlignment="1">
      <alignment horizontal="center" vertical="center"/>
    </xf>
    <xf numFmtId="0" fontId="11" fillId="0" borderId="37" xfId="0" applyFont="1" applyFill="1" applyBorder="1" applyAlignment="1">
      <alignment horizontal="center" vertical="center"/>
    </xf>
    <xf numFmtId="0" fontId="11" fillId="0" borderId="40" xfId="0" applyFont="1" applyFill="1" applyBorder="1" applyAlignment="1">
      <alignment horizontal="center" vertical="center"/>
    </xf>
    <xf numFmtId="0" fontId="11" fillId="0" borderId="41"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39" xfId="0" applyFont="1" applyFill="1" applyBorder="1" applyAlignment="1">
      <alignment horizontal="center" vertical="center"/>
    </xf>
    <xf numFmtId="0" fontId="4" fillId="2" borderId="35" xfId="0" applyFont="1" applyFill="1" applyBorder="1" applyAlignment="1">
      <alignment horizontal="center" vertical="center" wrapText="1"/>
    </xf>
    <xf numFmtId="0" fontId="4" fillId="2" borderId="36"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6" fillId="0" borderId="13" xfId="0" applyFont="1" applyFill="1" applyBorder="1" applyAlignment="1">
      <alignment horizontal="right" vertical="center" wrapText="1"/>
    </xf>
    <xf numFmtId="3" fontId="5" fillId="0" borderId="14" xfId="0" applyNumberFormat="1" applyFont="1" applyFill="1" applyBorder="1" applyAlignment="1">
      <alignment horizontal="right" vertical="center"/>
    </xf>
    <xf numFmtId="3" fontId="5" fillId="0" borderId="13" xfId="0" applyNumberFormat="1" applyFont="1" applyFill="1" applyBorder="1" applyAlignment="1">
      <alignment horizontal="right" vertical="center"/>
    </xf>
    <xf numFmtId="3" fontId="5" fillId="0" borderId="15" xfId="0" applyNumberFormat="1" applyFont="1" applyFill="1" applyBorder="1" applyAlignment="1">
      <alignment horizontal="right" vertical="center"/>
    </xf>
    <xf numFmtId="0" fontId="6" fillId="0" borderId="17" xfId="0" applyFont="1" applyFill="1" applyBorder="1" applyAlignment="1">
      <alignment vertical="center" wrapText="1"/>
    </xf>
    <xf numFmtId="164" fontId="4" fillId="0" borderId="18" xfId="1" applyNumberFormat="1" applyFont="1" applyFill="1" applyBorder="1" applyAlignment="1">
      <alignment horizontal="center" vertical="center"/>
    </xf>
    <xf numFmtId="164" fontId="4" fillId="0" borderId="17" xfId="1" applyNumberFormat="1" applyFont="1" applyFill="1" applyBorder="1" applyAlignment="1">
      <alignment horizontal="center" vertical="center"/>
    </xf>
    <xf numFmtId="164" fontId="4" fillId="0" borderId="19" xfId="1" applyNumberFormat="1" applyFont="1" applyFill="1" applyBorder="1" applyAlignment="1">
      <alignment horizontal="center" vertical="center"/>
    </xf>
    <xf numFmtId="0" fontId="6" fillId="0" borderId="49" xfId="0" applyFont="1" applyFill="1" applyBorder="1" applyAlignment="1">
      <alignment horizontal="right" vertical="center" wrapText="1"/>
    </xf>
    <xf numFmtId="0" fontId="5" fillId="0" borderId="50" xfId="0" applyNumberFormat="1" applyFont="1" applyFill="1" applyBorder="1" applyAlignment="1">
      <alignment horizontal="right" vertical="center"/>
    </xf>
    <xf numFmtId="0" fontId="5" fillId="0" borderId="49" xfId="0" applyNumberFormat="1" applyFont="1" applyFill="1" applyBorder="1" applyAlignment="1">
      <alignment horizontal="right" vertical="center"/>
    </xf>
    <xf numFmtId="0" fontId="5" fillId="0" borderId="51" xfId="0" applyNumberFormat="1" applyFont="1" applyFill="1" applyBorder="1" applyAlignment="1">
      <alignment horizontal="right" vertical="center"/>
    </xf>
    <xf numFmtId="3" fontId="5" fillId="0" borderId="50" xfId="0" applyNumberFormat="1" applyFont="1" applyFill="1" applyBorder="1" applyAlignment="1">
      <alignment horizontal="right" vertical="center"/>
    </xf>
    <xf numFmtId="3" fontId="5" fillId="0" borderId="49" xfId="0" applyNumberFormat="1" applyFont="1" applyFill="1" applyBorder="1" applyAlignment="1">
      <alignment horizontal="right" vertical="center"/>
    </xf>
    <xf numFmtId="3" fontId="5" fillId="0" borderId="51" xfId="0" applyNumberFormat="1" applyFont="1" applyFill="1" applyBorder="1" applyAlignment="1">
      <alignment horizontal="right" vertical="center"/>
    </xf>
    <xf numFmtId="0" fontId="6" fillId="0" borderId="24" xfId="0" applyFont="1" applyFill="1" applyBorder="1" applyAlignment="1">
      <alignment vertical="center" wrapText="1"/>
    </xf>
    <xf numFmtId="164" fontId="5" fillId="0" borderId="25" xfId="1" applyNumberFormat="1" applyFont="1" applyFill="1" applyBorder="1" applyAlignment="1">
      <alignment horizontal="right" vertical="center"/>
    </xf>
    <xf numFmtId="164" fontId="4" fillId="0" borderId="25" xfId="1" applyNumberFormat="1" applyFont="1" applyFill="1" applyBorder="1" applyAlignment="1">
      <alignment horizontal="center" vertical="center"/>
    </xf>
    <xf numFmtId="164" fontId="4" fillId="0" borderId="24" xfId="1" applyNumberFormat="1" applyFont="1" applyFill="1" applyBorder="1" applyAlignment="1">
      <alignment horizontal="center" vertical="center"/>
    </xf>
    <xf numFmtId="164" fontId="4" fillId="0" borderId="26" xfId="1" applyNumberFormat="1" applyFont="1" applyFill="1" applyBorder="1" applyAlignment="1">
      <alignment horizontal="center" vertical="center"/>
    </xf>
    <xf numFmtId="0" fontId="12" fillId="0" borderId="0" xfId="0" applyFont="1" applyFill="1" applyBorder="1" applyAlignment="1">
      <alignment horizontal="center" vertical="center" wrapText="1"/>
    </xf>
    <xf numFmtId="3" fontId="5" fillId="0" borderId="0" xfId="1" applyNumberFormat="1" applyFont="1" applyFill="1" applyBorder="1" applyAlignment="1">
      <alignment horizontal="center" vertical="top"/>
    </xf>
    <xf numFmtId="0" fontId="3" fillId="0" borderId="4" xfId="0" applyFont="1" applyFill="1" applyBorder="1" applyAlignment="1">
      <alignment horizontal="center" vertical="center" wrapText="1"/>
    </xf>
    <xf numFmtId="0" fontId="6" fillId="0" borderId="52" xfId="0" applyFont="1" applyFill="1" applyBorder="1" applyAlignment="1">
      <alignment horizontal="center" vertical="center" wrapText="1"/>
    </xf>
    <xf numFmtId="3" fontId="5" fillId="0" borderId="70" xfId="0" applyNumberFormat="1" applyFont="1" applyFill="1" applyBorder="1" applyAlignment="1">
      <alignment horizontal="center" vertical="center"/>
    </xf>
    <xf numFmtId="3" fontId="4" fillId="0" borderId="69" xfId="0" applyNumberFormat="1" applyFont="1" applyFill="1" applyBorder="1" applyAlignment="1">
      <alignment horizontal="center" vertical="center"/>
    </xf>
    <xf numFmtId="0" fontId="3" fillId="2" borderId="0" xfId="0" applyFont="1" applyFill="1" applyBorder="1" applyAlignment="1">
      <alignment horizontal="center" vertical="center"/>
    </xf>
    <xf numFmtId="0" fontId="12" fillId="2" borderId="21" xfId="0" applyFont="1" applyFill="1" applyBorder="1" applyAlignment="1">
      <alignment horizontal="center" vertical="center" wrapText="1"/>
    </xf>
    <xf numFmtId="164" fontId="5" fillId="2" borderId="0" xfId="1" applyNumberFormat="1" applyFont="1" applyFill="1" applyBorder="1" applyAlignment="1">
      <alignment horizontal="center"/>
    </xf>
    <xf numFmtId="0" fontId="8" fillId="2" borderId="2" xfId="0" applyFont="1" applyFill="1" applyBorder="1" applyAlignment="1">
      <alignment horizontal="center" vertical="center" wrapText="1"/>
    </xf>
    <xf numFmtId="3" fontId="5" fillId="2" borderId="57" xfId="0" applyNumberFormat="1" applyFont="1" applyFill="1" applyBorder="1" applyAlignment="1">
      <alignment horizontal="center" vertical="center"/>
    </xf>
    <xf numFmtId="3" fontId="4" fillId="2" borderId="71" xfId="0" applyNumberFormat="1" applyFont="1" applyFill="1" applyBorder="1" applyAlignment="1">
      <alignment horizontal="center" vertical="center"/>
    </xf>
    <xf numFmtId="3" fontId="4" fillId="2" borderId="68" xfId="0" applyNumberFormat="1" applyFont="1" applyFill="1" applyBorder="1" applyAlignment="1">
      <alignment horizontal="center" vertical="center"/>
    </xf>
    <xf numFmtId="3" fontId="4" fillId="2" borderId="70" xfId="0" applyNumberFormat="1" applyFont="1" applyFill="1" applyBorder="1" applyAlignment="1">
      <alignment horizontal="center" vertical="center"/>
    </xf>
    <xf numFmtId="0" fontId="4" fillId="2" borderId="0" xfId="0" applyFont="1" applyFill="1" applyBorder="1" applyAlignment="1">
      <alignment horizontal="center" vertical="center" wrapText="1"/>
    </xf>
    <xf numFmtId="0" fontId="5" fillId="2" borderId="55" xfId="0" applyFont="1" applyFill="1" applyBorder="1" applyAlignment="1">
      <alignment horizontal="center" vertical="center"/>
    </xf>
    <xf numFmtId="0" fontId="5" fillId="2" borderId="36" xfId="0" applyFont="1" applyFill="1" applyBorder="1" applyAlignment="1">
      <alignment horizontal="center" vertical="center"/>
    </xf>
    <xf numFmtId="0" fontId="11" fillId="2" borderId="62" xfId="0" applyFont="1" applyFill="1" applyBorder="1" applyAlignment="1">
      <alignment horizontal="center" vertical="center"/>
    </xf>
    <xf numFmtId="0" fontId="11" fillId="0" borderId="20" xfId="0" applyFont="1" applyFill="1" applyBorder="1" applyAlignment="1">
      <alignment horizontal="center" vertical="center"/>
    </xf>
    <xf numFmtId="0" fontId="11" fillId="0" borderId="16" xfId="0" applyFont="1" applyFill="1" applyBorder="1" applyAlignment="1">
      <alignment horizontal="center" vertical="center"/>
    </xf>
    <xf numFmtId="0" fontId="10" fillId="0" borderId="20" xfId="0" applyFont="1" applyFill="1" applyBorder="1" applyAlignment="1">
      <alignment horizontal="center" vertical="center" wrapText="1"/>
    </xf>
    <xf numFmtId="0" fontId="10" fillId="0" borderId="7" xfId="0" applyFont="1" applyFill="1" applyBorder="1" applyAlignment="1">
      <alignment horizontal="center" vertical="center"/>
    </xf>
    <xf numFmtId="0" fontId="9" fillId="0" borderId="27"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11" fillId="0" borderId="33"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1" fillId="0" borderId="39" xfId="0" applyFont="1" applyFill="1" applyBorder="1" applyAlignment="1">
      <alignment horizontal="center" vertical="center" wrapText="1"/>
    </xf>
    <xf numFmtId="0" fontId="9" fillId="0" borderId="0" xfId="0" applyFont="1" applyBorder="1" applyAlignment="1">
      <alignment horizontal="center" vertical="center" wrapText="1"/>
    </xf>
    <xf numFmtId="0" fontId="9" fillId="0" borderId="1" xfId="0" applyFont="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11" fillId="0" borderId="2" xfId="0" applyFont="1" applyFill="1" applyBorder="1" applyAlignment="1">
      <alignment horizontal="center" vertical="center"/>
    </xf>
    <xf numFmtId="0" fontId="4" fillId="2" borderId="33"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11" fillId="2" borderId="34"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9" xfId="0" applyFont="1" applyFill="1" applyBorder="1" applyAlignment="1">
      <alignment horizontal="center" vertical="center" wrapText="1"/>
    </xf>
    <xf numFmtId="0" fontId="0" fillId="0" borderId="0" xfId="0" applyAlignment="1">
      <alignment horizontal="left" vertical="top" wrapText="1"/>
    </xf>
    <xf numFmtId="2" fontId="9" fillId="0" borderId="0" xfId="0" applyNumberFormat="1" applyFont="1" applyBorder="1" applyAlignment="1">
      <alignment horizontal="center" vertical="center" wrapText="1"/>
    </xf>
    <xf numFmtId="2" fontId="9" fillId="0" borderId="1"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5" fillId="2" borderId="27"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7" xfId="0" applyFont="1" applyFill="1" applyBorder="1" applyAlignment="1">
      <alignment horizontal="center" vertical="center"/>
    </xf>
    <xf numFmtId="0" fontId="3" fillId="2" borderId="2" xfId="0" applyFont="1" applyFill="1" applyBorder="1" applyAlignment="1">
      <alignment horizontal="center" vertical="center" wrapText="1"/>
    </xf>
    <xf numFmtId="0" fontId="3" fillId="2" borderId="7" xfId="0" applyFont="1" applyFill="1" applyBorder="1" applyAlignment="1">
      <alignment horizontal="center" vertical="center"/>
    </xf>
    <xf numFmtId="0" fontId="3" fillId="2" borderId="0"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2" borderId="2"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20" xfId="0" applyFont="1" applyFill="1" applyBorder="1" applyAlignment="1">
      <alignment horizontal="center" vertical="center"/>
    </xf>
    <xf numFmtId="0" fontId="5" fillId="0" borderId="62" xfId="0" applyFont="1" applyFill="1" applyBorder="1" applyAlignment="1">
      <alignment horizontal="right" vertical="center"/>
    </xf>
    <xf numFmtId="0" fontId="5" fillId="0" borderId="41" xfId="0" applyFont="1" applyFill="1" applyBorder="1" applyAlignment="1">
      <alignment horizontal="right" vertical="center"/>
    </xf>
    <xf numFmtId="0" fontId="5" fillId="0" borderId="42" xfId="0" applyFont="1" applyFill="1" applyBorder="1" applyAlignment="1">
      <alignment horizontal="right" vertical="center"/>
    </xf>
    <xf numFmtId="0" fontId="5" fillId="0" borderId="33" xfId="0" applyFont="1" applyFill="1" applyBorder="1" applyAlignment="1">
      <alignment horizontal="right" vertical="center"/>
    </xf>
    <xf numFmtId="0" fontId="5" fillId="0" borderId="65" xfId="0" applyFont="1" applyFill="1" applyBorder="1" applyAlignment="1">
      <alignment horizontal="right" vertical="center"/>
    </xf>
    <xf numFmtId="0" fontId="5" fillId="0" borderId="34" xfId="0" applyFont="1" applyFill="1" applyBorder="1" applyAlignment="1">
      <alignment horizontal="right" vertical="center"/>
    </xf>
    <xf numFmtId="0" fontId="5" fillId="0" borderId="38" xfId="0" applyFont="1" applyFill="1" applyBorder="1" applyAlignment="1">
      <alignment horizontal="center" vertical="center" wrapText="1"/>
    </xf>
    <xf numFmtId="0" fontId="5" fillId="0" borderId="39" xfId="0" applyFont="1" applyFill="1" applyBorder="1" applyAlignment="1">
      <alignment horizontal="center" vertical="center" wrapText="1"/>
    </xf>
    <xf numFmtId="0" fontId="5" fillId="0" borderId="40" xfId="0" applyFont="1" applyFill="1" applyBorder="1" applyAlignment="1">
      <alignment horizontal="right" vertical="center"/>
    </xf>
    <xf numFmtId="0" fontId="5" fillId="0" borderId="66" xfId="0" applyFont="1" applyFill="1" applyBorder="1" applyAlignment="1">
      <alignment horizontal="right" vertical="center"/>
    </xf>
    <xf numFmtId="0" fontId="5" fillId="0" borderId="33" xfId="0" applyFont="1" applyFill="1" applyBorder="1" applyAlignment="1">
      <alignment horizontal="center" vertical="center" wrapText="1"/>
    </xf>
    <xf numFmtId="0" fontId="5" fillId="0" borderId="34" xfId="0" applyFont="1" applyFill="1" applyBorder="1" applyAlignment="1">
      <alignment horizontal="center" vertical="center" wrapText="1"/>
    </xf>
    <xf numFmtId="3" fontId="5" fillId="0" borderId="4" xfId="0" applyNumberFormat="1" applyFont="1" applyFill="1" applyBorder="1" applyAlignment="1">
      <alignment horizontal="right" vertical="center"/>
    </xf>
    <xf numFmtId="3" fontId="5" fillId="0" borderId="5" xfId="0" applyNumberFormat="1" applyFont="1" applyFill="1" applyBorder="1" applyAlignment="1">
      <alignment horizontal="right" vertical="center"/>
    </xf>
    <xf numFmtId="3" fontId="5" fillId="0" borderId="6"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3" fontId="4" fillId="0" borderId="5" xfId="0" applyNumberFormat="1" applyFont="1" applyFill="1" applyBorder="1" applyAlignment="1">
      <alignment horizontal="right" vertical="center"/>
    </xf>
    <xf numFmtId="3" fontId="4" fillId="0" borderId="6" xfId="0" applyNumberFormat="1" applyFont="1" applyFill="1" applyBorder="1" applyAlignment="1">
      <alignment horizontal="right" vertical="center"/>
    </xf>
    <xf numFmtId="0" fontId="3" fillId="0" borderId="27"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12" fillId="0" borderId="31" xfId="0" applyFont="1" applyFill="1" applyBorder="1" applyAlignment="1">
      <alignment horizontal="center"/>
    </xf>
    <xf numFmtId="0" fontId="12" fillId="0" borderId="64" xfId="0" applyFont="1" applyFill="1" applyBorder="1" applyAlignment="1">
      <alignment horizontal="center"/>
    </xf>
    <xf numFmtId="3" fontId="5" fillId="0" borderId="38" xfId="0" applyNumberFormat="1" applyFont="1" applyFill="1" applyBorder="1" applyAlignment="1">
      <alignment horizontal="right" vertical="center"/>
    </xf>
    <xf numFmtId="3" fontId="5" fillId="0" borderId="63" xfId="0" applyNumberFormat="1" applyFont="1" applyFill="1" applyBorder="1" applyAlignment="1">
      <alignment horizontal="right" vertical="center"/>
    </xf>
    <xf numFmtId="3" fontId="5" fillId="0" borderId="39" xfId="0" applyNumberFormat="1" applyFont="1" applyFill="1" applyBorder="1" applyAlignment="1">
      <alignment horizontal="right" vertical="center"/>
    </xf>
    <xf numFmtId="3" fontId="5" fillId="0" borderId="53" xfId="0" applyNumberFormat="1" applyFont="1" applyFill="1" applyBorder="1" applyAlignment="1">
      <alignment horizontal="right" vertical="center"/>
    </xf>
    <xf numFmtId="0" fontId="8" fillId="0" borderId="55"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3" fillId="0" borderId="54" xfId="0" applyFont="1" applyFill="1" applyBorder="1" applyAlignment="1">
      <alignment horizontal="center" vertical="center" wrapText="1"/>
    </xf>
    <xf numFmtId="0" fontId="3" fillId="0" borderId="62" xfId="0" applyFont="1" applyFill="1" applyBorder="1" applyAlignment="1">
      <alignment horizontal="center" vertical="center" wrapText="1"/>
    </xf>
    <xf numFmtId="0" fontId="3" fillId="0" borderId="54"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8" fillId="0" borderId="54" xfId="0" applyFont="1" applyFill="1" applyBorder="1" applyAlignment="1">
      <alignment horizontal="center" vertical="center" wrapText="1"/>
    </xf>
    <xf numFmtId="0" fontId="8" fillId="0" borderId="55" xfId="0" quotePrefix="1"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2"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5" fillId="2" borderId="47" xfId="0" applyFont="1" applyFill="1" applyBorder="1" applyAlignment="1">
      <alignment horizontal="center" vertical="center" wrapText="1"/>
    </xf>
    <xf numFmtId="0" fontId="5" fillId="2" borderId="46"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3" fillId="2" borderId="45"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20"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14" fillId="0" borderId="27" xfId="0" applyFont="1" applyFill="1" applyBorder="1" applyAlignment="1">
      <alignment horizontal="left" vertical="center" wrapText="1"/>
    </xf>
    <xf numFmtId="0" fontId="14" fillId="0" borderId="31" xfId="0" applyFont="1" applyFill="1" applyBorder="1" applyAlignment="1">
      <alignment horizontal="left" vertical="center" wrapText="1"/>
    </xf>
    <xf numFmtId="0" fontId="15" fillId="2" borderId="33" xfId="0" applyFont="1" applyFill="1" applyBorder="1" applyAlignment="1">
      <alignment horizontal="center" vertical="center" wrapText="1"/>
    </xf>
    <xf numFmtId="0" fontId="15" fillId="2" borderId="34" xfId="0" applyFont="1" applyFill="1" applyBorder="1" applyAlignment="1">
      <alignment horizontal="center" vertical="center" wrapText="1"/>
    </xf>
    <xf numFmtId="0" fontId="15" fillId="2" borderId="38" xfId="0" applyFont="1" applyFill="1" applyBorder="1" applyAlignment="1">
      <alignment horizontal="center" vertical="center" wrapText="1"/>
    </xf>
    <xf numFmtId="0" fontId="15" fillId="2" borderId="39" xfId="0" applyFont="1" applyFill="1" applyBorder="1" applyAlignment="1">
      <alignment horizontal="center" vertical="center" wrapText="1"/>
    </xf>
    <xf numFmtId="0" fontId="5" fillId="0" borderId="0" xfId="0" applyFont="1" applyFill="1" applyAlignment="1">
      <alignment horizontal="left" vertical="top" wrapText="1"/>
    </xf>
    <xf numFmtId="0" fontId="8" fillId="2" borderId="47" xfId="0" applyFont="1" applyFill="1" applyBorder="1" applyAlignment="1">
      <alignment horizontal="center" vertical="center" wrapText="1"/>
    </xf>
    <xf numFmtId="0" fontId="8" fillId="2" borderId="46" xfId="0" applyFont="1" applyFill="1" applyBorder="1" applyAlignment="1">
      <alignment horizontal="center" vertical="center" wrapText="1"/>
    </xf>
    <xf numFmtId="0" fontId="8" fillId="2" borderId="4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8" fillId="2" borderId="4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1" fillId="2" borderId="63" xfId="0" applyFont="1" applyFill="1" applyBorder="1" applyAlignment="1">
      <alignment horizontal="center" vertical="center" wrapText="1"/>
    </xf>
    <xf numFmtId="0" fontId="12" fillId="2" borderId="0" xfId="0" applyFont="1" applyFill="1" applyAlignment="1">
      <alignment horizontal="left" vertical="top" wrapText="1"/>
    </xf>
    <xf numFmtId="0" fontId="11" fillId="2" borderId="65" xfId="0" applyFont="1" applyFill="1" applyBorder="1" applyAlignment="1">
      <alignment horizontal="center" vertical="center" wrapText="1"/>
    </xf>
    <xf numFmtId="0" fontId="3" fillId="2" borderId="0" xfId="0" applyFont="1" applyFill="1" applyBorder="1" applyAlignment="1">
      <alignment horizontal="center" wrapText="1"/>
    </xf>
    <xf numFmtId="0" fontId="3" fillId="2" borderId="1" xfId="0" applyFont="1" applyFill="1" applyBorder="1" applyAlignment="1">
      <alignment horizontal="center" wrapText="1"/>
    </xf>
    <xf numFmtId="0" fontId="3" fillId="2" borderId="31" xfId="0" applyFont="1" applyFill="1" applyBorder="1" applyAlignment="1">
      <alignment horizontal="center" vertical="center" wrapText="1"/>
    </xf>
    <xf numFmtId="0" fontId="3" fillId="2" borderId="64" xfId="0" applyFont="1" applyFill="1" applyBorder="1" applyAlignment="1">
      <alignment horizontal="center" vertical="center" wrapText="1"/>
    </xf>
    <xf numFmtId="3" fontId="4" fillId="0" borderId="25" xfId="0" applyNumberFormat="1" applyFont="1" applyFill="1" applyBorder="1" applyAlignment="1">
      <alignment horizontal="center" vertical="center"/>
    </xf>
    <xf numFmtId="0" fontId="12" fillId="0" borderId="0" xfId="0" quotePrefix="1" applyFont="1" applyFill="1" applyAlignment="1">
      <alignment horizontal="left" vertical="top" wrapText="1"/>
    </xf>
    <xf numFmtId="0" fontId="12" fillId="0" borderId="0" xfId="0" applyFont="1" applyFill="1" applyAlignment="1">
      <alignment horizontal="left" vertical="top"/>
    </xf>
  </cellXfs>
  <cellStyles count="2">
    <cellStyle name="Normal" xfId="0" builtinId="0"/>
    <cellStyle name="Pourcentag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0"/>
  <sheetViews>
    <sheetView tabSelected="1" zoomScale="75" zoomScaleNormal="75" workbookViewId="0">
      <selection sqref="A1:J1"/>
    </sheetView>
  </sheetViews>
  <sheetFormatPr baseColWidth="10" defaultRowHeight="15" x14ac:dyDescent="0.25"/>
  <cols>
    <col min="1" max="1" width="24" customWidth="1"/>
    <col min="2" max="2" width="11.85546875" style="56" customWidth="1"/>
    <col min="3" max="3" width="33" customWidth="1"/>
    <col min="4" max="4" width="22.5703125" customWidth="1"/>
    <col min="5" max="5" width="28.5703125" customWidth="1"/>
    <col min="6" max="9" width="22.5703125" customWidth="1"/>
    <col min="10" max="10" width="23.7109375" customWidth="1"/>
  </cols>
  <sheetData>
    <row r="1" spans="1:10" ht="34.5" customHeight="1" x14ac:dyDescent="0.25">
      <c r="A1" s="337" t="s">
        <v>120</v>
      </c>
      <c r="B1" s="337"/>
      <c r="C1" s="337"/>
      <c r="D1" s="337"/>
      <c r="E1" s="337"/>
      <c r="F1" s="337"/>
      <c r="G1" s="337"/>
      <c r="H1" s="337"/>
      <c r="I1" s="337"/>
      <c r="J1" s="337"/>
    </row>
    <row r="2" spans="1:10" ht="34.5" customHeight="1" thickBot="1" x14ac:dyDescent="0.3">
      <c r="A2" s="337" t="s">
        <v>103</v>
      </c>
      <c r="B2" s="337"/>
      <c r="C2" s="338"/>
      <c r="D2" s="338"/>
      <c r="E2" s="338"/>
      <c r="F2" s="338"/>
      <c r="G2" s="338"/>
      <c r="H2" s="338"/>
      <c r="I2" s="338"/>
      <c r="J2" s="338"/>
    </row>
    <row r="3" spans="1:10" ht="51.75" customHeight="1" thickBot="1" x14ac:dyDescent="0.3">
      <c r="A3" s="339" t="s">
        <v>121</v>
      </c>
      <c r="B3" s="340"/>
      <c r="C3" s="343" t="s">
        <v>2</v>
      </c>
      <c r="D3" s="343"/>
      <c r="E3" s="343"/>
      <c r="F3" s="343"/>
      <c r="G3" s="343"/>
      <c r="H3" s="343"/>
      <c r="I3" s="343"/>
      <c r="J3" s="344"/>
    </row>
    <row r="4" spans="1:10" ht="48" customHeight="1" thickBot="1" x14ac:dyDescent="0.3">
      <c r="A4" s="341"/>
      <c r="B4" s="342"/>
      <c r="C4" s="247" t="s">
        <v>3</v>
      </c>
      <c r="D4" s="248" t="s">
        <v>4</v>
      </c>
      <c r="E4" s="249" t="s">
        <v>5</v>
      </c>
      <c r="F4" s="4" t="s">
        <v>6</v>
      </c>
      <c r="G4" s="248" t="s">
        <v>7</v>
      </c>
      <c r="H4" s="248" t="s">
        <v>8</v>
      </c>
      <c r="I4" s="250" t="s">
        <v>9</v>
      </c>
      <c r="J4" s="251" t="s">
        <v>10</v>
      </c>
    </row>
    <row r="5" spans="1:10" ht="33" customHeight="1" x14ac:dyDescent="0.25">
      <c r="A5" s="345" t="s">
        <v>84</v>
      </c>
      <c r="B5" s="61" t="s">
        <v>37</v>
      </c>
      <c r="C5" s="252" t="s">
        <v>13</v>
      </c>
      <c r="D5" s="252">
        <v>286</v>
      </c>
      <c r="E5" s="252" t="s">
        <v>13</v>
      </c>
      <c r="F5" s="252">
        <v>45</v>
      </c>
      <c r="G5" s="252">
        <v>80</v>
      </c>
      <c r="H5" s="252" t="s">
        <v>13</v>
      </c>
      <c r="I5" s="252" t="s">
        <v>13</v>
      </c>
      <c r="J5" s="253">
        <f>SUM(C5:I5)</f>
        <v>411</v>
      </c>
    </row>
    <row r="6" spans="1:10" ht="33" customHeight="1" x14ac:dyDescent="0.25">
      <c r="A6" s="328"/>
      <c r="B6" s="254" t="s">
        <v>88</v>
      </c>
      <c r="C6" s="255" t="s">
        <v>15</v>
      </c>
      <c r="D6" s="256">
        <f t="shared" ref="D6:J6" si="0">D5/D$11</f>
        <v>0.79005524861878451</v>
      </c>
      <c r="E6" s="255" t="s">
        <v>15</v>
      </c>
      <c r="F6" s="66">
        <f t="shared" ref="F6:G6" si="1">F5/F$11</f>
        <v>0.69230769230769229</v>
      </c>
      <c r="G6" s="256">
        <f t="shared" si="1"/>
        <v>0.68965517241379315</v>
      </c>
      <c r="H6" s="255" t="s">
        <v>15</v>
      </c>
      <c r="I6" s="255" t="s">
        <v>15</v>
      </c>
      <c r="J6" s="257">
        <f t="shared" si="0"/>
        <v>0.75690607734806625</v>
      </c>
    </row>
    <row r="7" spans="1:10" ht="33" customHeight="1" x14ac:dyDescent="0.25">
      <c r="A7" s="327" t="s">
        <v>85</v>
      </c>
      <c r="B7" s="258" t="s">
        <v>37</v>
      </c>
      <c r="C7" s="70" t="s">
        <v>13</v>
      </c>
      <c r="D7" s="70">
        <v>76</v>
      </c>
      <c r="E7" s="70" t="s">
        <v>13</v>
      </c>
      <c r="F7" s="70">
        <v>20</v>
      </c>
      <c r="G7" s="70">
        <v>36</v>
      </c>
      <c r="H7" s="70" t="s">
        <v>13</v>
      </c>
      <c r="I7" s="70" t="s">
        <v>13</v>
      </c>
      <c r="J7" s="259">
        <f>SUM(C7:I7)</f>
        <v>132</v>
      </c>
    </row>
    <row r="8" spans="1:10" ht="33" customHeight="1" x14ac:dyDescent="0.25">
      <c r="A8" s="328"/>
      <c r="B8" s="254" t="s">
        <v>88</v>
      </c>
      <c r="C8" s="255" t="s">
        <v>15</v>
      </c>
      <c r="D8" s="256">
        <f t="shared" ref="D8:J8" si="2">D7/D$11</f>
        <v>0.20994475138121546</v>
      </c>
      <c r="E8" s="255" t="s">
        <v>15</v>
      </c>
      <c r="F8" s="66">
        <f t="shared" ref="F8:G8" si="3">F7/F$11</f>
        <v>0.30769230769230771</v>
      </c>
      <c r="G8" s="256">
        <f t="shared" si="3"/>
        <v>0.31034482758620691</v>
      </c>
      <c r="H8" s="255" t="s">
        <v>15</v>
      </c>
      <c r="I8" s="255" t="s">
        <v>15</v>
      </c>
      <c r="J8" s="257">
        <f t="shared" si="2"/>
        <v>0.24309392265193369</v>
      </c>
    </row>
    <row r="9" spans="1:10" ht="33" customHeight="1" x14ac:dyDescent="0.25">
      <c r="A9" s="327" t="s">
        <v>105</v>
      </c>
      <c r="B9" s="258" t="s">
        <v>37</v>
      </c>
      <c r="C9" s="252" t="s">
        <v>13</v>
      </c>
      <c r="D9" s="252">
        <v>0</v>
      </c>
      <c r="E9" s="252" t="s">
        <v>13</v>
      </c>
      <c r="F9" s="252">
        <v>0</v>
      </c>
      <c r="G9" s="252">
        <v>0</v>
      </c>
      <c r="H9" s="252" t="s">
        <v>13</v>
      </c>
      <c r="I9" s="252" t="s">
        <v>13</v>
      </c>
      <c r="J9" s="253">
        <f>SUM(C9:I9)</f>
        <v>0</v>
      </c>
    </row>
    <row r="10" spans="1:10" ht="33" customHeight="1" x14ac:dyDescent="0.25">
      <c r="A10" s="328"/>
      <c r="B10" s="254" t="s">
        <v>88</v>
      </c>
      <c r="C10" s="255" t="s">
        <v>15</v>
      </c>
      <c r="D10" s="256">
        <f t="shared" ref="D10:J10" si="4">D9/D$11</f>
        <v>0</v>
      </c>
      <c r="E10" s="255" t="s">
        <v>15</v>
      </c>
      <c r="F10" s="256">
        <f t="shared" ref="F10:G10" si="5">F9/F$11</f>
        <v>0</v>
      </c>
      <c r="G10" s="256">
        <f t="shared" si="5"/>
        <v>0</v>
      </c>
      <c r="H10" s="255" t="s">
        <v>15</v>
      </c>
      <c r="I10" s="255" t="s">
        <v>15</v>
      </c>
      <c r="J10" s="257">
        <f t="shared" si="4"/>
        <v>0</v>
      </c>
    </row>
    <row r="11" spans="1:10" ht="33" customHeight="1" x14ac:dyDescent="0.25">
      <c r="A11" s="329" t="s">
        <v>122</v>
      </c>
      <c r="B11" s="258" t="s">
        <v>37</v>
      </c>
      <c r="C11" s="260" t="s">
        <v>13</v>
      </c>
      <c r="D11" s="260">
        <f t="shared" ref="D11:J11" si="6">D5+D7+D9</f>
        <v>362</v>
      </c>
      <c r="E11" s="260" t="s">
        <v>13</v>
      </c>
      <c r="F11" s="260">
        <f t="shared" ref="F11:G11" si="7">F5+F7+F9</f>
        <v>65</v>
      </c>
      <c r="G11" s="260">
        <f t="shared" si="7"/>
        <v>116</v>
      </c>
      <c r="H11" s="260" t="s">
        <v>13</v>
      </c>
      <c r="I11" s="260" t="s">
        <v>13</v>
      </c>
      <c r="J11" s="261">
        <f t="shared" si="6"/>
        <v>543</v>
      </c>
    </row>
    <row r="12" spans="1:10" ht="33" customHeight="1" thickBot="1" x14ac:dyDescent="0.3">
      <c r="A12" s="330"/>
      <c r="B12" s="262" t="s">
        <v>88</v>
      </c>
      <c r="C12" s="263" t="s">
        <v>15</v>
      </c>
      <c r="D12" s="263">
        <f t="shared" ref="D12:J12" si="8">D11/D$11</f>
        <v>1</v>
      </c>
      <c r="E12" s="263" t="s">
        <v>15</v>
      </c>
      <c r="F12" s="263">
        <f t="shared" ref="F12:G12" si="9">F11/F$11</f>
        <v>1</v>
      </c>
      <c r="G12" s="263">
        <f t="shared" si="9"/>
        <v>1</v>
      </c>
      <c r="H12" s="263" t="s">
        <v>15</v>
      </c>
      <c r="I12" s="263" t="s">
        <v>15</v>
      </c>
      <c r="J12" s="264">
        <f t="shared" si="8"/>
        <v>1</v>
      </c>
    </row>
    <row r="13" spans="1:10" ht="36" customHeight="1" thickBot="1" x14ac:dyDescent="0.3">
      <c r="A13" s="244"/>
      <c r="B13" s="265"/>
      <c r="C13" s="266"/>
      <c r="D13" s="266"/>
      <c r="E13" s="266"/>
      <c r="F13" s="266"/>
      <c r="G13" s="266"/>
      <c r="H13" s="266"/>
      <c r="I13" s="266"/>
      <c r="J13" s="266"/>
    </row>
    <row r="14" spans="1:10" ht="42" customHeight="1" thickBot="1" x14ac:dyDescent="0.3">
      <c r="A14" s="267" t="s">
        <v>107</v>
      </c>
      <c r="B14" s="268" t="s">
        <v>12</v>
      </c>
      <c r="C14" s="269" t="s">
        <v>13</v>
      </c>
      <c r="D14" s="269">
        <v>0</v>
      </c>
      <c r="E14" s="269" t="s">
        <v>13</v>
      </c>
      <c r="F14" s="269">
        <v>0</v>
      </c>
      <c r="G14" s="269">
        <v>0</v>
      </c>
      <c r="H14" s="269" t="s">
        <v>13</v>
      </c>
      <c r="I14" s="269" t="s">
        <v>13</v>
      </c>
      <c r="J14" s="270">
        <f>SUM(C14:I14)</f>
        <v>0</v>
      </c>
    </row>
    <row r="15" spans="1:10" ht="42" customHeight="1" thickBot="1" x14ac:dyDescent="0.3">
      <c r="A15" s="271" t="s">
        <v>30</v>
      </c>
      <c r="B15" s="272" t="s">
        <v>12</v>
      </c>
      <c r="C15" s="273" t="s">
        <v>13</v>
      </c>
      <c r="D15" s="273">
        <f t="shared" ref="D15" si="10">D5+D7+D9+D14</f>
        <v>362</v>
      </c>
      <c r="E15" s="273" t="s">
        <v>13</v>
      </c>
      <c r="F15" s="273">
        <f>+F11+F14</f>
        <v>65</v>
      </c>
      <c r="G15" s="273">
        <f>+G11+G14</f>
        <v>116</v>
      </c>
      <c r="H15" s="273" t="s">
        <v>13</v>
      </c>
      <c r="I15" s="273" t="s">
        <v>13</v>
      </c>
      <c r="J15" s="274">
        <f>SUM(C15:I15)</f>
        <v>543</v>
      </c>
    </row>
    <row r="16" spans="1:10" ht="54" customHeight="1" thickBot="1" x14ac:dyDescent="0.3">
      <c r="A16" s="275"/>
      <c r="B16" s="265"/>
      <c r="C16" s="276"/>
      <c r="D16" s="276"/>
      <c r="E16" s="276"/>
      <c r="F16" s="276"/>
      <c r="G16" s="276"/>
      <c r="H16" s="276"/>
      <c r="I16" s="276"/>
      <c r="J16" s="277"/>
    </row>
    <row r="17" spans="1:10" ht="43.5" customHeight="1" x14ac:dyDescent="0.25">
      <c r="A17" s="331" t="s">
        <v>31</v>
      </c>
      <c r="B17" s="332"/>
      <c r="C17" s="332"/>
      <c r="D17" s="278"/>
      <c r="E17" s="278"/>
      <c r="F17" s="278"/>
      <c r="G17" s="278"/>
      <c r="H17" s="278"/>
      <c r="I17" s="278"/>
      <c r="J17" s="279"/>
    </row>
    <row r="18" spans="1:10" ht="48.75" customHeight="1" x14ac:dyDescent="0.25">
      <c r="A18" s="333" t="s">
        <v>32</v>
      </c>
      <c r="B18" s="334"/>
      <c r="C18" s="227">
        <v>0</v>
      </c>
      <c r="D18" s="280">
        <v>2</v>
      </c>
      <c r="E18" s="280">
        <v>0</v>
      </c>
      <c r="F18" s="280">
        <v>1</v>
      </c>
      <c r="G18" s="280">
        <v>1</v>
      </c>
      <c r="H18" s="280">
        <v>0</v>
      </c>
      <c r="I18" s="280">
        <v>0</v>
      </c>
      <c r="J18" s="281">
        <f>SUM(C18:I18)</f>
        <v>4</v>
      </c>
    </row>
    <row r="19" spans="1:10" ht="48.75" customHeight="1" thickBot="1" x14ac:dyDescent="0.3">
      <c r="A19" s="335" t="s">
        <v>33</v>
      </c>
      <c r="B19" s="336"/>
      <c r="C19" s="282">
        <v>1</v>
      </c>
      <c r="D19" s="283">
        <v>3</v>
      </c>
      <c r="E19" s="283">
        <v>0</v>
      </c>
      <c r="F19" s="283">
        <v>1</v>
      </c>
      <c r="G19" s="283">
        <v>1</v>
      </c>
      <c r="H19" s="283">
        <v>0</v>
      </c>
      <c r="I19" s="284">
        <v>0</v>
      </c>
      <c r="J19" s="285">
        <f>SUM(C19:I19)</f>
        <v>6</v>
      </c>
    </row>
    <row r="20" spans="1:10" ht="31.5" customHeight="1" x14ac:dyDescent="0.25">
      <c r="A20" s="53" t="s">
        <v>34</v>
      </c>
      <c r="B20" s="54"/>
      <c r="C20" s="55"/>
      <c r="D20" s="55"/>
      <c r="E20" s="55"/>
      <c r="F20" s="55"/>
      <c r="G20" s="55"/>
      <c r="H20" s="55"/>
      <c r="I20" s="55"/>
      <c r="J20" s="55"/>
    </row>
  </sheetData>
  <mergeCells count="11">
    <mergeCell ref="A1:J1"/>
    <mergeCell ref="A2:J2"/>
    <mergeCell ref="A3:B4"/>
    <mergeCell ref="C3:J3"/>
    <mergeCell ref="A5:A6"/>
    <mergeCell ref="A7:A8"/>
    <mergeCell ref="A9:A10"/>
    <mergeCell ref="A11:A12"/>
    <mergeCell ref="A17:C17"/>
    <mergeCell ref="A18:B18"/>
    <mergeCell ref="A19:B19"/>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53"/>
  <sheetViews>
    <sheetView zoomScale="75" zoomScaleNormal="75" workbookViewId="0">
      <selection sqref="A1:J1"/>
    </sheetView>
  </sheetViews>
  <sheetFormatPr baseColWidth="10" defaultRowHeight="15" x14ac:dyDescent="0.25"/>
  <cols>
    <col min="1" max="1" width="56.5703125" customWidth="1"/>
    <col min="2" max="2" width="24.28515625" style="56" customWidth="1"/>
    <col min="3" max="3" width="21.85546875" customWidth="1"/>
    <col min="4" max="4" width="20.140625" customWidth="1"/>
    <col min="5" max="5" width="22.42578125" customWidth="1"/>
    <col min="6" max="6" width="18.28515625" customWidth="1"/>
    <col min="7" max="7" width="18.7109375" customWidth="1"/>
    <col min="8" max="8" width="33.28515625" customWidth="1"/>
    <col min="9" max="9" width="21.85546875" customWidth="1"/>
    <col min="10" max="10" width="19.140625" customWidth="1"/>
  </cols>
  <sheetData>
    <row r="1" spans="1:10" ht="38.25" customHeight="1" x14ac:dyDescent="0.25">
      <c r="A1" s="367" t="s">
        <v>150</v>
      </c>
      <c r="B1" s="367"/>
      <c r="C1" s="367"/>
      <c r="D1" s="367"/>
      <c r="E1" s="367"/>
      <c r="F1" s="367"/>
      <c r="G1" s="367"/>
      <c r="H1" s="367"/>
      <c r="I1" s="367"/>
      <c r="J1" s="367"/>
    </row>
    <row r="2" spans="1:10" ht="29.25" customHeight="1" thickBot="1" x14ac:dyDescent="0.35">
      <c r="A2" s="461" t="s">
        <v>151</v>
      </c>
      <c r="B2" s="461"/>
      <c r="C2" s="462"/>
      <c r="D2" s="462"/>
      <c r="E2" s="462"/>
      <c r="F2" s="462"/>
      <c r="G2" s="462"/>
      <c r="H2" s="462"/>
      <c r="I2" s="462"/>
      <c r="J2" s="462"/>
    </row>
    <row r="3" spans="1:10" ht="51.75" customHeight="1" x14ac:dyDescent="0.25">
      <c r="A3" s="365" t="s">
        <v>123</v>
      </c>
      <c r="B3" s="369"/>
      <c r="C3" s="463" t="s">
        <v>2</v>
      </c>
      <c r="D3" s="463"/>
      <c r="E3" s="463"/>
      <c r="F3" s="463"/>
      <c r="G3" s="463"/>
      <c r="H3" s="463"/>
      <c r="I3" s="463"/>
      <c r="J3" s="464"/>
    </row>
    <row r="4" spans="1:10" ht="48" customHeight="1" thickBot="1" x14ac:dyDescent="0.3">
      <c r="A4" s="370"/>
      <c r="B4" s="371"/>
      <c r="C4" s="286" t="s">
        <v>3</v>
      </c>
      <c r="D4" s="287" t="s">
        <v>124</v>
      </c>
      <c r="E4" s="287" t="s">
        <v>5</v>
      </c>
      <c r="F4" s="287" t="s">
        <v>6</v>
      </c>
      <c r="G4" s="287" t="s">
        <v>7</v>
      </c>
      <c r="H4" s="287" t="s">
        <v>8</v>
      </c>
      <c r="I4" s="287" t="s">
        <v>9</v>
      </c>
      <c r="J4" s="288" t="s">
        <v>10</v>
      </c>
    </row>
    <row r="5" spans="1:10" ht="31.5" customHeight="1" x14ac:dyDescent="0.25">
      <c r="A5" s="457" t="s">
        <v>125</v>
      </c>
      <c r="B5" s="289" t="s">
        <v>12</v>
      </c>
      <c r="C5" s="62" t="s">
        <v>13</v>
      </c>
      <c r="D5" s="290">
        <v>292</v>
      </c>
      <c r="E5" s="62" t="s">
        <v>13</v>
      </c>
      <c r="F5" s="290">
        <v>19</v>
      </c>
      <c r="G5" s="290">
        <v>44</v>
      </c>
      <c r="H5" s="62" t="s">
        <v>13</v>
      </c>
      <c r="I5" s="291" t="s">
        <v>13</v>
      </c>
      <c r="J5" s="292">
        <f>SUM(C5:I5)</f>
        <v>355</v>
      </c>
    </row>
    <row r="6" spans="1:10" ht="31.5" customHeight="1" x14ac:dyDescent="0.25">
      <c r="A6" s="388"/>
      <c r="B6" s="293" t="s">
        <v>126</v>
      </c>
      <c r="C6" s="66" t="s">
        <v>15</v>
      </c>
      <c r="D6" s="294">
        <f t="shared" ref="D6" si="0">D5/D$42</f>
        <v>0.8066298342541437</v>
      </c>
      <c r="E6" s="66" t="s">
        <v>15</v>
      </c>
      <c r="F6" s="294">
        <f t="shared" ref="F6:G6" si="1">F5/F$42</f>
        <v>0.29230769230769232</v>
      </c>
      <c r="G6" s="294">
        <f t="shared" si="1"/>
        <v>0.37931034482758619</v>
      </c>
      <c r="H6" s="66" t="s">
        <v>15</v>
      </c>
      <c r="I6" s="295" t="s">
        <v>15</v>
      </c>
      <c r="J6" s="296">
        <f t="shared" ref="J6" si="2">J5/J$42</f>
        <v>0.65377532228360957</v>
      </c>
    </row>
    <row r="7" spans="1:10" ht="31.5" customHeight="1" x14ac:dyDescent="0.25">
      <c r="A7" s="457" t="s">
        <v>127</v>
      </c>
      <c r="B7" s="297" t="s">
        <v>12</v>
      </c>
      <c r="C7" s="70" t="s">
        <v>13</v>
      </c>
      <c r="D7" s="298">
        <v>98</v>
      </c>
      <c r="E7" s="70" t="s">
        <v>13</v>
      </c>
      <c r="F7" s="298">
        <v>0</v>
      </c>
      <c r="G7" s="298">
        <v>6</v>
      </c>
      <c r="H7" s="70" t="s">
        <v>13</v>
      </c>
      <c r="I7" s="299" t="s">
        <v>13</v>
      </c>
      <c r="J7" s="300">
        <f>SUM(C7:I7)</f>
        <v>104</v>
      </c>
    </row>
    <row r="8" spans="1:10" ht="31.5" customHeight="1" x14ac:dyDescent="0.25">
      <c r="A8" s="388"/>
      <c r="B8" s="293" t="s">
        <v>126</v>
      </c>
      <c r="C8" s="66" t="s">
        <v>15</v>
      </c>
      <c r="D8" s="294">
        <f t="shared" ref="D8" si="3">D7/D$42</f>
        <v>0.27071823204419887</v>
      </c>
      <c r="E8" s="66" t="s">
        <v>15</v>
      </c>
      <c r="F8" s="294">
        <f t="shared" ref="F8:G8" si="4">F7/F$42</f>
        <v>0</v>
      </c>
      <c r="G8" s="294">
        <f t="shared" si="4"/>
        <v>5.1724137931034482E-2</v>
      </c>
      <c r="H8" s="66" t="s">
        <v>15</v>
      </c>
      <c r="I8" s="295" t="s">
        <v>15</v>
      </c>
      <c r="J8" s="296">
        <f t="shared" ref="J8" si="5">J7/J$42</f>
        <v>0.19152854511970535</v>
      </c>
    </row>
    <row r="9" spans="1:10" ht="31.5" customHeight="1" x14ac:dyDescent="0.25">
      <c r="A9" s="388" t="s">
        <v>128</v>
      </c>
      <c r="B9" s="297" t="s">
        <v>12</v>
      </c>
      <c r="C9" s="70" t="s">
        <v>13</v>
      </c>
      <c r="D9" s="298">
        <v>107</v>
      </c>
      <c r="E9" s="70" t="s">
        <v>13</v>
      </c>
      <c r="F9" s="298">
        <v>11</v>
      </c>
      <c r="G9" s="298">
        <v>60</v>
      </c>
      <c r="H9" s="70" t="s">
        <v>13</v>
      </c>
      <c r="I9" s="299" t="s">
        <v>13</v>
      </c>
      <c r="J9" s="300">
        <f>SUM(C9:I9)</f>
        <v>178</v>
      </c>
    </row>
    <row r="10" spans="1:10" ht="31.5" customHeight="1" x14ac:dyDescent="0.25">
      <c r="A10" s="388"/>
      <c r="B10" s="293" t="s">
        <v>126</v>
      </c>
      <c r="C10" s="66" t="s">
        <v>15</v>
      </c>
      <c r="D10" s="294">
        <f t="shared" ref="D10" si="6">D9/D$42</f>
        <v>0.29558011049723759</v>
      </c>
      <c r="E10" s="66" t="s">
        <v>15</v>
      </c>
      <c r="F10" s="294">
        <f t="shared" ref="F10:G10" si="7">F9/F$42</f>
        <v>0.16923076923076924</v>
      </c>
      <c r="G10" s="294">
        <f t="shared" si="7"/>
        <v>0.51724137931034486</v>
      </c>
      <c r="H10" s="66" t="s">
        <v>15</v>
      </c>
      <c r="I10" s="295" t="s">
        <v>15</v>
      </c>
      <c r="J10" s="296">
        <f t="shared" ref="J10" si="8">J9/J$42</f>
        <v>0.32780847145488029</v>
      </c>
    </row>
    <row r="11" spans="1:10" ht="31.5" customHeight="1" x14ac:dyDescent="0.25">
      <c r="A11" s="388" t="s">
        <v>129</v>
      </c>
      <c r="B11" s="297" t="s">
        <v>12</v>
      </c>
      <c r="C11" s="70" t="s">
        <v>13</v>
      </c>
      <c r="D11" s="298">
        <v>84</v>
      </c>
      <c r="E11" s="70" t="s">
        <v>13</v>
      </c>
      <c r="F11" s="298">
        <v>9</v>
      </c>
      <c r="G11" s="298">
        <v>101</v>
      </c>
      <c r="H11" s="70" t="s">
        <v>13</v>
      </c>
      <c r="I11" s="299" t="s">
        <v>13</v>
      </c>
      <c r="J11" s="300">
        <f>SUM(C11:I11)</f>
        <v>194</v>
      </c>
    </row>
    <row r="12" spans="1:10" ht="31.5" customHeight="1" x14ac:dyDescent="0.25">
      <c r="A12" s="388"/>
      <c r="B12" s="293" t="s">
        <v>126</v>
      </c>
      <c r="C12" s="66" t="s">
        <v>15</v>
      </c>
      <c r="D12" s="294">
        <f t="shared" ref="D12" si="9">D11/D$42</f>
        <v>0.23204419889502761</v>
      </c>
      <c r="E12" s="66" t="s">
        <v>15</v>
      </c>
      <c r="F12" s="294">
        <f t="shared" ref="F12:G12" si="10">F11/F$42</f>
        <v>0.13846153846153847</v>
      </c>
      <c r="G12" s="294">
        <f t="shared" si="10"/>
        <v>0.87068965517241381</v>
      </c>
      <c r="H12" s="66" t="s">
        <v>15</v>
      </c>
      <c r="I12" s="295" t="s">
        <v>15</v>
      </c>
      <c r="J12" s="296">
        <f t="shared" ref="J12" si="11">J11/J$42</f>
        <v>0.35727440147329648</v>
      </c>
    </row>
    <row r="13" spans="1:10" ht="31.5" customHeight="1" x14ac:dyDescent="0.25">
      <c r="A13" s="388" t="s">
        <v>130</v>
      </c>
      <c r="B13" s="297" t="s">
        <v>12</v>
      </c>
      <c r="C13" s="70" t="s">
        <v>13</v>
      </c>
      <c r="D13" s="301">
        <v>88</v>
      </c>
      <c r="E13" s="70" t="s">
        <v>13</v>
      </c>
      <c r="F13" s="301">
        <v>0</v>
      </c>
      <c r="G13" s="301">
        <v>79</v>
      </c>
      <c r="H13" s="70" t="s">
        <v>13</v>
      </c>
      <c r="I13" s="302" t="s">
        <v>13</v>
      </c>
      <c r="J13" s="303">
        <f>SUM(C13:I13)</f>
        <v>167</v>
      </c>
    </row>
    <row r="14" spans="1:10" ht="31.5" customHeight="1" x14ac:dyDescent="0.25">
      <c r="A14" s="388"/>
      <c r="B14" s="293" t="s">
        <v>126</v>
      </c>
      <c r="C14" s="66" t="s">
        <v>15</v>
      </c>
      <c r="D14" s="294">
        <f t="shared" ref="D14" si="12">D13/D$42</f>
        <v>0.24309392265193369</v>
      </c>
      <c r="E14" s="66" t="s">
        <v>15</v>
      </c>
      <c r="F14" s="294">
        <f t="shared" ref="F14:G14" si="13">F13/F$42</f>
        <v>0</v>
      </c>
      <c r="G14" s="294">
        <f t="shared" si="13"/>
        <v>0.68103448275862066</v>
      </c>
      <c r="H14" s="66" t="s">
        <v>15</v>
      </c>
      <c r="I14" s="295" t="s">
        <v>15</v>
      </c>
      <c r="J14" s="296">
        <f t="shared" ref="J14" si="14">J13/J$42</f>
        <v>0.30755064456721914</v>
      </c>
    </row>
    <row r="15" spans="1:10" ht="31.5" customHeight="1" x14ac:dyDescent="0.25">
      <c r="A15" s="388" t="s">
        <v>131</v>
      </c>
      <c r="B15" s="297" t="s">
        <v>12</v>
      </c>
      <c r="C15" s="70" t="s">
        <v>13</v>
      </c>
      <c r="D15" s="298">
        <v>2</v>
      </c>
      <c r="E15" s="70" t="s">
        <v>13</v>
      </c>
      <c r="F15" s="298">
        <v>1</v>
      </c>
      <c r="G15" s="298">
        <v>4</v>
      </c>
      <c r="H15" s="70" t="s">
        <v>13</v>
      </c>
      <c r="I15" s="299" t="s">
        <v>13</v>
      </c>
      <c r="J15" s="300">
        <f>SUM(C15:I15)</f>
        <v>7</v>
      </c>
    </row>
    <row r="16" spans="1:10" ht="31.5" customHeight="1" x14ac:dyDescent="0.25">
      <c r="A16" s="388"/>
      <c r="B16" s="293" t="s">
        <v>126</v>
      </c>
      <c r="C16" s="66" t="s">
        <v>15</v>
      </c>
      <c r="D16" s="294">
        <f t="shared" ref="D16" si="15">D15/D$42</f>
        <v>5.5248618784530384E-3</v>
      </c>
      <c r="E16" s="66" t="s">
        <v>15</v>
      </c>
      <c r="F16" s="294">
        <f t="shared" ref="F16:G16" si="16">F15/F$42</f>
        <v>1.5384615384615385E-2</v>
      </c>
      <c r="G16" s="294">
        <f t="shared" si="16"/>
        <v>3.4482758620689655E-2</v>
      </c>
      <c r="H16" s="66" t="s">
        <v>15</v>
      </c>
      <c r="I16" s="295" t="s">
        <v>15</v>
      </c>
      <c r="J16" s="296">
        <f t="shared" ref="J16" si="17">J15/J$42</f>
        <v>1.289134438305709E-2</v>
      </c>
    </row>
    <row r="17" spans="1:10" ht="31.5" customHeight="1" x14ac:dyDescent="0.25">
      <c r="A17" s="388" t="s">
        <v>132</v>
      </c>
      <c r="B17" s="297" t="s">
        <v>12</v>
      </c>
      <c r="C17" s="70" t="s">
        <v>13</v>
      </c>
      <c r="D17" s="298">
        <v>7</v>
      </c>
      <c r="E17" s="70" t="s">
        <v>13</v>
      </c>
      <c r="F17" s="298">
        <v>7</v>
      </c>
      <c r="G17" s="298">
        <v>9</v>
      </c>
      <c r="H17" s="70" t="s">
        <v>13</v>
      </c>
      <c r="I17" s="299" t="s">
        <v>13</v>
      </c>
      <c r="J17" s="300">
        <f>SUM(C17:I17)</f>
        <v>23</v>
      </c>
    </row>
    <row r="18" spans="1:10" ht="31.5" customHeight="1" x14ac:dyDescent="0.25">
      <c r="A18" s="388"/>
      <c r="B18" s="293" t="s">
        <v>126</v>
      </c>
      <c r="C18" s="66" t="s">
        <v>15</v>
      </c>
      <c r="D18" s="294">
        <f t="shared" ref="D18" si="18">D17/D$42</f>
        <v>1.9337016574585635E-2</v>
      </c>
      <c r="E18" s="66" t="s">
        <v>15</v>
      </c>
      <c r="F18" s="294">
        <f t="shared" ref="F18:G18" si="19">F17/F$42</f>
        <v>0.1076923076923077</v>
      </c>
      <c r="G18" s="294">
        <f t="shared" si="19"/>
        <v>7.7586206896551727E-2</v>
      </c>
      <c r="H18" s="66" t="s">
        <v>15</v>
      </c>
      <c r="I18" s="295" t="s">
        <v>15</v>
      </c>
      <c r="J18" s="296">
        <f t="shared" ref="J18" si="20">J17/J$42</f>
        <v>4.2357274401473299E-2</v>
      </c>
    </row>
    <row r="19" spans="1:10" ht="31.5" customHeight="1" x14ac:dyDescent="0.25">
      <c r="A19" s="388" t="s">
        <v>133</v>
      </c>
      <c r="B19" s="297" t="s">
        <v>12</v>
      </c>
      <c r="C19" s="70" t="s">
        <v>13</v>
      </c>
      <c r="D19" s="298">
        <v>6</v>
      </c>
      <c r="E19" s="70" t="s">
        <v>13</v>
      </c>
      <c r="F19" s="298">
        <v>0</v>
      </c>
      <c r="G19" s="298">
        <v>2</v>
      </c>
      <c r="H19" s="70" t="s">
        <v>13</v>
      </c>
      <c r="I19" s="299" t="s">
        <v>13</v>
      </c>
      <c r="J19" s="300">
        <f>SUM(C19:I19)</f>
        <v>8</v>
      </c>
    </row>
    <row r="20" spans="1:10" ht="31.5" customHeight="1" x14ac:dyDescent="0.25">
      <c r="A20" s="388"/>
      <c r="B20" s="293" t="s">
        <v>126</v>
      </c>
      <c r="C20" s="66" t="s">
        <v>15</v>
      </c>
      <c r="D20" s="294">
        <f t="shared" ref="D20" si="21">D19/D$42</f>
        <v>1.6574585635359115E-2</v>
      </c>
      <c r="E20" s="66" t="s">
        <v>15</v>
      </c>
      <c r="F20" s="294">
        <f t="shared" ref="F20:G20" si="22">F19/F$42</f>
        <v>0</v>
      </c>
      <c r="G20" s="294">
        <f t="shared" si="22"/>
        <v>1.7241379310344827E-2</v>
      </c>
      <c r="H20" s="66" t="s">
        <v>15</v>
      </c>
      <c r="I20" s="295" t="s">
        <v>15</v>
      </c>
      <c r="J20" s="296">
        <f t="shared" ref="J20" si="23">J19/J$42</f>
        <v>1.4732965009208104E-2</v>
      </c>
    </row>
    <row r="21" spans="1:10" ht="31.5" customHeight="1" x14ac:dyDescent="0.25">
      <c r="A21" s="388" t="s">
        <v>134</v>
      </c>
      <c r="B21" s="297" t="s">
        <v>12</v>
      </c>
      <c r="C21" s="70" t="s">
        <v>13</v>
      </c>
      <c r="D21" s="298">
        <v>20</v>
      </c>
      <c r="E21" s="70" t="s">
        <v>13</v>
      </c>
      <c r="F21" s="298">
        <v>2</v>
      </c>
      <c r="G21" s="298">
        <v>9</v>
      </c>
      <c r="H21" s="70" t="s">
        <v>13</v>
      </c>
      <c r="I21" s="299" t="s">
        <v>13</v>
      </c>
      <c r="J21" s="300">
        <f>SUM(C21:I21)</f>
        <v>31</v>
      </c>
    </row>
    <row r="22" spans="1:10" ht="31.5" customHeight="1" x14ac:dyDescent="0.25">
      <c r="A22" s="388"/>
      <c r="B22" s="293" t="s">
        <v>126</v>
      </c>
      <c r="C22" s="66" t="s">
        <v>15</v>
      </c>
      <c r="D22" s="294">
        <f t="shared" ref="D22" si="24">D21/D$42</f>
        <v>5.5248618784530384E-2</v>
      </c>
      <c r="E22" s="66" t="s">
        <v>15</v>
      </c>
      <c r="F22" s="294">
        <f t="shared" ref="F22:G22" si="25">F21/F$42</f>
        <v>3.0769230769230771E-2</v>
      </c>
      <c r="G22" s="294">
        <f t="shared" si="25"/>
        <v>7.7586206896551727E-2</v>
      </c>
      <c r="H22" s="66" t="s">
        <v>15</v>
      </c>
      <c r="I22" s="295" t="s">
        <v>15</v>
      </c>
      <c r="J22" s="296">
        <f t="shared" ref="J22" si="26">J21/J$42</f>
        <v>5.70902394106814E-2</v>
      </c>
    </row>
    <row r="23" spans="1:10" ht="31.5" customHeight="1" x14ac:dyDescent="0.25">
      <c r="A23" s="388" t="s">
        <v>135</v>
      </c>
      <c r="B23" s="297" t="s">
        <v>12</v>
      </c>
      <c r="C23" s="70" t="s">
        <v>13</v>
      </c>
      <c r="D23" s="298">
        <v>5</v>
      </c>
      <c r="E23" s="70" t="s">
        <v>13</v>
      </c>
      <c r="F23" s="298">
        <v>1</v>
      </c>
      <c r="G23" s="298">
        <v>9</v>
      </c>
      <c r="H23" s="70" t="s">
        <v>13</v>
      </c>
      <c r="I23" s="299" t="s">
        <v>13</v>
      </c>
      <c r="J23" s="300">
        <f>SUM(C23:I23)</f>
        <v>15</v>
      </c>
    </row>
    <row r="24" spans="1:10" ht="31.5" customHeight="1" x14ac:dyDescent="0.25">
      <c r="A24" s="388"/>
      <c r="B24" s="293" t="s">
        <v>126</v>
      </c>
      <c r="C24" s="66" t="s">
        <v>15</v>
      </c>
      <c r="D24" s="294">
        <f t="shared" ref="D24" si="27">D23/D$42</f>
        <v>1.3812154696132596E-2</v>
      </c>
      <c r="E24" s="66" t="s">
        <v>15</v>
      </c>
      <c r="F24" s="294">
        <f t="shared" ref="F24:G24" si="28">F23/F$42</f>
        <v>1.5384615384615385E-2</v>
      </c>
      <c r="G24" s="294">
        <f t="shared" si="28"/>
        <v>7.7586206896551727E-2</v>
      </c>
      <c r="H24" s="66" t="s">
        <v>15</v>
      </c>
      <c r="I24" s="295" t="s">
        <v>15</v>
      </c>
      <c r="J24" s="296">
        <f t="shared" ref="J24" si="29">J23/J$42</f>
        <v>2.7624309392265192E-2</v>
      </c>
    </row>
    <row r="25" spans="1:10" ht="31.5" customHeight="1" x14ac:dyDescent="0.25">
      <c r="A25" s="388" t="s">
        <v>136</v>
      </c>
      <c r="B25" s="297" t="s">
        <v>12</v>
      </c>
      <c r="C25" s="70" t="s">
        <v>13</v>
      </c>
      <c r="D25" s="298">
        <v>116</v>
      </c>
      <c r="E25" s="70" t="s">
        <v>13</v>
      </c>
      <c r="F25" s="298">
        <v>5</v>
      </c>
      <c r="G25" s="298">
        <v>98</v>
      </c>
      <c r="H25" s="70" t="s">
        <v>13</v>
      </c>
      <c r="I25" s="299" t="s">
        <v>13</v>
      </c>
      <c r="J25" s="300">
        <f>SUM(C25:I25)</f>
        <v>219</v>
      </c>
    </row>
    <row r="26" spans="1:10" ht="31.5" customHeight="1" x14ac:dyDescent="0.25">
      <c r="A26" s="388"/>
      <c r="B26" s="293" t="s">
        <v>126</v>
      </c>
      <c r="C26" s="66" t="s">
        <v>15</v>
      </c>
      <c r="D26" s="294">
        <f t="shared" ref="D26" si="30">D25/D$42</f>
        <v>0.32044198895027626</v>
      </c>
      <c r="E26" s="66" t="s">
        <v>15</v>
      </c>
      <c r="F26" s="294">
        <f t="shared" ref="F26:G26" si="31">F25/F$42</f>
        <v>7.6923076923076927E-2</v>
      </c>
      <c r="G26" s="294">
        <f t="shared" si="31"/>
        <v>0.84482758620689657</v>
      </c>
      <c r="H26" s="66" t="s">
        <v>15</v>
      </c>
      <c r="I26" s="295" t="s">
        <v>15</v>
      </c>
      <c r="J26" s="296">
        <f t="shared" ref="J26" si="32">J25/J$42</f>
        <v>0.40331491712707185</v>
      </c>
    </row>
    <row r="27" spans="1:10" ht="31.5" customHeight="1" x14ac:dyDescent="0.25">
      <c r="A27" s="388" t="s">
        <v>137</v>
      </c>
      <c r="B27" s="297" t="s">
        <v>12</v>
      </c>
      <c r="C27" s="70" t="s">
        <v>13</v>
      </c>
      <c r="D27" s="301">
        <v>141</v>
      </c>
      <c r="E27" s="70" t="s">
        <v>13</v>
      </c>
      <c r="F27" s="301">
        <v>26</v>
      </c>
      <c r="G27" s="301">
        <v>77</v>
      </c>
      <c r="H27" s="70" t="s">
        <v>13</v>
      </c>
      <c r="I27" s="302" t="s">
        <v>13</v>
      </c>
      <c r="J27" s="303">
        <f>SUM(C27:I27)</f>
        <v>244</v>
      </c>
    </row>
    <row r="28" spans="1:10" ht="31.5" customHeight="1" x14ac:dyDescent="0.25">
      <c r="A28" s="388"/>
      <c r="B28" s="293" t="s">
        <v>126</v>
      </c>
      <c r="C28" s="66" t="s">
        <v>15</v>
      </c>
      <c r="D28" s="294">
        <f t="shared" ref="D28" si="33">D27/D$42</f>
        <v>0.38950276243093923</v>
      </c>
      <c r="E28" s="66" t="s">
        <v>15</v>
      </c>
      <c r="F28" s="294">
        <f t="shared" ref="F28:G28" si="34">F27/F$42</f>
        <v>0.4</v>
      </c>
      <c r="G28" s="294">
        <f t="shared" si="34"/>
        <v>0.66379310344827591</v>
      </c>
      <c r="H28" s="66" t="s">
        <v>15</v>
      </c>
      <c r="I28" s="295" t="s">
        <v>15</v>
      </c>
      <c r="J28" s="296">
        <f t="shared" ref="J28" si="35">J27/J$42</f>
        <v>0.44935543278084716</v>
      </c>
    </row>
    <row r="29" spans="1:10" ht="31.5" customHeight="1" x14ac:dyDescent="0.25">
      <c r="A29" s="388" t="s">
        <v>138</v>
      </c>
      <c r="B29" s="297" t="s">
        <v>12</v>
      </c>
      <c r="C29" s="70" t="s">
        <v>13</v>
      </c>
      <c r="D29" s="298">
        <v>145</v>
      </c>
      <c r="E29" s="70" t="s">
        <v>13</v>
      </c>
      <c r="F29" s="298">
        <v>20</v>
      </c>
      <c r="G29" s="298">
        <v>2</v>
      </c>
      <c r="H29" s="70" t="s">
        <v>13</v>
      </c>
      <c r="I29" s="299" t="s">
        <v>13</v>
      </c>
      <c r="J29" s="300">
        <f>SUM(C29:I29)</f>
        <v>167</v>
      </c>
    </row>
    <row r="30" spans="1:10" ht="31.5" customHeight="1" x14ac:dyDescent="0.25">
      <c r="A30" s="388"/>
      <c r="B30" s="293" t="s">
        <v>126</v>
      </c>
      <c r="C30" s="66" t="s">
        <v>15</v>
      </c>
      <c r="D30" s="294">
        <f t="shared" ref="D30" si="36">D29/D$42</f>
        <v>0.40055248618784528</v>
      </c>
      <c r="E30" s="66" t="s">
        <v>15</v>
      </c>
      <c r="F30" s="294">
        <f t="shared" ref="F30:G30" si="37">F29/F$42</f>
        <v>0.30769230769230771</v>
      </c>
      <c r="G30" s="294">
        <f t="shared" si="37"/>
        <v>1.7241379310344827E-2</v>
      </c>
      <c r="H30" s="66" t="s">
        <v>15</v>
      </c>
      <c r="I30" s="295" t="s">
        <v>15</v>
      </c>
      <c r="J30" s="296">
        <f t="shared" ref="J30" si="38">J29/J$42</f>
        <v>0.30755064456721914</v>
      </c>
    </row>
    <row r="31" spans="1:10" ht="31.5" customHeight="1" x14ac:dyDescent="0.25">
      <c r="A31" s="388" t="s">
        <v>139</v>
      </c>
      <c r="B31" s="297" t="s">
        <v>12</v>
      </c>
      <c r="C31" s="70" t="s">
        <v>13</v>
      </c>
      <c r="D31" s="298">
        <v>28</v>
      </c>
      <c r="E31" s="70" t="s">
        <v>13</v>
      </c>
      <c r="F31" s="298">
        <v>13</v>
      </c>
      <c r="G31" s="298">
        <v>31</v>
      </c>
      <c r="H31" s="70" t="s">
        <v>13</v>
      </c>
      <c r="I31" s="299" t="s">
        <v>13</v>
      </c>
      <c r="J31" s="300">
        <f>SUM(C31:I31)</f>
        <v>72</v>
      </c>
    </row>
    <row r="32" spans="1:10" ht="31.5" customHeight="1" x14ac:dyDescent="0.25">
      <c r="A32" s="388"/>
      <c r="B32" s="293" t="s">
        <v>126</v>
      </c>
      <c r="C32" s="66" t="s">
        <v>15</v>
      </c>
      <c r="D32" s="294">
        <f t="shared" ref="D32" si="39">D31/D$42</f>
        <v>7.7348066298342538E-2</v>
      </c>
      <c r="E32" s="66" t="s">
        <v>15</v>
      </c>
      <c r="F32" s="294">
        <f t="shared" ref="F32:G32" si="40">F31/F$42</f>
        <v>0.2</v>
      </c>
      <c r="G32" s="294">
        <f t="shared" si="40"/>
        <v>0.26724137931034481</v>
      </c>
      <c r="H32" s="66" t="s">
        <v>15</v>
      </c>
      <c r="I32" s="295" t="s">
        <v>15</v>
      </c>
      <c r="J32" s="296">
        <f t="shared" ref="J32" si="41">J31/J$42</f>
        <v>0.13259668508287292</v>
      </c>
    </row>
    <row r="33" spans="1:10" ht="31.5" customHeight="1" x14ac:dyDescent="0.25">
      <c r="A33" s="388" t="s">
        <v>140</v>
      </c>
      <c r="B33" s="297" t="s">
        <v>12</v>
      </c>
      <c r="C33" s="70" t="s">
        <v>13</v>
      </c>
      <c r="D33" s="298">
        <v>6</v>
      </c>
      <c r="E33" s="70" t="s">
        <v>13</v>
      </c>
      <c r="F33" s="298">
        <v>0</v>
      </c>
      <c r="G33" s="298">
        <v>7</v>
      </c>
      <c r="H33" s="70" t="s">
        <v>13</v>
      </c>
      <c r="I33" s="299" t="s">
        <v>13</v>
      </c>
      <c r="J33" s="300">
        <f>SUM(C33:I33)</f>
        <v>13</v>
      </c>
    </row>
    <row r="34" spans="1:10" ht="31.5" customHeight="1" x14ac:dyDescent="0.25">
      <c r="A34" s="388"/>
      <c r="B34" s="293" t="s">
        <v>126</v>
      </c>
      <c r="C34" s="66" t="s">
        <v>15</v>
      </c>
      <c r="D34" s="294">
        <f t="shared" ref="D34" si="42">D33/D$42</f>
        <v>1.6574585635359115E-2</v>
      </c>
      <c r="E34" s="66" t="s">
        <v>15</v>
      </c>
      <c r="F34" s="294">
        <f t="shared" ref="F34:G34" si="43">F33/F$42</f>
        <v>0</v>
      </c>
      <c r="G34" s="294">
        <f t="shared" si="43"/>
        <v>6.0344827586206899E-2</v>
      </c>
      <c r="H34" s="66" t="s">
        <v>15</v>
      </c>
      <c r="I34" s="295" t="s">
        <v>15</v>
      </c>
      <c r="J34" s="296">
        <f t="shared" ref="J34" si="44">J33/J$42</f>
        <v>2.3941068139963169E-2</v>
      </c>
    </row>
    <row r="35" spans="1:10" ht="31.5" customHeight="1" x14ac:dyDescent="0.25">
      <c r="A35" s="388" t="s">
        <v>141</v>
      </c>
      <c r="B35" s="297" t="s">
        <v>12</v>
      </c>
      <c r="C35" s="70" t="s">
        <v>13</v>
      </c>
      <c r="D35" s="298">
        <v>2</v>
      </c>
      <c r="E35" s="70" t="s">
        <v>13</v>
      </c>
      <c r="F35" s="298">
        <v>3</v>
      </c>
      <c r="G35" s="298">
        <v>1</v>
      </c>
      <c r="H35" s="70" t="s">
        <v>13</v>
      </c>
      <c r="I35" s="299" t="s">
        <v>13</v>
      </c>
      <c r="J35" s="300">
        <f>SUM(C35:I35)</f>
        <v>6</v>
      </c>
    </row>
    <row r="36" spans="1:10" ht="31.5" customHeight="1" x14ac:dyDescent="0.25">
      <c r="A36" s="388"/>
      <c r="B36" s="293" t="s">
        <v>126</v>
      </c>
      <c r="C36" s="66" t="s">
        <v>15</v>
      </c>
      <c r="D36" s="294">
        <f t="shared" ref="D36" si="45">D35/D$42</f>
        <v>5.5248618784530384E-3</v>
      </c>
      <c r="E36" s="66" t="s">
        <v>15</v>
      </c>
      <c r="F36" s="294">
        <f t="shared" ref="F36:G36" si="46">F35/F$42</f>
        <v>4.6153846153846156E-2</v>
      </c>
      <c r="G36" s="294">
        <f t="shared" si="46"/>
        <v>8.6206896551724137E-3</v>
      </c>
      <c r="H36" s="66" t="s">
        <v>15</v>
      </c>
      <c r="I36" s="295" t="s">
        <v>15</v>
      </c>
      <c r="J36" s="296">
        <f t="shared" ref="J36" si="47">J35/J$42</f>
        <v>1.1049723756906077E-2</v>
      </c>
    </row>
    <row r="37" spans="1:10" ht="31.5" customHeight="1" x14ac:dyDescent="0.25">
      <c r="A37" s="388" t="s">
        <v>142</v>
      </c>
      <c r="B37" s="297" t="s">
        <v>12</v>
      </c>
      <c r="C37" s="70" t="s">
        <v>13</v>
      </c>
      <c r="D37" s="298">
        <v>1</v>
      </c>
      <c r="E37" s="70" t="s">
        <v>13</v>
      </c>
      <c r="F37" s="298">
        <v>2</v>
      </c>
      <c r="G37" s="298">
        <v>1</v>
      </c>
      <c r="H37" s="70" t="s">
        <v>13</v>
      </c>
      <c r="I37" s="299" t="s">
        <v>13</v>
      </c>
      <c r="J37" s="300">
        <f>SUM(C37:I37)</f>
        <v>4</v>
      </c>
    </row>
    <row r="38" spans="1:10" ht="31.5" customHeight="1" x14ac:dyDescent="0.25">
      <c r="A38" s="388"/>
      <c r="B38" s="293" t="s">
        <v>126</v>
      </c>
      <c r="C38" s="66" t="s">
        <v>15</v>
      </c>
      <c r="D38" s="294">
        <f t="shared" ref="D38" si="48">D37/D$42</f>
        <v>2.7624309392265192E-3</v>
      </c>
      <c r="E38" s="66" t="s">
        <v>15</v>
      </c>
      <c r="F38" s="294">
        <f t="shared" ref="F38:G38" si="49">F37/F$42</f>
        <v>3.0769230769230771E-2</v>
      </c>
      <c r="G38" s="294">
        <f t="shared" si="49"/>
        <v>8.6206896551724137E-3</v>
      </c>
      <c r="H38" s="66" t="s">
        <v>15</v>
      </c>
      <c r="I38" s="295" t="s">
        <v>15</v>
      </c>
      <c r="J38" s="296">
        <f t="shared" ref="J38" si="50">J37/J$42</f>
        <v>7.3664825046040518E-3</v>
      </c>
    </row>
    <row r="39" spans="1:10" ht="31.5" customHeight="1" x14ac:dyDescent="0.25">
      <c r="A39" s="388" t="s">
        <v>143</v>
      </c>
      <c r="B39" s="297" t="s">
        <v>12</v>
      </c>
      <c r="C39" s="70" t="s">
        <v>13</v>
      </c>
      <c r="D39" s="298">
        <v>33</v>
      </c>
      <c r="E39" s="70" t="s">
        <v>13</v>
      </c>
      <c r="F39" s="298">
        <v>10</v>
      </c>
      <c r="G39" s="298">
        <v>7</v>
      </c>
      <c r="H39" s="70" t="s">
        <v>13</v>
      </c>
      <c r="I39" s="299" t="s">
        <v>13</v>
      </c>
      <c r="J39" s="300">
        <f>SUM(C39:I39)</f>
        <v>50</v>
      </c>
    </row>
    <row r="40" spans="1:10" ht="31.5" customHeight="1" thickBot="1" x14ac:dyDescent="0.3">
      <c r="A40" s="384"/>
      <c r="B40" s="304" t="s">
        <v>126</v>
      </c>
      <c r="C40" s="305" t="s">
        <v>15</v>
      </c>
      <c r="D40" s="306">
        <f t="shared" ref="D40" si="51">D39/D$42</f>
        <v>9.1160220994475141E-2</v>
      </c>
      <c r="E40" s="305" t="s">
        <v>15</v>
      </c>
      <c r="F40" s="306">
        <f t="shared" ref="F40:G40" si="52">F39/F$42</f>
        <v>0.15384615384615385</v>
      </c>
      <c r="G40" s="306">
        <f t="shared" si="52"/>
        <v>6.0344827586206899E-2</v>
      </c>
      <c r="H40" s="305" t="s">
        <v>15</v>
      </c>
      <c r="I40" s="307" t="s">
        <v>15</v>
      </c>
      <c r="J40" s="308">
        <f t="shared" ref="J40" si="53">J39/J$42</f>
        <v>9.2081031307550645E-2</v>
      </c>
    </row>
    <row r="41" spans="1:10" ht="31.5" customHeight="1" thickBot="1" x14ac:dyDescent="0.3">
      <c r="A41" s="83"/>
      <c r="B41" s="309"/>
      <c r="C41" s="310"/>
      <c r="D41" s="310"/>
      <c r="E41" s="310"/>
      <c r="F41" s="310"/>
      <c r="G41" s="310"/>
      <c r="H41" s="310"/>
      <c r="I41" s="310"/>
      <c r="J41" s="310"/>
    </row>
    <row r="42" spans="1:10" ht="60.75" customHeight="1" thickBot="1" x14ac:dyDescent="0.3">
      <c r="A42" s="311" t="s">
        <v>144</v>
      </c>
      <c r="B42" s="312" t="s">
        <v>12</v>
      </c>
      <c r="C42" s="273" t="s">
        <v>13</v>
      </c>
      <c r="D42" s="273">
        <v>362</v>
      </c>
      <c r="E42" s="273" t="s">
        <v>13</v>
      </c>
      <c r="F42" s="273">
        <v>65</v>
      </c>
      <c r="G42" s="273">
        <v>116</v>
      </c>
      <c r="H42" s="273" t="s">
        <v>13</v>
      </c>
      <c r="I42" s="313" t="s">
        <v>13</v>
      </c>
      <c r="J42" s="314">
        <f>SUM(C42:I42)</f>
        <v>543</v>
      </c>
    </row>
    <row r="43" spans="1:10" ht="16.5" customHeight="1" thickBot="1" x14ac:dyDescent="0.3">
      <c r="A43" s="315"/>
      <c r="B43" s="316"/>
      <c r="C43" s="317"/>
      <c r="D43" s="317"/>
      <c r="E43" s="317"/>
      <c r="F43" s="317"/>
      <c r="G43" s="317"/>
      <c r="H43" s="317"/>
      <c r="I43" s="317"/>
      <c r="J43" s="317"/>
    </row>
    <row r="44" spans="1:10" ht="39" customHeight="1" thickBot="1" x14ac:dyDescent="0.3">
      <c r="A44" s="318" t="s">
        <v>29</v>
      </c>
      <c r="B44" s="7" t="s">
        <v>12</v>
      </c>
      <c r="C44" s="319" t="s">
        <v>13</v>
      </c>
      <c r="D44" s="319">
        <f>+D45-D42</f>
        <v>0</v>
      </c>
      <c r="E44" s="319" t="s">
        <v>13</v>
      </c>
      <c r="F44" s="319">
        <f t="shared" ref="F44:G44" si="54">+F45-F42</f>
        <v>0</v>
      </c>
      <c r="G44" s="319">
        <f t="shared" si="54"/>
        <v>0</v>
      </c>
      <c r="H44" s="319" t="s">
        <v>13</v>
      </c>
      <c r="I44" s="319" t="s">
        <v>13</v>
      </c>
      <c r="J44" s="20">
        <f>SUM(C44:I44)</f>
        <v>0</v>
      </c>
    </row>
    <row r="45" spans="1:10" ht="39" customHeight="1" thickBot="1" x14ac:dyDescent="0.3">
      <c r="A45" s="167" t="s">
        <v>30</v>
      </c>
      <c r="B45" s="214" t="s">
        <v>12</v>
      </c>
      <c r="C45" s="320" t="s">
        <v>13</v>
      </c>
      <c r="D45" s="321">
        <v>362</v>
      </c>
      <c r="E45" s="321" t="s">
        <v>13</v>
      </c>
      <c r="F45" s="321">
        <v>65</v>
      </c>
      <c r="G45" s="321">
        <v>116</v>
      </c>
      <c r="H45" s="321" t="s">
        <v>13</v>
      </c>
      <c r="I45" s="322" t="s">
        <v>13</v>
      </c>
      <c r="J45" s="221">
        <f>SUM(C45:I45)</f>
        <v>543</v>
      </c>
    </row>
    <row r="46" spans="1:10" ht="39" customHeight="1" thickBot="1" x14ac:dyDescent="0.3">
      <c r="A46" s="323"/>
      <c r="B46" s="25"/>
      <c r="C46" s="42"/>
      <c r="D46" s="42"/>
      <c r="E46" s="42"/>
      <c r="F46" s="42"/>
      <c r="G46" s="42"/>
      <c r="H46" s="42"/>
      <c r="I46" s="42"/>
      <c r="J46" s="42"/>
    </row>
    <row r="47" spans="1:10" ht="35.25" customHeight="1" x14ac:dyDescent="0.25">
      <c r="A47" s="331" t="s">
        <v>31</v>
      </c>
      <c r="B47" s="332"/>
      <c r="C47" s="43"/>
      <c r="D47" s="44"/>
      <c r="E47" s="44"/>
      <c r="F47" s="44"/>
      <c r="G47" s="44"/>
      <c r="H47" s="44"/>
      <c r="I47" s="44"/>
      <c r="J47" s="45"/>
    </row>
    <row r="48" spans="1:10" ht="35.25" customHeight="1" x14ac:dyDescent="0.25">
      <c r="A48" s="348" t="s">
        <v>32</v>
      </c>
      <c r="B48" s="460"/>
      <c r="C48" s="324">
        <v>0</v>
      </c>
      <c r="D48" s="47">
        <v>2</v>
      </c>
      <c r="E48" s="325">
        <v>0</v>
      </c>
      <c r="F48" s="47">
        <v>1</v>
      </c>
      <c r="G48" s="47">
        <v>1</v>
      </c>
      <c r="H48" s="47">
        <v>0</v>
      </c>
      <c r="I48" s="47">
        <v>0</v>
      </c>
      <c r="J48" s="48">
        <f>SUM(C48:I48)</f>
        <v>4</v>
      </c>
    </row>
    <row r="49" spans="1:10" ht="35.25" customHeight="1" thickBot="1" x14ac:dyDescent="0.3">
      <c r="A49" s="350" t="s">
        <v>33</v>
      </c>
      <c r="B49" s="458"/>
      <c r="C49" s="326">
        <v>1</v>
      </c>
      <c r="D49" s="50">
        <v>3</v>
      </c>
      <c r="E49" s="50">
        <v>0</v>
      </c>
      <c r="F49" s="50">
        <v>1</v>
      </c>
      <c r="G49" s="50">
        <v>1</v>
      </c>
      <c r="H49" s="50">
        <v>0</v>
      </c>
      <c r="I49" s="51">
        <v>0</v>
      </c>
      <c r="J49" s="52">
        <f>SUM(C49:I49)</f>
        <v>6</v>
      </c>
    </row>
    <row r="50" spans="1:10" ht="21.75" customHeight="1" x14ac:dyDescent="0.25">
      <c r="A50" s="53" t="s">
        <v>34</v>
      </c>
      <c r="B50" s="144"/>
      <c r="C50" s="53"/>
      <c r="D50" s="53"/>
      <c r="E50" s="53"/>
      <c r="F50" s="53"/>
      <c r="G50" s="53"/>
      <c r="H50" s="53"/>
      <c r="I50" s="53"/>
      <c r="J50" s="53"/>
    </row>
    <row r="51" spans="1:10" x14ac:dyDescent="0.25">
      <c r="A51" s="53"/>
      <c r="B51" s="53"/>
      <c r="C51" s="53"/>
      <c r="D51" s="53"/>
      <c r="E51" s="53"/>
      <c r="F51" s="53"/>
      <c r="G51" s="53"/>
      <c r="H51" s="53"/>
      <c r="I51" s="53"/>
      <c r="J51" s="53"/>
    </row>
    <row r="52" spans="1:10" ht="69" customHeight="1" x14ac:dyDescent="0.25">
      <c r="A52" s="459" t="s">
        <v>145</v>
      </c>
      <c r="B52" s="459"/>
      <c r="C52" s="459"/>
      <c r="D52" s="459"/>
      <c r="E52" s="459"/>
      <c r="F52" s="459"/>
      <c r="G52" s="459"/>
      <c r="H52" s="459"/>
      <c r="I52" s="459"/>
      <c r="J52" s="459"/>
    </row>
    <row r="53" spans="1:10" ht="39" customHeight="1" x14ac:dyDescent="0.25">
      <c r="A53" s="466" t="s">
        <v>152</v>
      </c>
      <c r="B53" s="467"/>
      <c r="C53" s="467"/>
      <c r="D53" s="467"/>
      <c r="E53" s="467"/>
      <c r="F53" s="467"/>
      <c r="G53" s="467"/>
      <c r="H53" s="467"/>
      <c r="I53" s="467"/>
      <c r="J53" s="467"/>
    </row>
  </sheetData>
  <mergeCells count="27">
    <mergeCell ref="A7:A8"/>
    <mergeCell ref="A1:J1"/>
    <mergeCell ref="A2:J2"/>
    <mergeCell ref="A3:B4"/>
    <mergeCell ref="C3:J3"/>
    <mergeCell ref="A5:A6"/>
    <mergeCell ref="A31:A32"/>
    <mergeCell ref="A9:A10"/>
    <mergeCell ref="A11:A12"/>
    <mergeCell ref="A13:A14"/>
    <mergeCell ref="A15:A16"/>
    <mergeCell ref="A17:A18"/>
    <mergeCell ref="A19:A20"/>
    <mergeCell ref="A21:A22"/>
    <mergeCell ref="A23:A24"/>
    <mergeCell ref="A25:A26"/>
    <mergeCell ref="A27:A28"/>
    <mergeCell ref="A29:A30"/>
    <mergeCell ref="A49:B49"/>
    <mergeCell ref="A52:J52"/>
    <mergeCell ref="A53:J53"/>
    <mergeCell ref="A33:A34"/>
    <mergeCell ref="A35:A36"/>
    <mergeCell ref="A37:A38"/>
    <mergeCell ref="A39:A40"/>
    <mergeCell ref="A47:B47"/>
    <mergeCell ref="A48:B48"/>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17"/>
  <sheetViews>
    <sheetView zoomScale="75" zoomScaleNormal="75" workbookViewId="0">
      <selection sqref="A1:J1"/>
    </sheetView>
  </sheetViews>
  <sheetFormatPr baseColWidth="10" defaultRowHeight="15" x14ac:dyDescent="0.25"/>
  <cols>
    <col min="1" max="1" width="34.28515625" customWidth="1"/>
    <col min="2" max="2" width="10.5703125" style="56" customWidth="1"/>
    <col min="3" max="4" width="23" customWidth="1"/>
    <col min="5" max="5" width="27.5703125" customWidth="1"/>
    <col min="6" max="10" width="23" customWidth="1"/>
  </cols>
  <sheetData>
    <row r="1" spans="1:10" ht="46.5" customHeight="1" x14ac:dyDescent="0.25">
      <c r="A1" s="353" t="s">
        <v>113</v>
      </c>
      <c r="B1" s="353"/>
      <c r="C1" s="353"/>
      <c r="D1" s="353"/>
      <c r="E1" s="353"/>
      <c r="F1" s="353"/>
      <c r="G1" s="353"/>
      <c r="H1" s="353"/>
      <c r="I1" s="353"/>
      <c r="J1" s="353"/>
    </row>
    <row r="2" spans="1:10" ht="46.5" customHeight="1" thickBot="1" x14ac:dyDescent="0.3">
      <c r="A2" s="353" t="s">
        <v>114</v>
      </c>
      <c r="B2" s="353"/>
      <c r="C2" s="354"/>
      <c r="D2" s="354"/>
      <c r="E2" s="354"/>
      <c r="F2" s="354"/>
      <c r="G2" s="354"/>
      <c r="H2" s="354"/>
      <c r="I2" s="354"/>
      <c r="J2" s="354"/>
    </row>
    <row r="3" spans="1:10" ht="51.75" customHeight="1" thickBot="1" x14ac:dyDescent="0.3">
      <c r="A3" s="355" t="s">
        <v>115</v>
      </c>
      <c r="B3" s="356"/>
      <c r="C3" s="359" t="s">
        <v>2</v>
      </c>
      <c r="D3" s="359"/>
      <c r="E3" s="359"/>
      <c r="F3" s="359"/>
      <c r="G3" s="359"/>
      <c r="H3" s="359"/>
      <c r="I3" s="359"/>
      <c r="J3" s="360"/>
    </row>
    <row r="4" spans="1:10" ht="48" customHeight="1" thickBot="1" x14ac:dyDescent="0.3">
      <c r="A4" s="357"/>
      <c r="B4" s="358"/>
      <c r="C4" s="229" t="s">
        <v>3</v>
      </c>
      <c r="D4" s="230" t="s">
        <v>4</v>
      </c>
      <c r="E4" s="231" t="s">
        <v>5</v>
      </c>
      <c r="F4" s="230" t="s">
        <v>6</v>
      </c>
      <c r="G4" s="231" t="s">
        <v>7</v>
      </c>
      <c r="H4" s="231" t="s">
        <v>8</v>
      </c>
      <c r="I4" s="232" t="s">
        <v>9</v>
      </c>
      <c r="J4" s="233" t="s">
        <v>10</v>
      </c>
    </row>
    <row r="5" spans="1:10" ht="25.5" customHeight="1" x14ac:dyDescent="0.25">
      <c r="A5" s="361" t="s">
        <v>116</v>
      </c>
      <c r="B5" s="7" t="s">
        <v>12</v>
      </c>
      <c r="C5" s="8" t="s">
        <v>13</v>
      </c>
      <c r="D5" s="8">
        <v>0</v>
      </c>
      <c r="E5" s="8" t="s">
        <v>13</v>
      </c>
      <c r="F5" s="8">
        <v>1</v>
      </c>
      <c r="G5" s="8">
        <v>0</v>
      </c>
      <c r="H5" s="8" t="s">
        <v>13</v>
      </c>
      <c r="I5" s="145" t="s">
        <v>13</v>
      </c>
      <c r="J5" s="234">
        <f>SUM(C5:I5)</f>
        <v>1</v>
      </c>
    </row>
    <row r="6" spans="1:10" ht="25.5" customHeight="1" x14ac:dyDescent="0.25">
      <c r="A6" s="362"/>
      <c r="B6" s="10" t="s">
        <v>14</v>
      </c>
      <c r="C6" s="235" t="s">
        <v>15</v>
      </c>
      <c r="D6" s="235" t="s">
        <v>15</v>
      </c>
      <c r="E6" s="235" t="s">
        <v>15</v>
      </c>
      <c r="F6" s="235">
        <f>+F5/F$9</f>
        <v>0.5</v>
      </c>
      <c r="G6" s="235" t="s">
        <v>15</v>
      </c>
      <c r="H6" s="235" t="s">
        <v>15</v>
      </c>
      <c r="I6" s="236" t="s">
        <v>15</v>
      </c>
      <c r="J6" s="237">
        <f>+J5/J$9</f>
        <v>0.5</v>
      </c>
    </row>
    <row r="7" spans="1:10" ht="25.5" customHeight="1" x14ac:dyDescent="0.25">
      <c r="A7" s="362" t="s">
        <v>117</v>
      </c>
      <c r="B7" s="13" t="s">
        <v>12</v>
      </c>
      <c r="C7" s="238" t="s">
        <v>13</v>
      </c>
      <c r="D7" s="238">
        <v>0</v>
      </c>
      <c r="E7" s="238" t="s">
        <v>13</v>
      </c>
      <c r="F7" s="238">
        <v>1</v>
      </c>
      <c r="G7" s="238">
        <v>0</v>
      </c>
      <c r="H7" s="238" t="s">
        <v>13</v>
      </c>
      <c r="I7" s="150" t="s">
        <v>13</v>
      </c>
      <c r="J7" s="239">
        <f>SUM(C7:I7)</f>
        <v>1</v>
      </c>
    </row>
    <row r="8" spans="1:10" ht="25.5" customHeight="1" x14ac:dyDescent="0.25">
      <c r="A8" s="362"/>
      <c r="B8" s="10" t="s">
        <v>14</v>
      </c>
      <c r="C8" s="161" t="s">
        <v>15</v>
      </c>
      <c r="D8" s="161" t="s">
        <v>15</v>
      </c>
      <c r="E8" s="161" t="s">
        <v>15</v>
      </c>
      <c r="F8" s="161">
        <f>+F7/F$9</f>
        <v>0.5</v>
      </c>
      <c r="G8" s="161" t="s">
        <v>15</v>
      </c>
      <c r="H8" s="161" t="s">
        <v>15</v>
      </c>
      <c r="I8" s="240" t="s">
        <v>15</v>
      </c>
      <c r="J8" s="241">
        <f>+J7/J$9</f>
        <v>0.5</v>
      </c>
    </row>
    <row r="9" spans="1:10" ht="25.5" customHeight="1" x14ac:dyDescent="0.25">
      <c r="A9" s="346" t="s">
        <v>118</v>
      </c>
      <c r="B9" s="13" t="s">
        <v>12</v>
      </c>
      <c r="C9" s="156" t="s">
        <v>13</v>
      </c>
      <c r="D9" s="156">
        <v>0</v>
      </c>
      <c r="E9" s="156" t="s">
        <v>13</v>
      </c>
      <c r="F9" s="156">
        <v>2</v>
      </c>
      <c r="G9" s="156">
        <v>0</v>
      </c>
      <c r="H9" s="156" t="s">
        <v>13</v>
      </c>
      <c r="I9" s="157" t="s">
        <v>13</v>
      </c>
      <c r="J9" s="242">
        <f>SUM(C9:I9)</f>
        <v>2</v>
      </c>
    </row>
    <row r="10" spans="1:10" ht="25.5" customHeight="1" thickBot="1" x14ac:dyDescent="0.3">
      <c r="A10" s="347"/>
      <c r="B10" s="152" t="s">
        <v>14</v>
      </c>
      <c r="C10" s="22" t="s">
        <v>15</v>
      </c>
      <c r="D10" s="22" t="s">
        <v>15</v>
      </c>
      <c r="E10" s="22" t="s">
        <v>15</v>
      </c>
      <c r="F10" s="22">
        <f>+F9/F$9</f>
        <v>1</v>
      </c>
      <c r="G10" s="22" t="s">
        <v>15</v>
      </c>
      <c r="H10" s="22" t="s">
        <v>15</v>
      </c>
      <c r="I10" s="163" t="s">
        <v>15</v>
      </c>
      <c r="J10" s="243">
        <f>+J9/J$9</f>
        <v>1</v>
      </c>
    </row>
    <row r="11" spans="1:10" ht="39.75" customHeight="1" thickBot="1" x14ac:dyDescent="0.3">
      <c r="A11" s="244"/>
      <c r="B11" s="25"/>
      <c r="C11" s="26"/>
      <c r="D11" s="26"/>
      <c r="E11" s="26"/>
      <c r="F11" s="26"/>
      <c r="G11" s="245"/>
      <c r="H11" s="245"/>
      <c r="I11" s="26"/>
      <c r="J11" s="26"/>
    </row>
    <row r="12" spans="1:10" ht="39" customHeight="1" x14ac:dyDescent="0.25">
      <c r="A12" s="331" t="s">
        <v>31</v>
      </c>
      <c r="B12" s="332"/>
      <c r="C12" s="332"/>
      <c r="D12" s="44"/>
      <c r="E12" s="44"/>
      <c r="F12" s="44"/>
      <c r="G12" s="44"/>
      <c r="H12" s="44"/>
      <c r="I12" s="44"/>
      <c r="J12" s="45"/>
    </row>
    <row r="13" spans="1:10" ht="39" customHeight="1" x14ac:dyDescent="0.25">
      <c r="A13" s="348" t="s">
        <v>32</v>
      </c>
      <c r="B13" s="349"/>
      <c r="C13" s="227">
        <v>0</v>
      </c>
      <c r="D13" s="47">
        <v>2</v>
      </c>
      <c r="E13" s="47">
        <v>0</v>
      </c>
      <c r="F13" s="47">
        <v>1</v>
      </c>
      <c r="G13" s="47">
        <v>1</v>
      </c>
      <c r="H13" s="47">
        <v>0</v>
      </c>
      <c r="I13" s="47">
        <v>0</v>
      </c>
      <c r="J13" s="48">
        <f>SUM(C13:I13)</f>
        <v>4</v>
      </c>
    </row>
    <row r="14" spans="1:10" ht="39" customHeight="1" thickBot="1" x14ac:dyDescent="0.3">
      <c r="A14" s="350" t="s">
        <v>33</v>
      </c>
      <c r="B14" s="351"/>
      <c r="C14" s="49">
        <v>1</v>
      </c>
      <c r="D14" s="50">
        <v>3</v>
      </c>
      <c r="E14" s="50">
        <v>0</v>
      </c>
      <c r="F14" s="50">
        <v>1</v>
      </c>
      <c r="G14" s="50">
        <v>1</v>
      </c>
      <c r="H14" s="50">
        <v>0</v>
      </c>
      <c r="I14" s="51">
        <v>0</v>
      </c>
      <c r="J14" s="52">
        <f>SUM(C14:I14)</f>
        <v>6</v>
      </c>
    </row>
    <row r="15" spans="1:10" ht="31.5" customHeight="1" x14ac:dyDescent="0.25">
      <c r="A15" s="53" t="s">
        <v>34</v>
      </c>
      <c r="B15" s="54"/>
      <c r="C15" s="55"/>
      <c r="D15" s="55"/>
      <c r="E15" s="55"/>
      <c r="F15" s="55"/>
      <c r="G15" s="55"/>
      <c r="H15" s="55"/>
      <c r="I15" s="55"/>
      <c r="J15" s="55"/>
    </row>
    <row r="16" spans="1:10" ht="16.5" customHeight="1" x14ac:dyDescent="0.25">
      <c r="B16" s="54"/>
      <c r="C16" s="228"/>
      <c r="D16" s="228"/>
      <c r="E16" s="228"/>
      <c r="F16" s="228"/>
      <c r="G16" s="228"/>
      <c r="H16" s="228"/>
      <c r="I16" s="228"/>
      <c r="J16" s="228"/>
    </row>
    <row r="17" spans="1:10" s="246" customFormat="1" ht="51.75" customHeight="1" x14ac:dyDescent="0.25">
      <c r="A17" s="352" t="s">
        <v>119</v>
      </c>
      <c r="B17" s="352"/>
      <c r="C17" s="352"/>
      <c r="D17" s="352"/>
      <c r="E17" s="352"/>
      <c r="F17" s="352"/>
      <c r="G17" s="352"/>
      <c r="H17" s="352"/>
      <c r="I17" s="352"/>
      <c r="J17" s="352"/>
    </row>
  </sheetData>
  <mergeCells count="11">
    <mergeCell ref="A7:A8"/>
    <mergeCell ref="A1:J1"/>
    <mergeCell ref="A2:J2"/>
    <mergeCell ref="A3:B4"/>
    <mergeCell ref="C3:J3"/>
    <mergeCell ref="A5:A6"/>
    <mergeCell ref="A9:A10"/>
    <mergeCell ref="A12:C12"/>
    <mergeCell ref="A13:B13"/>
    <mergeCell ref="A14:B14"/>
    <mergeCell ref="A17:J17"/>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6"/>
  <sheetViews>
    <sheetView zoomScale="60" zoomScaleNormal="60" workbookViewId="0">
      <selection sqref="A1:J1"/>
    </sheetView>
  </sheetViews>
  <sheetFormatPr baseColWidth="10" defaultRowHeight="15" x14ac:dyDescent="0.25"/>
  <cols>
    <col min="1" max="1" width="32.42578125" customWidth="1"/>
    <col min="2" max="2" width="13.28515625" style="56" customWidth="1"/>
    <col min="3" max="3" width="24.28515625" customWidth="1"/>
    <col min="4" max="4" width="20.7109375" customWidth="1"/>
    <col min="5" max="5" width="29.85546875" customWidth="1"/>
    <col min="6" max="6" width="23.28515625" customWidth="1"/>
    <col min="7" max="7" width="22" customWidth="1"/>
    <col min="8" max="8" width="26.42578125" customWidth="1"/>
    <col min="9" max="9" width="27.42578125" customWidth="1"/>
    <col min="10" max="10" width="23.7109375" customWidth="1"/>
  </cols>
  <sheetData>
    <row r="1" spans="1:10" ht="51.75" customHeight="1" x14ac:dyDescent="0.25">
      <c r="A1" s="367" t="s">
        <v>102</v>
      </c>
      <c r="B1" s="367"/>
      <c r="C1" s="367"/>
      <c r="D1" s="367"/>
      <c r="E1" s="367"/>
      <c r="F1" s="367"/>
      <c r="G1" s="367"/>
      <c r="H1" s="367"/>
      <c r="I1" s="367"/>
      <c r="J1" s="367"/>
    </row>
    <row r="2" spans="1:10" ht="45" customHeight="1" thickBot="1" x14ac:dyDescent="0.3">
      <c r="A2" s="367" t="s">
        <v>103</v>
      </c>
      <c r="B2" s="367"/>
      <c r="C2" s="368"/>
      <c r="D2" s="368"/>
      <c r="E2" s="368"/>
      <c r="F2" s="368"/>
      <c r="G2" s="368"/>
      <c r="H2" s="368"/>
      <c r="I2" s="368"/>
      <c r="J2" s="368"/>
    </row>
    <row r="3" spans="1:10" ht="51.75" customHeight="1" thickBot="1" x14ac:dyDescent="0.3">
      <c r="A3" s="365" t="s">
        <v>104</v>
      </c>
      <c r="B3" s="369"/>
      <c r="C3" s="372" t="s">
        <v>2</v>
      </c>
      <c r="D3" s="373"/>
      <c r="E3" s="373"/>
      <c r="F3" s="373"/>
      <c r="G3" s="373"/>
      <c r="H3" s="373"/>
      <c r="I3" s="373"/>
      <c r="J3" s="374"/>
    </row>
    <row r="4" spans="1:10" ht="48" customHeight="1" thickBot="1" x14ac:dyDescent="0.3">
      <c r="A4" s="370"/>
      <c r="B4" s="371"/>
      <c r="C4" s="1" t="s">
        <v>3</v>
      </c>
      <c r="D4" s="3" t="s">
        <v>4</v>
      </c>
      <c r="E4" s="2" t="s">
        <v>5</v>
      </c>
      <c r="F4" s="2" t="s">
        <v>6</v>
      </c>
      <c r="G4" s="3" t="s">
        <v>7</v>
      </c>
      <c r="H4" s="3" t="s">
        <v>8</v>
      </c>
      <c r="I4" s="5" t="s">
        <v>9</v>
      </c>
      <c r="J4" s="6" t="s">
        <v>10</v>
      </c>
    </row>
    <row r="5" spans="1:10" ht="25.5" customHeight="1" x14ac:dyDescent="0.25">
      <c r="A5" s="375" t="s">
        <v>84</v>
      </c>
      <c r="B5" s="7" t="s">
        <v>12</v>
      </c>
      <c r="C5" s="8" t="s">
        <v>13</v>
      </c>
      <c r="D5" s="8">
        <v>95</v>
      </c>
      <c r="E5" s="8" t="s">
        <v>13</v>
      </c>
      <c r="F5" s="8">
        <v>39</v>
      </c>
      <c r="G5" s="8">
        <v>62</v>
      </c>
      <c r="H5" s="8" t="s">
        <v>13</v>
      </c>
      <c r="I5" s="145" t="s">
        <v>13</v>
      </c>
      <c r="J5" s="9">
        <f>SUM(C5:I5)</f>
        <v>196</v>
      </c>
    </row>
    <row r="6" spans="1:10" ht="25.5" customHeight="1" x14ac:dyDescent="0.25">
      <c r="A6" s="376"/>
      <c r="B6" s="10" t="s">
        <v>14</v>
      </c>
      <c r="C6" s="11" t="s">
        <v>15</v>
      </c>
      <c r="D6" s="11">
        <f>D5/D$11</f>
        <v>0.73643410852713176</v>
      </c>
      <c r="E6" s="11" t="s">
        <v>15</v>
      </c>
      <c r="F6" s="11">
        <f>F5/F$11</f>
        <v>0.6964285714285714</v>
      </c>
      <c r="G6" s="11">
        <f>G5/G$11</f>
        <v>0.65957446808510634</v>
      </c>
      <c r="H6" s="11" t="s">
        <v>15</v>
      </c>
      <c r="I6" s="146" t="s">
        <v>15</v>
      </c>
      <c r="J6" s="12">
        <f>J5/J$11</f>
        <v>0.70250896057347667</v>
      </c>
    </row>
    <row r="7" spans="1:10" ht="25.5" customHeight="1" x14ac:dyDescent="0.25">
      <c r="A7" s="377" t="s">
        <v>85</v>
      </c>
      <c r="B7" s="148" t="s">
        <v>12</v>
      </c>
      <c r="C7" s="149" t="s">
        <v>13</v>
      </c>
      <c r="D7" s="149">
        <v>34</v>
      </c>
      <c r="E7" s="149" t="s">
        <v>13</v>
      </c>
      <c r="F7" s="149">
        <v>17</v>
      </c>
      <c r="G7" s="149">
        <v>32</v>
      </c>
      <c r="H7" s="149" t="s">
        <v>13</v>
      </c>
      <c r="I7" s="150" t="s">
        <v>13</v>
      </c>
      <c r="J7" s="151">
        <f>SUM(C7:I7)</f>
        <v>83</v>
      </c>
    </row>
    <row r="8" spans="1:10" ht="25.5" customHeight="1" x14ac:dyDescent="0.25">
      <c r="A8" s="376"/>
      <c r="B8" s="10" t="s">
        <v>14</v>
      </c>
      <c r="C8" s="11" t="s">
        <v>15</v>
      </c>
      <c r="D8" s="11">
        <f>D7/D$11</f>
        <v>0.26356589147286824</v>
      </c>
      <c r="E8" s="11" t="s">
        <v>15</v>
      </c>
      <c r="F8" s="11">
        <f>F7/F$11</f>
        <v>0.30357142857142855</v>
      </c>
      <c r="G8" s="11">
        <f>G7/G$11</f>
        <v>0.34042553191489361</v>
      </c>
      <c r="H8" s="11" t="s">
        <v>15</v>
      </c>
      <c r="I8" s="146" t="s">
        <v>15</v>
      </c>
      <c r="J8" s="12">
        <f>J7/J$11</f>
        <v>0.29749103942652327</v>
      </c>
    </row>
    <row r="9" spans="1:10" ht="25.5" customHeight="1" x14ac:dyDescent="0.25">
      <c r="A9" s="363" t="s">
        <v>105</v>
      </c>
      <c r="B9" s="13" t="s">
        <v>12</v>
      </c>
      <c r="C9" s="14" t="s">
        <v>13</v>
      </c>
      <c r="D9" s="14">
        <v>0</v>
      </c>
      <c r="E9" s="14" t="s">
        <v>13</v>
      </c>
      <c r="F9" s="14">
        <v>0</v>
      </c>
      <c r="G9" s="14">
        <v>0</v>
      </c>
      <c r="H9" s="14" t="s">
        <v>13</v>
      </c>
      <c r="I9" s="147" t="s">
        <v>13</v>
      </c>
      <c r="J9" s="151">
        <f>SUM(C9:I9)</f>
        <v>0</v>
      </c>
    </row>
    <row r="10" spans="1:10" ht="25.5" customHeight="1" thickBot="1" x14ac:dyDescent="0.3">
      <c r="A10" s="364"/>
      <c r="B10" s="152" t="s">
        <v>14</v>
      </c>
      <c r="C10" s="153" t="s">
        <v>15</v>
      </c>
      <c r="D10" s="153">
        <f>D9/D$11</f>
        <v>0</v>
      </c>
      <c r="E10" s="153" t="s">
        <v>15</v>
      </c>
      <c r="F10" s="153">
        <f>F9/F$11</f>
        <v>0</v>
      </c>
      <c r="G10" s="153">
        <f>G9/G$11</f>
        <v>0</v>
      </c>
      <c r="H10" s="153" t="s">
        <v>15</v>
      </c>
      <c r="I10" s="154" t="s">
        <v>15</v>
      </c>
      <c r="J10" s="154">
        <f>J9/J$11</f>
        <v>0</v>
      </c>
    </row>
    <row r="11" spans="1:10" ht="25.5" customHeight="1" x14ac:dyDescent="0.25">
      <c r="A11" s="365" t="s">
        <v>106</v>
      </c>
      <c r="B11" s="7" t="s">
        <v>12</v>
      </c>
      <c r="C11" s="19" t="s">
        <v>13</v>
      </c>
      <c r="D11" s="19">
        <f>D5+D7+D9</f>
        <v>129</v>
      </c>
      <c r="E11" s="19" t="s">
        <v>13</v>
      </c>
      <c r="F11" s="19">
        <f>F5+F7+F9</f>
        <v>56</v>
      </c>
      <c r="G11" s="19">
        <f>G5+G7+G9</f>
        <v>94</v>
      </c>
      <c r="H11" s="19" t="s">
        <v>13</v>
      </c>
      <c r="I11" s="122" t="s">
        <v>13</v>
      </c>
      <c r="J11" s="158">
        <f>J5+J7+J9</f>
        <v>279</v>
      </c>
    </row>
    <row r="12" spans="1:10" ht="25.5" customHeight="1" thickBot="1" x14ac:dyDescent="0.3">
      <c r="A12" s="366"/>
      <c r="B12" s="152" t="s">
        <v>14</v>
      </c>
      <c r="C12" s="22" t="s">
        <v>15</v>
      </c>
      <c r="D12" s="22">
        <f t="shared" ref="D12:G12" si="0">D11/D$11</f>
        <v>1</v>
      </c>
      <c r="E12" s="22" t="s">
        <v>15</v>
      </c>
      <c r="F12" s="22">
        <f t="shared" si="0"/>
        <v>1</v>
      </c>
      <c r="G12" s="22">
        <f t="shared" si="0"/>
        <v>1</v>
      </c>
      <c r="H12" s="22" t="s">
        <v>15</v>
      </c>
      <c r="I12" s="124" t="s">
        <v>15</v>
      </c>
      <c r="J12" s="23">
        <f>J11/J$11</f>
        <v>1</v>
      </c>
    </row>
    <row r="13" spans="1:10" ht="36" customHeight="1" thickBot="1" x14ac:dyDescent="0.3">
      <c r="A13" s="24"/>
      <c r="B13" s="25"/>
      <c r="C13" s="26"/>
      <c r="D13" s="26"/>
      <c r="E13" s="26"/>
      <c r="F13" s="26"/>
      <c r="G13" s="26"/>
      <c r="H13" s="26"/>
      <c r="I13" s="26"/>
      <c r="J13" s="26"/>
    </row>
    <row r="14" spans="1:10" ht="41.25" customHeight="1" thickBot="1" x14ac:dyDescent="0.3">
      <c r="A14" s="213" t="s">
        <v>107</v>
      </c>
      <c r="B14" s="214" t="s">
        <v>12</v>
      </c>
      <c r="C14" s="215" t="s">
        <v>13</v>
      </c>
      <c r="D14" s="215">
        <v>0</v>
      </c>
      <c r="E14" s="215" t="s">
        <v>13</v>
      </c>
      <c r="F14" s="215">
        <v>0</v>
      </c>
      <c r="G14" s="215">
        <v>0</v>
      </c>
      <c r="H14" s="215" t="s">
        <v>108</v>
      </c>
      <c r="I14" s="216" t="s">
        <v>13</v>
      </c>
      <c r="J14" s="217">
        <f>SUM(C14:I14)</f>
        <v>0</v>
      </c>
    </row>
    <row r="15" spans="1:10" ht="51" customHeight="1" thickBot="1" x14ac:dyDescent="0.3">
      <c r="A15" s="218" t="s">
        <v>109</v>
      </c>
      <c r="B15" s="214" t="s">
        <v>12</v>
      </c>
      <c r="C15" s="219" t="s">
        <v>13</v>
      </c>
      <c r="D15" s="219">
        <f>+D14+D11</f>
        <v>129</v>
      </c>
      <c r="E15" s="219" t="s">
        <v>13</v>
      </c>
      <c r="F15" s="219">
        <f t="shared" ref="F15:G15" si="1">+F14+F11</f>
        <v>56</v>
      </c>
      <c r="G15" s="219">
        <f t="shared" si="1"/>
        <v>94</v>
      </c>
      <c r="H15" s="219" t="s">
        <v>13</v>
      </c>
      <c r="I15" s="220" t="s">
        <v>13</v>
      </c>
      <c r="J15" s="221">
        <f>SUM(C15:I15)</f>
        <v>279</v>
      </c>
    </row>
    <row r="16" spans="1:10" ht="38.25" customHeight="1" thickBot="1" x14ac:dyDescent="0.3">
      <c r="A16" s="40"/>
      <c r="B16" s="25"/>
      <c r="C16" s="41"/>
      <c r="D16" s="41"/>
      <c r="E16" s="41"/>
      <c r="F16" s="41"/>
      <c r="G16" s="222"/>
      <c r="H16" s="41"/>
      <c r="I16" s="41"/>
      <c r="J16" s="42"/>
    </row>
    <row r="17" spans="1:10" ht="51" customHeight="1" thickBot="1" x14ac:dyDescent="0.3">
      <c r="A17" s="218" t="s">
        <v>110</v>
      </c>
      <c r="B17" s="160" t="s">
        <v>88</v>
      </c>
      <c r="C17" s="223" t="s">
        <v>15</v>
      </c>
      <c r="D17" s="224">
        <f t="shared" ref="D17:J17" si="2">D15/D19</f>
        <v>0.35635359116022097</v>
      </c>
      <c r="E17" s="223" t="s">
        <v>15</v>
      </c>
      <c r="F17" s="224">
        <f t="shared" si="2"/>
        <v>0.86153846153846159</v>
      </c>
      <c r="G17" s="224">
        <f t="shared" si="2"/>
        <v>0.81034482758620685</v>
      </c>
      <c r="H17" s="223" t="s">
        <v>15</v>
      </c>
      <c r="I17" s="225" t="s">
        <v>15</v>
      </c>
      <c r="J17" s="226">
        <f t="shared" si="2"/>
        <v>0.51381215469613262</v>
      </c>
    </row>
    <row r="18" spans="1:10" ht="37.5" customHeight="1" thickBot="1" x14ac:dyDescent="0.3">
      <c r="A18" s="24"/>
      <c r="B18" s="25"/>
      <c r="C18" s="26"/>
      <c r="D18" s="26"/>
      <c r="E18" s="26"/>
      <c r="F18" s="26"/>
      <c r="G18" s="26"/>
      <c r="H18" s="26"/>
      <c r="I18" s="26"/>
      <c r="J18" s="26"/>
    </row>
    <row r="19" spans="1:10" ht="51" customHeight="1" thickBot="1" x14ac:dyDescent="0.3">
      <c r="A19" s="218" t="s">
        <v>111</v>
      </c>
      <c r="B19" s="214" t="s">
        <v>12</v>
      </c>
      <c r="C19" s="219" t="s">
        <v>13</v>
      </c>
      <c r="D19" s="219">
        <v>362</v>
      </c>
      <c r="E19" s="219" t="s">
        <v>13</v>
      </c>
      <c r="F19" s="219">
        <v>65</v>
      </c>
      <c r="G19" s="219">
        <v>116</v>
      </c>
      <c r="H19" s="219" t="s">
        <v>13</v>
      </c>
      <c r="I19" s="220" t="s">
        <v>13</v>
      </c>
      <c r="J19" s="221">
        <f>SUM(C19:I19)</f>
        <v>543</v>
      </c>
    </row>
    <row r="20" spans="1:10" ht="57.75" customHeight="1" thickBot="1" x14ac:dyDescent="0.3"/>
    <row r="21" spans="1:10" ht="49.5" customHeight="1" x14ac:dyDescent="0.25">
      <c r="A21" s="331" t="s">
        <v>31</v>
      </c>
      <c r="B21" s="332"/>
      <c r="C21" s="332"/>
      <c r="D21" s="44"/>
      <c r="E21" s="44"/>
      <c r="F21" s="44"/>
      <c r="G21" s="44"/>
      <c r="H21" s="44"/>
      <c r="I21" s="44"/>
      <c r="J21" s="45"/>
    </row>
    <row r="22" spans="1:10" ht="45" customHeight="1" x14ac:dyDescent="0.25">
      <c r="A22" s="348" t="s">
        <v>32</v>
      </c>
      <c r="B22" s="349"/>
      <c r="C22" s="227">
        <v>0</v>
      </c>
      <c r="D22" s="47">
        <v>2</v>
      </c>
      <c r="E22" s="47">
        <v>0</v>
      </c>
      <c r="F22" s="47">
        <v>1</v>
      </c>
      <c r="G22" s="47">
        <v>1</v>
      </c>
      <c r="H22" s="47">
        <v>0</v>
      </c>
      <c r="I22" s="47">
        <v>0</v>
      </c>
      <c r="J22" s="48">
        <f>SUM(C22:I22)</f>
        <v>4</v>
      </c>
    </row>
    <row r="23" spans="1:10" ht="45" customHeight="1" thickBot="1" x14ac:dyDescent="0.3">
      <c r="A23" s="350" t="s">
        <v>33</v>
      </c>
      <c r="B23" s="351"/>
      <c r="C23" s="49">
        <v>1</v>
      </c>
      <c r="D23" s="50">
        <v>3</v>
      </c>
      <c r="E23" s="50">
        <v>0</v>
      </c>
      <c r="F23" s="50">
        <v>1</v>
      </c>
      <c r="G23" s="50">
        <v>1</v>
      </c>
      <c r="H23" s="50">
        <v>0</v>
      </c>
      <c r="I23" s="51">
        <v>0</v>
      </c>
      <c r="J23" s="52">
        <f>SUM(C23:I23)</f>
        <v>6</v>
      </c>
    </row>
    <row r="24" spans="1:10" ht="31.5" customHeight="1" x14ac:dyDescent="0.25">
      <c r="A24" s="53" t="s">
        <v>34</v>
      </c>
      <c r="B24" s="54"/>
      <c r="C24" s="55"/>
      <c r="D24" s="55"/>
      <c r="E24" s="55"/>
      <c r="F24" s="55"/>
      <c r="G24" s="55"/>
      <c r="H24" s="55"/>
      <c r="I24" s="55"/>
      <c r="J24" s="55"/>
    </row>
    <row r="25" spans="1:10" ht="16.5" customHeight="1" x14ac:dyDescent="0.25">
      <c r="B25" s="54"/>
      <c r="C25" s="228"/>
      <c r="D25" s="228"/>
      <c r="E25" s="228"/>
      <c r="F25" s="228"/>
      <c r="G25" s="228"/>
      <c r="H25" s="228"/>
      <c r="I25" s="228"/>
      <c r="J25" s="228"/>
    </row>
    <row r="26" spans="1:10" ht="45" customHeight="1" x14ac:dyDescent="0.25">
      <c r="A26" s="352" t="s">
        <v>112</v>
      </c>
      <c r="B26" s="352"/>
      <c r="C26" s="352"/>
      <c r="D26" s="352"/>
      <c r="E26" s="352"/>
      <c r="F26" s="352"/>
      <c r="G26" s="352"/>
      <c r="H26" s="352"/>
      <c r="I26" s="352"/>
      <c r="J26" s="352"/>
    </row>
  </sheetData>
  <mergeCells count="12">
    <mergeCell ref="A26:J26"/>
    <mergeCell ref="A1:J1"/>
    <mergeCell ref="A2:J2"/>
    <mergeCell ref="A3:B4"/>
    <mergeCell ref="C3:J3"/>
    <mergeCell ref="A5:A6"/>
    <mergeCell ref="A7:A8"/>
    <mergeCell ref="A9:A10"/>
    <mergeCell ref="A11:A12"/>
    <mergeCell ref="A21:C21"/>
    <mergeCell ref="A22:B22"/>
    <mergeCell ref="A23:B23"/>
  </mergeCells>
  <pageMargins left="0.70866141732283472" right="0.70866141732283472" top="0.74803149606299213" bottom="0.74803149606299213" header="0.31496062992125984" footer="0.31496062992125984"/>
  <pageSetup paperSize="9" scale="50"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Z39"/>
  <sheetViews>
    <sheetView zoomScale="48" zoomScaleNormal="48" zoomScaleSheetLayoutView="71" workbookViewId="0">
      <selection sqref="A1:Z1"/>
    </sheetView>
  </sheetViews>
  <sheetFormatPr baseColWidth="10" defaultColWidth="11.42578125" defaultRowHeight="15" x14ac:dyDescent="0.25"/>
  <cols>
    <col min="1" max="1" width="36.7109375" customWidth="1"/>
    <col min="2" max="2" width="9.42578125" style="56" customWidth="1"/>
    <col min="3" max="4" width="13.140625" style="56" customWidth="1"/>
    <col min="5" max="26" width="13.140625" customWidth="1"/>
    <col min="27" max="16384" width="11.42578125" style="170"/>
  </cols>
  <sheetData>
    <row r="1" spans="1:26" ht="58.5" customHeight="1" x14ac:dyDescent="0.25">
      <c r="A1" s="413" t="s">
        <v>146</v>
      </c>
      <c r="B1" s="413"/>
      <c r="C1" s="413"/>
      <c r="D1" s="413"/>
      <c r="E1" s="413"/>
      <c r="F1" s="413"/>
      <c r="G1" s="413"/>
      <c r="H1" s="413"/>
      <c r="I1" s="413"/>
      <c r="J1" s="413"/>
      <c r="K1" s="413"/>
      <c r="L1" s="413"/>
      <c r="M1" s="413"/>
      <c r="N1" s="413"/>
      <c r="O1" s="413"/>
      <c r="P1" s="413"/>
      <c r="Q1" s="413"/>
      <c r="R1" s="413"/>
      <c r="S1" s="413"/>
      <c r="T1" s="413"/>
      <c r="U1" s="413"/>
      <c r="V1" s="413"/>
      <c r="W1" s="413"/>
      <c r="X1" s="413"/>
      <c r="Y1" s="413"/>
      <c r="Z1" s="413"/>
    </row>
    <row r="2" spans="1:26" ht="32.25" thickBot="1" x14ac:dyDescent="0.3">
      <c r="A2" s="413" t="s">
        <v>82</v>
      </c>
      <c r="B2" s="414"/>
      <c r="C2" s="414"/>
      <c r="D2" s="414"/>
      <c r="E2" s="414"/>
      <c r="F2" s="414"/>
      <c r="G2" s="414"/>
      <c r="H2" s="414"/>
      <c r="I2" s="414"/>
      <c r="J2" s="414"/>
      <c r="K2" s="414"/>
      <c r="L2" s="414"/>
      <c r="M2" s="414"/>
      <c r="N2" s="414"/>
      <c r="O2" s="414"/>
      <c r="P2" s="414"/>
      <c r="Q2" s="414"/>
      <c r="R2" s="414"/>
      <c r="S2" s="414"/>
      <c r="T2" s="414"/>
      <c r="U2" s="414"/>
      <c r="V2" s="414"/>
      <c r="W2" s="414"/>
      <c r="X2" s="414"/>
      <c r="Y2" s="414"/>
      <c r="Z2" s="414"/>
    </row>
    <row r="3" spans="1:26" ht="51.75" customHeight="1" thickBot="1" x14ac:dyDescent="0.3">
      <c r="A3" s="415" t="s">
        <v>83</v>
      </c>
      <c r="B3" s="416"/>
      <c r="C3" s="421" t="s">
        <v>2</v>
      </c>
      <c r="D3" s="422"/>
      <c r="E3" s="422"/>
      <c r="F3" s="422"/>
      <c r="G3" s="422"/>
      <c r="H3" s="422"/>
      <c r="I3" s="422"/>
      <c r="J3" s="422"/>
      <c r="K3" s="422"/>
      <c r="L3" s="422"/>
      <c r="M3" s="422"/>
      <c r="N3" s="422"/>
      <c r="O3" s="422"/>
      <c r="P3" s="422"/>
      <c r="Q3" s="422"/>
      <c r="R3" s="422"/>
      <c r="S3" s="422"/>
      <c r="T3" s="422"/>
      <c r="U3" s="422"/>
      <c r="V3" s="422"/>
      <c r="W3" s="422"/>
      <c r="X3" s="422"/>
      <c r="Y3" s="422"/>
      <c r="Z3" s="423"/>
    </row>
    <row r="4" spans="1:26" ht="66" customHeight="1" x14ac:dyDescent="0.25">
      <c r="A4" s="417"/>
      <c r="B4" s="418"/>
      <c r="C4" s="406" t="s">
        <v>3</v>
      </c>
      <c r="D4" s="409"/>
      <c r="E4" s="410"/>
      <c r="F4" s="406" t="s">
        <v>4</v>
      </c>
      <c r="G4" s="409"/>
      <c r="H4" s="410"/>
      <c r="I4" s="406" t="s">
        <v>5</v>
      </c>
      <c r="J4" s="409"/>
      <c r="K4" s="410"/>
      <c r="L4" s="406" t="s">
        <v>6</v>
      </c>
      <c r="M4" s="409"/>
      <c r="N4" s="410"/>
      <c r="O4" s="408" t="s">
        <v>7</v>
      </c>
      <c r="P4" s="409"/>
      <c r="Q4" s="410"/>
      <c r="R4" s="406" t="s">
        <v>8</v>
      </c>
      <c r="S4" s="409"/>
      <c r="T4" s="410"/>
      <c r="U4" s="408" t="s">
        <v>9</v>
      </c>
      <c r="V4" s="409"/>
      <c r="W4" s="410"/>
      <c r="X4" s="408" t="s">
        <v>10</v>
      </c>
      <c r="Y4" s="409"/>
      <c r="Z4" s="410"/>
    </row>
    <row r="5" spans="1:26" ht="48" customHeight="1" thickBot="1" x14ac:dyDescent="0.3">
      <c r="A5" s="419"/>
      <c r="B5" s="420"/>
      <c r="C5" s="171" t="s">
        <v>84</v>
      </c>
      <c r="D5" s="172" t="s">
        <v>85</v>
      </c>
      <c r="E5" s="173" t="s">
        <v>86</v>
      </c>
      <c r="F5" s="171" t="s">
        <v>84</v>
      </c>
      <c r="G5" s="172" t="s">
        <v>85</v>
      </c>
      <c r="H5" s="173" t="s">
        <v>86</v>
      </c>
      <c r="I5" s="171" t="s">
        <v>84</v>
      </c>
      <c r="J5" s="172" t="s">
        <v>85</v>
      </c>
      <c r="K5" s="173" t="s">
        <v>86</v>
      </c>
      <c r="L5" s="171" t="s">
        <v>84</v>
      </c>
      <c r="M5" s="172" t="s">
        <v>85</v>
      </c>
      <c r="N5" s="173" t="s">
        <v>86</v>
      </c>
      <c r="O5" s="171" t="s">
        <v>84</v>
      </c>
      <c r="P5" s="172" t="s">
        <v>85</v>
      </c>
      <c r="Q5" s="173" t="s">
        <v>86</v>
      </c>
      <c r="R5" s="171" t="s">
        <v>84</v>
      </c>
      <c r="S5" s="172" t="s">
        <v>85</v>
      </c>
      <c r="T5" s="173" t="s">
        <v>86</v>
      </c>
      <c r="U5" s="171" t="s">
        <v>84</v>
      </c>
      <c r="V5" s="172" t="s">
        <v>85</v>
      </c>
      <c r="W5" s="173" t="s">
        <v>86</v>
      </c>
      <c r="X5" s="171" t="s">
        <v>84</v>
      </c>
      <c r="Y5" s="172" t="s">
        <v>85</v>
      </c>
      <c r="Z5" s="173" t="s">
        <v>86</v>
      </c>
    </row>
    <row r="6" spans="1:26" ht="34.5" customHeight="1" x14ac:dyDescent="0.25">
      <c r="A6" s="411" t="s">
        <v>87</v>
      </c>
      <c r="B6" s="174" t="s">
        <v>37</v>
      </c>
      <c r="C6" s="175" t="s">
        <v>13</v>
      </c>
      <c r="D6" s="176" t="s">
        <v>13</v>
      </c>
      <c r="E6" s="177" t="s">
        <v>13</v>
      </c>
      <c r="F6" s="175">
        <v>0</v>
      </c>
      <c r="G6" s="176">
        <v>0</v>
      </c>
      <c r="H6" s="177">
        <f>+G6+F6</f>
        <v>0</v>
      </c>
      <c r="I6" s="175" t="s">
        <v>13</v>
      </c>
      <c r="J6" s="176" t="s">
        <v>13</v>
      </c>
      <c r="K6" s="177" t="s">
        <v>13</v>
      </c>
      <c r="L6" s="175">
        <v>1</v>
      </c>
      <c r="M6" s="176">
        <v>1</v>
      </c>
      <c r="N6" s="177">
        <f>+M6+L6</f>
        <v>2</v>
      </c>
      <c r="O6" s="175">
        <v>0</v>
      </c>
      <c r="P6" s="176">
        <v>0</v>
      </c>
      <c r="Q6" s="177">
        <f>+P6+O6</f>
        <v>0</v>
      </c>
      <c r="R6" s="175" t="s">
        <v>13</v>
      </c>
      <c r="S6" s="176" t="s">
        <v>13</v>
      </c>
      <c r="T6" s="177" t="s">
        <v>13</v>
      </c>
      <c r="U6" s="175" t="s">
        <v>13</v>
      </c>
      <c r="V6" s="176" t="s">
        <v>13</v>
      </c>
      <c r="W6" s="177" t="s">
        <v>13</v>
      </c>
      <c r="X6" s="175">
        <f>+F6+L6+O6</f>
        <v>1</v>
      </c>
      <c r="Y6" s="176">
        <f>+G6+M6+P6</f>
        <v>1</v>
      </c>
      <c r="Z6" s="177">
        <f>+Y6+X6</f>
        <v>2</v>
      </c>
    </row>
    <row r="7" spans="1:26" ht="31.9" customHeight="1" x14ac:dyDescent="0.25">
      <c r="A7" s="404"/>
      <c r="B7" s="178" t="s">
        <v>88</v>
      </c>
      <c r="C7" s="179" t="s">
        <v>15</v>
      </c>
      <c r="D7" s="180" t="s">
        <v>15</v>
      </c>
      <c r="E7" s="181" t="s">
        <v>15</v>
      </c>
      <c r="F7" s="179">
        <f t="shared" ref="F7:H7" si="0">F6/F$28</f>
        <v>0</v>
      </c>
      <c r="G7" s="180">
        <f t="shared" si="0"/>
        <v>0</v>
      </c>
      <c r="H7" s="181">
        <f t="shared" si="0"/>
        <v>0</v>
      </c>
      <c r="I7" s="179" t="s">
        <v>15</v>
      </c>
      <c r="J7" s="180" t="s">
        <v>15</v>
      </c>
      <c r="K7" s="181" t="s">
        <v>15</v>
      </c>
      <c r="L7" s="179">
        <f t="shared" ref="L7:Q7" si="1">L6/L$28</f>
        <v>2.2222222222222223E-2</v>
      </c>
      <c r="M7" s="180">
        <f t="shared" si="1"/>
        <v>0.05</v>
      </c>
      <c r="N7" s="181">
        <f t="shared" si="1"/>
        <v>3.0769230769230771E-2</v>
      </c>
      <c r="O7" s="179">
        <f t="shared" si="1"/>
        <v>0</v>
      </c>
      <c r="P7" s="180">
        <f t="shared" si="1"/>
        <v>0</v>
      </c>
      <c r="Q7" s="181">
        <f t="shared" si="1"/>
        <v>0</v>
      </c>
      <c r="R7" s="179" t="s">
        <v>15</v>
      </c>
      <c r="S7" s="180" t="s">
        <v>15</v>
      </c>
      <c r="T7" s="181" t="s">
        <v>15</v>
      </c>
      <c r="U7" s="179" t="s">
        <v>15</v>
      </c>
      <c r="V7" s="180" t="s">
        <v>15</v>
      </c>
      <c r="W7" s="181" t="s">
        <v>15</v>
      </c>
      <c r="X7" s="179">
        <f t="shared" ref="X7:Z21" si="2">X6/X$28</f>
        <v>2.4330900243309003E-3</v>
      </c>
      <c r="Y7" s="180">
        <f t="shared" si="2"/>
        <v>7.575757575757576E-3</v>
      </c>
      <c r="Z7" s="181">
        <f t="shared" si="2"/>
        <v>3.6832412523020259E-3</v>
      </c>
    </row>
    <row r="8" spans="1:26" ht="28.5" customHeight="1" x14ac:dyDescent="0.25">
      <c r="A8" s="412" t="s">
        <v>89</v>
      </c>
      <c r="B8" s="182" t="s">
        <v>37</v>
      </c>
      <c r="C8" s="183" t="s">
        <v>13</v>
      </c>
      <c r="D8" s="184" t="s">
        <v>13</v>
      </c>
      <c r="E8" s="185" t="s">
        <v>13</v>
      </c>
      <c r="F8" s="183">
        <v>15</v>
      </c>
      <c r="G8" s="184">
        <v>6</v>
      </c>
      <c r="H8" s="185">
        <f>+G8+F8</f>
        <v>21</v>
      </c>
      <c r="I8" s="183" t="s">
        <v>13</v>
      </c>
      <c r="J8" s="184" t="s">
        <v>13</v>
      </c>
      <c r="K8" s="185" t="s">
        <v>13</v>
      </c>
      <c r="L8" s="183">
        <v>11</v>
      </c>
      <c r="M8" s="184">
        <v>4</v>
      </c>
      <c r="N8" s="185">
        <f>+M8+L8</f>
        <v>15</v>
      </c>
      <c r="O8" s="183">
        <v>10</v>
      </c>
      <c r="P8" s="184">
        <v>7</v>
      </c>
      <c r="Q8" s="185">
        <f>+P8+O8</f>
        <v>17</v>
      </c>
      <c r="R8" s="183" t="s">
        <v>13</v>
      </c>
      <c r="S8" s="184" t="s">
        <v>13</v>
      </c>
      <c r="T8" s="185" t="s">
        <v>13</v>
      </c>
      <c r="U8" s="183" t="s">
        <v>13</v>
      </c>
      <c r="V8" s="184" t="s">
        <v>13</v>
      </c>
      <c r="W8" s="185" t="s">
        <v>13</v>
      </c>
      <c r="X8" s="183">
        <f>+F8+L8+O8</f>
        <v>36</v>
      </c>
      <c r="Y8" s="184">
        <f>+G8+M8+P8</f>
        <v>17</v>
      </c>
      <c r="Z8" s="185">
        <f>+Y8+X8</f>
        <v>53</v>
      </c>
    </row>
    <row r="9" spans="1:26" ht="31.5" customHeight="1" x14ac:dyDescent="0.25">
      <c r="A9" s="404"/>
      <c r="B9" s="178" t="s">
        <v>88</v>
      </c>
      <c r="C9" s="179" t="s">
        <v>15</v>
      </c>
      <c r="D9" s="180" t="s">
        <v>15</v>
      </c>
      <c r="E9" s="181" t="s">
        <v>15</v>
      </c>
      <c r="F9" s="179">
        <f t="shared" ref="F9:H9" si="3">F8/F$28</f>
        <v>5.2447552447552448E-2</v>
      </c>
      <c r="G9" s="180">
        <f t="shared" si="3"/>
        <v>7.8947368421052627E-2</v>
      </c>
      <c r="H9" s="181">
        <f t="shared" si="3"/>
        <v>5.8011049723756904E-2</v>
      </c>
      <c r="I9" s="179" t="s">
        <v>15</v>
      </c>
      <c r="J9" s="180" t="s">
        <v>15</v>
      </c>
      <c r="K9" s="181" t="s">
        <v>15</v>
      </c>
      <c r="L9" s="179">
        <f t="shared" ref="L9:Q9" si="4">L8/L$28</f>
        <v>0.24444444444444444</v>
      </c>
      <c r="M9" s="180">
        <f t="shared" si="4"/>
        <v>0.2</v>
      </c>
      <c r="N9" s="181">
        <f t="shared" si="4"/>
        <v>0.23076923076923078</v>
      </c>
      <c r="O9" s="179">
        <f t="shared" si="4"/>
        <v>0.125</v>
      </c>
      <c r="P9" s="180">
        <f t="shared" si="4"/>
        <v>0.19444444444444445</v>
      </c>
      <c r="Q9" s="181">
        <f t="shared" si="4"/>
        <v>0.14655172413793102</v>
      </c>
      <c r="R9" s="179" t="s">
        <v>15</v>
      </c>
      <c r="S9" s="180" t="s">
        <v>15</v>
      </c>
      <c r="T9" s="181" t="s">
        <v>15</v>
      </c>
      <c r="U9" s="179" t="s">
        <v>15</v>
      </c>
      <c r="V9" s="180" t="s">
        <v>15</v>
      </c>
      <c r="W9" s="181" t="s">
        <v>15</v>
      </c>
      <c r="X9" s="179">
        <f t="shared" ref="X9:Y9" si="5">X8/X$28</f>
        <v>8.7591240875912413E-2</v>
      </c>
      <c r="Y9" s="180">
        <f t="shared" si="5"/>
        <v>0.12878787878787878</v>
      </c>
      <c r="Z9" s="181">
        <f t="shared" si="2"/>
        <v>9.7605893186003684E-2</v>
      </c>
    </row>
    <row r="10" spans="1:26" ht="31.5" customHeight="1" x14ac:dyDescent="0.25">
      <c r="A10" s="412" t="s">
        <v>90</v>
      </c>
      <c r="B10" s="182" t="s">
        <v>37</v>
      </c>
      <c r="C10" s="183" t="s">
        <v>13</v>
      </c>
      <c r="D10" s="184" t="s">
        <v>13</v>
      </c>
      <c r="E10" s="185" t="s">
        <v>13</v>
      </c>
      <c r="F10" s="183">
        <v>27</v>
      </c>
      <c r="G10" s="184">
        <v>9</v>
      </c>
      <c r="H10" s="185">
        <f>+G10+F10</f>
        <v>36</v>
      </c>
      <c r="I10" s="183" t="s">
        <v>13</v>
      </c>
      <c r="J10" s="184" t="s">
        <v>13</v>
      </c>
      <c r="K10" s="185" t="s">
        <v>13</v>
      </c>
      <c r="L10" s="183">
        <v>8</v>
      </c>
      <c r="M10" s="184">
        <v>2</v>
      </c>
      <c r="N10" s="185">
        <f>+M10+L10</f>
        <v>10</v>
      </c>
      <c r="O10" s="183">
        <v>5</v>
      </c>
      <c r="P10" s="184">
        <v>0</v>
      </c>
      <c r="Q10" s="185">
        <f>+P10+O10</f>
        <v>5</v>
      </c>
      <c r="R10" s="183" t="s">
        <v>13</v>
      </c>
      <c r="S10" s="184" t="s">
        <v>13</v>
      </c>
      <c r="T10" s="185" t="s">
        <v>13</v>
      </c>
      <c r="U10" s="183" t="s">
        <v>13</v>
      </c>
      <c r="V10" s="184" t="s">
        <v>13</v>
      </c>
      <c r="W10" s="185" t="s">
        <v>13</v>
      </c>
      <c r="X10" s="183">
        <f>+F10+L10+O10</f>
        <v>40</v>
      </c>
      <c r="Y10" s="184">
        <f>+G10+M10+P10</f>
        <v>11</v>
      </c>
      <c r="Z10" s="185">
        <f>+Y10+X10</f>
        <v>51</v>
      </c>
    </row>
    <row r="11" spans="1:26" ht="31.5" customHeight="1" x14ac:dyDescent="0.25">
      <c r="A11" s="404"/>
      <c r="B11" s="178" t="s">
        <v>88</v>
      </c>
      <c r="C11" s="179" t="s">
        <v>15</v>
      </c>
      <c r="D11" s="180" t="s">
        <v>15</v>
      </c>
      <c r="E11" s="181" t="s">
        <v>15</v>
      </c>
      <c r="F11" s="179">
        <f t="shared" ref="F11:H11" si="6">F10/F$28</f>
        <v>9.4405594405594401E-2</v>
      </c>
      <c r="G11" s="180">
        <f t="shared" si="6"/>
        <v>0.11842105263157894</v>
      </c>
      <c r="H11" s="181">
        <f t="shared" si="6"/>
        <v>9.9447513812154692E-2</v>
      </c>
      <c r="I11" s="179" t="s">
        <v>15</v>
      </c>
      <c r="J11" s="180" t="s">
        <v>15</v>
      </c>
      <c r="K11" s="181" t="s">
        <v>15</v>
      </c>
      <c r="L11" s="179">
        <f t="shared" ref="L11:Q11" si="7">L10/L$28</f>
        <v>0.17777777777777778</v>
      </c>
      <c r="M11" s="180">
        <f t="shared" si="7"/>
        <v>0.1</v>
      </c>
      <c r="N11" s="181">
        <f t="shared" si="7"/>
        <v>0.15384615384615385</v>
      </c>
      <c r="O11" s="179">
        <f t="shared" si="7"/>
        <v>6.25E-2</v>
      </c>
      <c r="P11" s="180">
        <f t="shared" si="7"/>
        <v>0</v>
      </c>
      <c r="Q11" s="181">
        <f t="shared" si="7"/>
        <v>4.3103448275862072E-2</v>
      </c>
      <c r="R11" s="179" t="s">
        <v>15</v>
      </c>
      <c r="S11" s="180" t="s">
        <v>15</v>
      </c>
      <c r="T11" s="181" t="s">
        <v>15</v>
      </c>
      <c r="U11" s="179" t="s">
        <v>15</v>
      </c>
      <c r="V11" s="180" t="s">
        <v>15</v>
      </c>
      <c r="W11" s="181" t="s">
        <v>15</v>
      </c>
      <c r="X11" s="179">
        <f t="shared" ref="X11:Y11" si="8">X10/X$28</f>
        <v>9.7323600973236016E-2</v>
      </c>
      <c r="Y11" s="180">
        <f t="shared" si="8"/>
        <v>8.3333333333333329E-2</v>
      </c>
      <c r="Z11" s="181">
        <f t="shared" si="2"/>
        <v>9.3922651933701654E-2</v>
      </c>
    </row>
    <row r="12" spans="1:26" ht="31.5" customHeight="1" x14ac:dyDescent="0.25">
      <c r="A12" s="404" t="s">
        <v>91</v>
      </c>
      <c r="B12" s="182" t="s">
        <v>37</v>
      </c>
      <c r="C12" s="183" t="s">
        <v>13</v>
      </c>
      <c r="D12" s="184" t="s">
        <v>13</v>
      </c>
      <c r="E12" s="185" t="s">
        <v>13</v>
      </c>
      <c r="F12" s="183">
        <v>42</v>
      </c>
      <c r="G12" s="184">
        <v>16</v>
      </c>
      <c r="H12" s="185">
        <f>+G12+F12</f>
        <v>58</v>
      </c>
      <c r="I12" s="183" t="s">
        <v>13</v>
      </c>
      <c r="J12" s="184" t="s">
        <v>13</v>
      </c>
      <c r="K12" s="185" t="s">
        <v>13</v>
      </c>
      <c r="L12" s="183">
        <v>4</v>
      </c>
      <c r="M12" s="184">
        <v>2</v>
      </c>
      <c r="N12" s="185">
        <f>+M12+L12</f>
        <v>6</v>
      </c>
      <c r="O12" s="183">
        <v>7</v>
      </c>
      <c r="P12" s="184">
        <v>0</v>
      </c>
      <c r="Q12" s="185">
        <f>+P12+O12</f>
        <v>7</v>
      </c>
      <c r="R12" s="183" t="s">
        <v>13</v>
      </c>
      <c r="S12" s="184" t="s">
        <v>13</v>
      </c>
      <c r="T12" s="185" t="s">
        <v>13</v>
      </c>
      <c r="U12" s="183" t="s">
        <v>13</v>
      </c>
      <c r="V12" s="184" t="s">
        <v>13</v>
      </c>
      <c r="W12" s="185" t="s">
        <v>13</v>
      </c>
      <c r="X12" s="183">
        <f>+F12+L12+O12</f>
        <v>53</v>
      </c>
      <c r="Y12" s="184">
        <f>+G12+M12+P12</f>
        <v>18</v>
      </c>
      <c r="Z12" s="185">
        <f>+Y12+X12</f>
        <v>71</v>
      </c>
    </row>
    <row r="13" spans="1:26" ht="31.5" customHeight="1" x14ac:dyDescent="0.25">
      <c r="A13" s="404"/>
      <c r="B13" s="178" t="s">
        <v>88</v>
      </c>
      <c r="C13" s="179" t="s">
        <v>15</v>
      </c>
      <c r="D13" s="180" t="s">
        <v>15</v>
      </c>
      <c r="E13" s="181" t="s">
        <v>15</v>
      </c>
      <c r="F13" s="179">
        <f t="shared" ref="F13:H13" si="9">F12/F$28</f>
        <v>0.14685314685314685</v>
      </c>
      <c r="G13" s="180">
        <f t="shared" si="9"/>
        <v>0.21052631578947367</v>
      </c>
      <c r="H13" s="181">
        <f t="shared" si="9"/>
        <v>0.16022099447513813</v>
      </c>
      <c r="I13" s="179" t="s">
        <v>15</v>
      </c>
      <c r="J13" s="180" t="s">
        <v>15</v>
      </c>
      <c r="K13" s="181" t="s">
        <v>15</v>
      </c>
      <c r="L13" s="179">
        <f t="shared" ref="L13:Q13" si="10">L12/L$28</f>
        <v>8.8888888888888892E-2</v>
      </c>
      <c r="M13" s="180">
        <f t="shared" si="10"/>
        <v>0.1</v>
      </c>
      <c r="N13" s="181">
        <f t="shared" si="10"/>
        <v>9.2307692307692313E-2</v>
      </c>
      <c r="O13" s="179">
        <f t="shared" si="10"/>
        <v>8.7499999999999994E-2</v>
      </c>
      <c r="P13" s="180">
        <f t="shared" si="10"/>
        <v>0</v>
      </c>
      <c r="Q13" s="181">
        <f t="shared" si="10"/>
        <v>6.0344827586206899E-2</v>
      </c>
      <c r="R13" s="179" t="s">
        <v>15</v>
      </c>
      <c r="S13" s="180" t="s">
        <v>15</v>
      </c>
      <c r="T13" s="181" t="s">
        <v>15</v>
      </c>
      <c r="U13" s="179" t="s">
        <v>15</v>
      </c>
      <c r="V13" s="180" t="s">
        <v>15</v>
      </c>
      <c r="W13" s="181" t="s">
        <v>15</v>
      </c>
      <c r="X13" s="179">
        <f t="shared" ref="X13:Y13" si="11">X12/X$28</f>
        <v>0.12895377128953772</v>
      </c>
      <c r="Y13" s="180">
        <f t="shared" si="11"/>
        <v>0.13636363636363635</v>
      </c>
      <c r="Z13" s="181">
        <f t="shared" si="2"/>
        <v>0.13075506445672191</v>
      </c>
    </row>
    <row r="14" spans="1:26" ht="31.5" customHeight="1" x14ac:dyDescent="0.25">
      <c r="A14" s="404" t="s">
        <v>92</v>
      </c>
      <c r="B14" s="182" t="s">
        <v>37</v>
      </c>
      <c r="C14" s="183" t="s">
        <v>13</v>
      </c>
      <c r="D14" s="184" t="s">
        <v>13</v>
      </c>
      <c r="E14" s="185" t="s">
        <v>13</v>
      </c>
      <c r="F14" s="183">
        <v>57</v>
      </c>
      <c r="G14" s="184">
        <v>15</v>
      </c>
      <c r="H14" s="185">
        <f>+G14+F14</f>
        <v>72</v>
      </c>
      <c r="I14" s="183" t="s">
        <v>13</v>
      </c>
      <c r="J14" s="184" t="s">
        <v>13</v>
      </c>
      <c r="K14" s="185" t="s">
        <v>13</v>
      </c>
      <c r="L14" s="183">
        <v>3</v>
      </c>
      <c r="M14" s="184">
        <v>1</v>
      </c>
      <c r="N14" s="185">
        <f>+M14+L14</f>
        <v>4</v>
      </c>
      <c r="O14" s="183">
        <v>5</v>
      </c>
      <c r="P14" s="184">
        <v>5</v>
      </c>
      <c r="Q14" s="185">
        <f>+P14+O14</f>
        <v>10</v>
      </c>
      <c r="R14" s="183" t="s">
        <v>13</v>
      </c>
      <c r="S14" s="184" t="s">
        <v>13</v>
      </c>
      <c r="T14" s="185" t="s">
        <v>13</v>
      </c>
      <c r="U14" s="183" t="s">
        <v>13</v>
      </c>
      <c r="V14" s="184" t="s">
        <v>13</v>
      </c>
      <c r="W14" s="185" t="s">
        <v>13</v>
      </c>
      <c r="X14" s="183">
        <f>+F14+L14+O14</f>
        <v>65</v>
      </c>
      <c r="Y14" s="184">
        <f>+G14+M14+P14</f>
        <v>21</v>
      </c>
      <c r="Z14" s="185">
        <f>+Y14+X14</f>
        <v>86</v>
      </c>
    </row>
    <row r="15" spans="1:26" ht="31.5" customHeight="1" x14ac:dyDescent="0.25">
      <c r="A15" s="404"/>
      <c r="B15" s="178" t="s">
        <v>88</v>
      </c>
      <c r="C15" s="179" t="s">
        <v>15</v>
      </c>
      <c r="D15" s="180" t="s">
        <v>15</v>
      </c>
      <c r="E15" s="181" t="s">
        <v>15</v>
      </c>
      <c r="F15" s="179">
        <f t="shared" ref="F15:H15" si="12">F14/F$28</f>
        <v>0.1993006993006993</v>
      </c>
      <c r="G15" s="180">
        <f t="shared" si="12"/>
        <v>0.19736842105263158</v>
      </c>
      <c r="H15" s="181">
        <f t="shared" si="12"/>
        <v>0.19889502762430938</v>
      </c>
      <c r="I15" s="179" t="s">
        <v>15</v>
      </c>
      <c r="J15" s="180" t="s">
        <v>15</v>
      </c>
      <c r="K15" s="181" t="s">
        <v>15</v>
      </c>
      <c r="L15" s="179">
        <f t="shared" ref="L15:Q15" si="13">L14/L$28</f>
        <v>6.6666666666666666E-2</v>
      </c>
      <c r="M15" s="180">
        <f t="shared" si="13"/>
        <v>0.05</v>
      </c>
      <c r="N15" s="181">
        <f t="shared" si="13"/>
        <v>6.1538461538461542E-2</v>
      </c>
      <c r="O15" s="179">
        <f t="shared" si="13"/>
        <v>6.25E-2</v>
      </c>
      <c r="P15" s="180">
        <f t="shared" si="13"/>
        <v>0.1388888888888889</v>
      </c>
      <c r="Q15" s="181">
        <f t="shared" si="13"/>
        <v>8.6206896551724144E-2</v>
      </c>
      <c r="R15" s="179" t="s">
        <v>15</v>
      </c>
      <c r="S15" s="180" t="s">
        <v>15</v>
      </c>
      <c r="T15" s="181" t="s">
        <v>15</v>
      </c>
      <c r="U15" s="179" t="s">
        <v>15</v>
      </c>
      <c r="V15" s="180" t="s">
        <v>15</v>
      </c>
      <c r="W15" s="181" t="s">
        <v>15</v>
      </c>
      <c r="X15" s="179">
        <f t="shared" ref="X15:Y15" si="14">X14/X$28</f>
        <v>0.15815085158150852</v>
      </c>
      <c r="Y15" s="180">
        <f t="shared" si="14"/>
        <v>0.15909090909090909</v>
      </c>
      <c r="Z15" s="181">
        <f t="shared" si="2"/>
        <v>0.15837937384898712</v>
      </c>
    </row>
    <row r="16" spans="1:26" ht="31.5" customHeight="1" x14ac:dyDescent="0.25">
      <c r="A16" s="404" t="s">
        <v>93</v>
      </c>
      <c r="B16" s="182" t="s">
        <v>37</v>
      </c>
      <c r="C16" s="183" t="s">
        <v>13</v>
      </c>
      <c r="D16" s="184" t="s">
        <v>13</v>
      </c>
      <c r="E16" s="185" t="s">
        <v>13</v>
      </c>
      <c r="F16" s="183">
        <v>63</v>
      </c>
      <c r="G16" s="184">
        <v>14</v>
      </c>
      <c r="H16" s="185">
        <f>+G16+F16</f>
        <v>77</v>
      </c>
      <c r="I16" s="183" t="s">
        <v>13</v>
      </c>
      <c r="J16" s="184" t="s">
        <v>13</v>
      </c>
      <c r="K16" s="185" t="s">
        <v>13</v>
      </c>
      <c r="L16" s="183">
        <v>5</v>
      </c>
      <c r="M16" s="184">
        <v>2</v>
      </c>
      <c r="N16" s="185">
        <f>+M16+L16</f>
        <v>7</v>
      </c>
      <c r="O16" s="183">
        <v>11</v>
      </c>
      <c r="P16" s="184">
        <v>4</v>
      </c>
      <c r="Q16" s="185">
        <f>+P16+O16</f>
        <v>15</v>
      </c>
      <c r="R16" s="183" t="s">
        <v>13</v>
      </c>
      <c r="S16" s="184" t="s">
        <v>13</v>
      </c>
      <c r="T16" s="185" t="s">
        <v>13</v>
      </c>
      <c r="U16" s="183" t="s">
        <v>13</v>
      </c>
      <c r="V16" s="184" t="s">
        <v>13</v>
      </c>
      <c r="W16" s="185" t="s">
        <v>13</v>
      </c>
      <c r="X16" s="183">
        <f>+F16+L16+O16</f>
        <v>79</v>
      </c>
      <c r="Y16" s="184">
        <f>+G16+M16+P16</f>
        <v>20</v>
      </c>
      <c r="Z16" s="185">
        <f>+Y16+X16</f>
        <v>99</v>
      </c>
    </row>
    <row r="17" spans="1:26" ht="31.5" customHeight="1" x14ac:dyDescent="0.25">
      <c r="A17" s="404"/>
      <c r="B17" s="178" t="s">
        <v>88</v>
      </c>
      <c r="C17" s="179" t="s">
        <v>15</v>
      </c>
      <c r="D17" s="180" t="s">
        <v>15</v>
      </c>
      <c r="E17" s="181" t="s">
        <v>15</v>
      </c>
      <c r="F17" s="179">
        <f t="shared" ref="F17:H17" si="15">F16/F$28</f>
        <v>0.22027972027972029</v>
      </c>
      <c r="G17" s="180">
        <f t="shared" si="15"/>
        <v>0.18421052631578946</v>
      </c>
      <c r="H17" s="181">
        <f t="shared" si="15"/>
        <v>0.212707182320442</v>
      </c>
      <c r="I17" s="179" t="s">
        <v>15</v>
      </c>
      <c r="J17" s="180" t="s">
        <v>15</v>
      </c>
      <c r="K17" s="181" t="s">
        <v>15</v>
      </c>
      <c r="L17" s="179">
        <f t="shared" ref="L17:Q17" si="16">L16/L$28</f>
        <v>0.1111111111111111</v>
      </c>
      <c r="M17" s="180">
        <f t="shared" si="16"/>
        <v>0.1</v>
      </c>
      <c r="N17" s="181">
        <f t="shared" si="16"/>
        <v>0.1076923076923077</v>
      </c>
      <c r="O17" s="179">
        <f t="shared" si="16"/>
        <v>0.13750000000000001</v>
      </c>
      <c r="P17" s="180">
        <f t="shared" si="16"/>
        <v>0.1111111111111111</v>
      </c>
      <c r="Q17" s="181">
        <f t="shared" si="16"/>
        <v>0.12931034482758622</v>
      </c>
      <c r="R17" s="179" t="s">
        <v>15</v>
      </c>
      <c r="S17" s="180" t="s">
        <v>15</v>
      </c>
      <c r="T17" s="181" t="s">
        <v>15</v>
      </c>
      <c r="U17" s="179" t="s">
        <v>15</v>
      </c>
      <c r="V17" s="180" t="s">
        <v>15</v>
      </c>
      <c r="W17" s="181" t="s">
        <v>15</v>
      </c>
      <c r="X17" s="179">
        <f t="shared" ref="X17:Y17" si="17">X16/X$28</f>
        <v>0.19221411192214111</v>
      </c>
      <c r="Y17" s="180">
        <f t="shared" si="17"/>
        <v>0.15151515151515152</v>
      </c>
      <c r="Z17" s="181">
        <f t="shared" si="2"/>
        <v>0.18232044198895028</v>
      </c>
    </row>
    <row r="18" spans="1:26" ht="31.5" customHeight="1" x14ac:dyDescent="0.25">
      <c r="A18" s="404" t="s">
        <v>94</v>
      </c>
      <c r="B18" s="182" t="s">
        <v>37</v>
      </c>
      <c r="C18" s="183" t="s">
        <v>13</v>
      </c>
      <c r="D18" s="184" t="s">
        <v>13</v>
      </c>
      <c r="E18" s="185" t="s">
        <v>13</v>
      </c>
      <c r="F18" s="183">
        <v>42</v>
      </c>
      <c r="G18" s="184">
        <v>9</v>
      </c>
      <c r="H18" s="185">
        <f>+G18+F18</f>
        <v>51</v>
      </c>
      <c r="I18" s="183" t="s">
        <v>13</v>
      </c>
      <c r="J18" s="184" t="s">
        <v>13</v>
      </c>
      <c r="K18" s="185" t="s">
        <v>13</v>
      </c>
      <c r="L18" s="183">
        <v>5</v>
      </c>
      <c r="M18" s="184">
        <v>4</v>
      </c>
      <c r="N18" s="185">
        <f>+M18+L18</f>
        <v>9</v>
      </c>
      <c r="O18" s="183">
        <v>14</v>
      </c>
      <c r="P18" s="184">
        <v>5</v>
      </c>
      <c r="Q18" s="185">
        <f>+P18+O18</f>
        <v>19</v>
      </c>
      <c r="R18" s="183" t="s">
        <v>13</v>
      </c>
      <c r="S18" s="184" t="s">
        <v>13</v>
      </c>
      <c r="T18" s="185" t="s">
        <v>13</v>
      </c>
      <c r="U18" s="183" t="s">
        <v>13</v>
      </c>
      <c r="V18" s="184" t="s">
        <v>13</v>
      </c>
      <c r="W18" s="185" t="s">
        <v>13</v>
      </c>
      <c r="X18" s="183">
        <f>+F18+L18+O18</f>
        <v>61</v>
      </c>
      <c r="Y18" s="184">
        <f>+G18+M18+P18</f>
        <v>18</v>
      </c>
      <c r="Z18" s="185">
        <f>+Y18+X18</f>
        <v>79</v>
      </c>
    </row>
    <row r="19" spans="1:26" ht="31.5" customHeight="1" x14ac:dyDescent="0.25">
      <c r="A19" s="404"/>
      <c r="B19" s="178" t="s">
        <v>88</v>
      </c>
      <c r="C19" s="179" t="s">
        <v>15</v>
      </c>
      <c r="D19" s="180" t="s">
        <v>15</v>
      </c>
      <c r="E19" s="181" t="s">
        <v>15</v>
      </c>
      <c r="F19" s="179">
        <f t="shared" ref="F19:H19" si="18">F18/F$28</f>
        <v>0.14685314685314685</v>
      </c>
      <c r="G19" s="180">
        <f t="shared" si="18"/>
        <v>0.11842105263157894</v>
      </c>
      <c r="H19" s="181">
        <f t="shared" si="18"/>
        <v>0.14088397790055249</v>
      </c>
      <c r="I19" s="179" t="s">
        <v>15</v>
      </c>
      <c r="J19" s="180" t="s">
        <v>15</v>
      </c>
      <c r="K19" s="181" t="s">
        <v>15</v>
      </c>
      <c r="L19" s="179">
        <f t="shared" ref="L19:Q19" si="19">L18/L$28</f>
        <v>0.1111111111111111</v>
      </c>
      <c r="M19" s="180">
        <f t="shared" si="19"/>
        <v>0.2</v>
      </c>
      <c r="N19" s="181">
        <f t="shared" si="19"/>
        <v>0.13846153846153847</v>
      </c>
      <c r="O19" s="179">
        <f t="shared" si="19"/>
        <v>0.17499999999999999</v>
      </c>
      <c r="P19" s="180">
        <f t="shared" si="19"/>
        <v>0.1388888888888889</v>
      </c>
      <c r="Q19" s="181">
        <f t="shared" si="19"/>
        <v>0.16379310344827586</v>
      </c>
      <c r="R19" s="179" t="s">
        <v>15</v>
      </c>
      <c r="S19" s="180" t="s">
        <v>15</v>
      </c>
      <c r="T19" s="181" t="s">
        <v>15</v>
      </c>
      <c r="U19" s="179" t="s">
        <v>15</v>
      </c>
      <c r="V19" s="180" t="s">
        <v>15</v>
      </c>
      <c r="W19" s="181" t="s">
        <v>15</v>
      </c>
      <c r="X19" s="179">
        <f t="shared" ref="X19:Y19" si="20">X18/X$28</f>
        <v>0.14841849148418493</v>
      </c>
      <c r="Y19" s="180">
        <f t="shared" si="20"/>
        <v>0.13636363636363635</v>
      </c>
      <c r="Z19" s="181">
        <f t="shared" si="2"/>
        <v>0.14548802946593001</v>
      </c>
    </row>
    <row r="20" spans="1:26" ht="31.5" customHeight="1" x14ac:dyDescent="0.25">
      <c r="A20" s="404" t="s">
        <v>95</v>
      </c>
      <c r="B20" s="182" t="s">
        <v>37</v>
      </c>
      <c r="C20" s="183" t="s">
        <v>13</v>
      </c>
      <c r="D20" s="184" t="s">
        <v>13</v>
      </c>
      <c r="E20" s="185" t="s">
        <v>13</v>
      </c>
      <c r="F20" s="183">
        <v>26</v>
      </c>
      <c r="G20" s="184">
        <v>5</v>
      </c>
      <c r="H20" s="185">
        <f>+G20+F20</f>
        <v>31</v>
      </c>
      <c r="I20" s="183" t="s">
        <v>13</v>
      </c>
      <c r="J20" s="184" t="s">
        <v>13</v>
      </c>
      <c r="K20" s="185" t="s">
        <v>13</v>
      </c>
      <c r="L20" s="183">
        <v>4</v>
      </c>
      <c r="M20" s="184">
        <v>0</v>
      </c>
      <c r="N20" s="185">
        <f>+M20+L20</f>
        <v>4</v>
      </c>
      <c r="O20" s="183">
        <v>11</v>
      </c>
      <c r="P20" s="184">
        <v>6</v>
      </c>
      <c r="Q20" s="185">
        <f>+P20+O20</f>
        <v>17</v>
      </c>
      <c r="R20" s="183" t="s">
        <v>13</v>
      </c>
      <c r="S20" s="184" t="s">
        <v>13</v>
      </c>
      <c r="T20" s="185" t="s">
        <v>13</v>
      </c>
      <c r="U20" s="183" t="s">
        <v>13</v>
      </c>
      <c r="V20" s="184" t="s">
        <v>13</v>
      </c>
      <c r="W20" s="185" t="s">
        <v>13</v>
      </c>
      <c r="X20" s="183">
        <f>+F20+L20+O20</f>
        <v>41</v>
      </c>
      <c r="Y20" s="184">
        <f>+G20+M20+P20</f>
        <v>11</v>
      </c>
      <c r="Z20" s="185">
        <f>+Y20+X20</f>
        <v>52</v>
      </c>
    </row>
    <row r="21" spans="1:26" ht="31.5" customHeight="1" x14ac:dyDescent="0.25">
      <c r="A21" s="404"/>
      <c r="B21" s="178" t="s">
        <v>88</v>
      </c>
      <c r="C21" s="179" t="s">
        <v>15</v>
      </c>
      <c r="D21" s="180" t="s">
        <v>15</v>
      </c>
      <c r="E21" s="181" t="s">
        <v>15</v>
      </c>
      <c r="F21" s="179">
        <f t="shared" ref="F21:H21" si="21">F20/F$28</f>
        <v>9.0909090909090912E-2</v>
      </c>
      <c r="G21" s="180">
        <f t="shared" si="21"/>
        <v>6.5789473684210523E-2</v>
      </c>
      <c r="H21" s="181">
        <f t="shared" si="21"/>
        <v>8.5635359116022103E-2</v>
      </c>
      <c r="I21" s="179" t="s">
        <v>15</v>
      </c>
      <c r="J21" s="180" t="s">
        <v>15</v>
      </c>
      <c r="K21" s="181" t="s">
        <v>15</v>
      </c>
      <c r="L21" s="179">
        <f t="shared" ref="L21:Q21" si="22">L20/L$28</f>
        <v>8.8888888888888892E-2</v>
      </c>
      <c r="M21" s="180">
        <f t="shared" si="22"/>
        <v>0</v>
      </c>
      <c r="N21" s="181">
        <f t="shared" si="22"/>
        <v>6.1538461538461542E-2</v>
      </c>
      <c r="O21" s="179">
        <f t="shared" si="22"/>
        <v>0.13750000000000001</v>
      </c>
      <c r="P21" s="180">
        <f t="shared" si="22"/>
        <v>0.16666666666666666</v>
      </c>
      <c r="Q21" s="181">
        <f t="shared" si="22"/>
        <v>0.14655172413793102</v>
      </c>
      <c r="R21" s="179" t="s">
        <v>15</v>
      </c>
      <c r="S21" s="180" t="s">
        <v>15</v>
      </c>
      <c r="T21" s="181" t="s">
        <v>15</v>
      </c>
      <c r="U21" s="179" t="s">
        <v>15</v>
      </c>
      <c r="V21" s="180" t="s">
        <v>15</v>
      </c>
      <c r="W21" s="181" t="s">
        <v>15</v>
      </c>
      <c r="X21" s="179">
        <f t="shared" ref="X21:Y21" si="23">X20/X$28</f>
        <v>9.9756690997566913E-2</v>
      </c>
      <c r="Y21" s="180">
        <f t="shared" si="23"/>
        <v>8.3333333333333329E-2</v>
      </c>
      <c r="Z21" s="181">
        <f t="shared" si="2"/>
        <v>9.5764272559852676E-2</v>
      </c>
    </row>
    <row r="22" spans="1:26" ht="31.5" customHeight="1" x14ac:dyDescent="0.25">
      <c r="A22" s="404" t="s">
        <v>96</v>
      </c>
      <c r="B22" s="182" t="s">
        <v>37</v>
      </c>
      <c r="C22" s="183" t="s">
        <v>13</v>
      </c>
      <c r="D22" s="184" t="s">
        <v>13</v>
      </c>
      <c r="E22" s="185" t="s">
        <v>13</v>
      </c>
      <c r="F22" s="183">
        <v>11</v>
      </c>
      <c r="G22" s="184">
        <v>2</v>
      </c>
      <c r="H22" s="185">
        <f>+G22+F22</f>
        <v>13</v>
      </c>
      <c r="I22" s="183" t="s">
        <v>13</v>
      </c>
      <c r="J22" s="184" t="s">
        <v>13</v>
      </c>
      <c r="K22" s="185" t="s">
        <v>13</v>
      </c>
      <c r="L22" s="183">
        <v>1</v>
      </c>
      <c r="M22" s="184">
        <v>3</v>
      </c>
      <c r="N22" s="185">
        <f>+M22+L22</f>
        <v>4</v>
      </c>
      <c r="O22" s="183">
        <v>6</v>
      </c>
      <c r="P22" s="184">
        <v>1</v>
      </c>
      <c r="Q22" s="185">
        <f>+P22+O22</f>
        <v>7</v>
      </c>
      <c r="R22" s="183" t="s">
        <v>13</v>
      </c>
      <c r="S22" s="184" t="s">
        <v>13</v>
      </c>
      <c r="T22" s="185" t="s">
        <v>13</v>
      </c>
      <c r="U22" s="183" t="s">
        <v>13</v>
      </c>
      <c r="V22" s="184" t="s">
        <v>13</v>
      </c>
      <c r="W22" s="185" t="s">
        <v>13</v>
      </c>
      <c r="X22" s="183">
        <f>+F22+L22+O22</f>
        <v>18</v>
      </c>
      <c r="Y22" s="184">
        <f>+G22+M22+P22</f>
        <v>6</v>
      </c>
      <c r="Z22" s="185">
        <f>+Y22+X22</f>
        <v>24</v>
      </c>
    </row>
    <row r="23" spans="1:26" ht="31.5" customHeight="1" x14ac:dyDescent="0.25">
      <c r="A23" s="404"/>
      <c r="B23" s="178" t="s">
        <v>88</v>
      </c>
      <c r="C23" s="179" t="s">
        <v>15</v>
      </c>
      <c r="D23" s="180" t="s">
        <v>15</v>
      </c>
      <c r="E23" s="181" t="s">
        <v>15</v>
      </c>
      <c r="F23" s="179">
        <f t="shared" ref="F23:H23" si="24">F22/F$28</f>
        <v>3.8461538461538464E-2</v>
      </c>
      <c r="G23" s="180">
        <f t="shared" si="24"/>
        <v>2.6315789473684209E-2</v>
      </c>
      <c r="H23" s="181">
        <f t="shared" si="24"/>
        <v>3.591160220994475E-2</v>
      </c>
      <c r="I23" s="179" t="s">
        <v>15</v>
      </c>
      <c r="J23" s="180" t="s">
        <v>15</v>
      </c>
      <c r="K23" s="181" t="s">
        <v>15</v>
      </c>
      <c r="L23" s="179">
        <f t="shared" ref="L23:Q23" si="25">L22/L$28</f>
        <v>2.2222222222222223E-2</v>
      </c>
      <c r="M23" s="180">
        <f t="shared" si="25"/>
        <v>0.15</v>
      </c>
      <c r="N23" s="181">
        <f t="shared" si="25"/>
        <v>6.1538461538461542E-2</v>
      </c>
      <c r="O23" s="179">
        <f t="shared" si="25"/>
        <v>7.4999999999999997E-2</v>
      </c>
      <c r="P23" s="180">
        <f t="shared" si="25"/>
        <v>2.7777777777777776E-2</v>
      </c>
      <c r="Q23" s="181">
        <f t="shared" si="25"/>
        <v>6.0344827586206899E-2</v>
      </c>
      <c r="R23" s="179" t="s">
        <v>15</v>
      </c>
      <c r="S23" s="180" t="s">
        <v>15</v>
      </c>
      <c r="T23" s="181" t="s">
        <v>15</v>
      </c>
      <c r="U23" s="179" t="s">
        <v>15</v>
      </c>
      <c r="V23" s="180" t="s">
        <v>15</v>
      </c>
      <c r="W23" s="181" t="s">
        <v>15</v>
      </c>
      <c r="X23" s="179">
        <f t="shared" ref="X23:Z29" si="26">X22/X$28</f>
        <v>4.3795620437956206E-2</v>
      </c>
      <c r="Y23" s="180">
        <f t="shared" si="26"/>
        <v>4.5454545454545456E-2</v>
      </c>
      <c r="Z23" s="181">
        <f t="shared" si="26"/>
        <v>4.4198895027624308E-2</v>
      </c>
    </row>
    <row r="24" spans="1:26" ht="31.5" customHeight="1" x14ac:dyDescent="0.25">
      <c r="A24" s="404" t="s">
        <v>97</v>
      </c>
      <c r="B24" s="182" t="s">
        <v>37</v>
      </c>
      <c r="C24" s="183" t="s">
        <v>13</v>
      </c>
      <c r="D24" s="184" t="s">
        <v>13</v>
      </c>
      <c r="E24" s="185" t="s">
        <v>13</v>
      </c>
      <c r="F24" s="183">
        <v>3</v>
      </c>
      <c r="G24" s="184">
        <v>0</v>
      </c>
      <c r="H24" s="185">
        <f>+G24+F24</f>
        <v>3</v>
      </c>
      <c r="I24" s="183" t="s">
        <v>13</v>
      </c>
      <c r="J24" s="184" t="s">
        <v>13</v>
      </c>
      <c r="K24" s="185" t="s">
        <v>13</v>
      </c>
      <c r="L24" s="183">
        <v>2</v>
      </c>
      <c r="M24" s="184">
        <v>0</v>
      </c>
      <c r="N24" s="185">
        <f>+M24+L24</f>
        <v>2</v>
      </c>
      <c r="O24" s="183">
        <v>4</v>
      </c>
      <c r="P24" s="184">
        <v>1</v>
      </c>
      <c r="Q24" s="185">
        <f>+P24+O24</f>
        <v>5</v>
      </c>
      <c r="R24" s="183" t="s">
        <v>13</v>
      </c>
      <c r="S24" s="184" t="s">
        <v>13</v>
      </c>
      <c r="T24" s="185" t="s">
        <v>13</v>
      </c>
      <c r="U24" s="183" t="s">
        <v>13</v>
      </c>
      <c r="V24" s="184" t="s">
        <v>13</v>
      </c>
      <c r="W24" s="185" t="s">
        <v>13</v>
      </c>
      <c r="X24" s="183">
        <f>+F24+L24+O24</f>
        <v>9</v>
      </c>
      <c r="Y24" s="184">
        <f>+G24+M24+P24</f>
        <v>1</v>
      </c>
      <c r="Z24" s="185">
        <f>+Y24+X24</f>
        <v>10</v>
      </c>
    </row>
    <row r="25" spans="1:26" ht="31.5" customHeight="1" x14ac:dyDescent="0.25">
      <c r="A25" s="404"/>
      <c r="B25" s="178" t="s">
        <v>88</v>
      </c>
      <c r="C25" s="179" t="s">
        <v>15</v>
      </c>
      <c r="D25" s="180" t="s">
        <v>15</v>
      </c>
      <c r="E25" s="181" t="s">
        <v>15</v>
      </c>
      <c r="F25" s="179">
        <f t="shared" ref="F25:H25" si="27">F24/F$28</f>
        <v>1.048951048951049E-2</v>
      </c>
      <c r="G25" s="180">
        <f t="shared" si="27"/>
        <v>0</v>
      </c>
      <c r="H25" s="181">
        <f t="shared" si="27"/>
        <v>8.2872928176795577E-3</v>
      </c>
      <c r="I25" s="179" t="s">
        <v>15</v>
      </c>
      <c r="J25" s="180" t="s">
        <v>15</v>
      </c>
      <c r="K25" s="181" t="s">
        <v>15</v>
      </c>
      <c r="L25" s="179">
        <f t="shared" ref="L25:Q25" si="28">L24/L$28</f>
        <v>4.4444444444444446E-2</v>
      </c>
      <c r="M25" s="180">
        <f t="shared" si="28"/>
        <v>0</v>
      </c>
      <c r="N25" s="181">
        <f t="shared" si="28"/>
        <v>3.0769230769230771E-2</v>
      </c>
      <c r="O25" s="179">
        <f t="shared" si="28"/>
        <v>0.05</v>
      </c>
      <c r="P25" s="180">
        <f t="shared" si="28"/>
        <v>2.7777777777777776E-2</v>
      </c>
      <c r="Q25" s="181">
        <f t="shared" si="28"/>
        <v>4.3103448275862072E-2</v>
      </c>
      <c r="R25" s="179" t="s">
        <v>15</v>
      </c>
      <c r="S25" s="180" t="s">
        <v>15</v>
      </c>
      <c r="T25" s="181" t="s">
        <v>15</v>
      </c>
      <c r="U25" s="179" t="s">
        <v>15</v>
      </c>
      <c r="V25" s="180" t="s">
        <v>15</v>
      </c>
      <c r="W25" s="181" t="s">
        <v>15</v>
      </c>
      <c r="X25" s="179">
        <f t="shared" ref="X25:Y25" si="29">X24/X$28</f>
        <v>2.1897810218978103E-2</v>
      </c>
      <c r="Y25" s="180">
        <f t="shared" si="29"/>
        <v>7.575757575757576E-3</v>
      </c>
      <c r="Z25" s="181">
        <f t="shared" si="26"/>
        <v>1.841620626151013E-2</v>
      </c>
    </row>
    <row r="26" spans="1:26" ht="31.5" customHeight="1" x14ac:dyDescent="0.25">
      <c r="A26" s="404" t="s">
        <v>98</v>
      </c>
      <c r="B26" s="182" t="s">
        <v>37</v>
      </c>
      <c r="C26" s="183" t="s">
        <v>13</v>
      </c>
      <c r="D26" s="184" t="s">
        <v>13</v>
      </c>
      <c r="E26" s="185" t="s">
        <v>13</v>
      </c>
      <c r="F26" s="183">
        <v>0</v>
      </c>
      <c r="G26" s="184">
        <v>0</v>
      </c>
      <c r="H26" s="185">
        <f>+G26+F26</f>
        <v>0</v>
      </c>
      <c r="I26" s="183" t="s">
        <v>13</v>
      </c>
      <c r="J26" s="184" t="s">
        <v>13</v>
      </c>
      <c r="K26" s="185" t="s">
        <v>13</v>
      </c>
      <c r="L26" s="183">
        <v>1</v>
      </c>
      <c r="M26" s="184">
        <v>1</v>
      </c>
      <c r="N26" s="185">
        <f>+M26+L26</f>
        <v>2</v>
      </c>
      <c r="O26" s="183">
        <v>7</v>
      </c>
      <c r="P26" s="184">
        <v>7</v>
      </c>
      <c r="Q26" s="185">
        <f>+P26+O26</f>
        <v>14</v>
      </c>
      <c r="R26" s="183" t="s">
        <v>13</v>
      </c>
      <c r="S26" s="184" t="s">
        <v>13</v>
      </c>
      <c r="T26" s="185" t="s">
        <v>13</v>
      </c>
      <c r="U26" s="183" t="s">
        <v>13</v>
      </c>
      <c r="V26" s="184" t="s">
        <v>13</v>
      </c>
      <c r="W26" s="185" t="s">
        <v>13</v>
      </c>
      <c r="X26" s="183">
        <f>+F26+L26+O26</f>
        <v>8</v>
      </c>
      <c r="Y26" s="184">
        <f>+G26+M26+P26</f>
        <v>8</v>
      </c>
      <c r="Z26" s="185">
        <f>+Y26+X26</f>
        <v>16</v>
      </c>
    </row>
    <row r="27" spans="1:26" ht="31.5" customHeight="1" thickBot="1" x14ac:dyDescent="0.3">
      <c r="A27" s="405"/>
      <c r="B27" s="186" t="s">
        <v>88</v>
      </c>
      <c r="C27" s="187" t="s">
        <v>15</v>
      </c>
      <c r="D27" s="188" t="s">
        <v>15</v>
      </c>
      <c r="E27" s="189" t="s">
        <v>15</v>
      </c>
      <c r="F27" s="187">
        <f t="shared" ref="F27:H27" si="30">F26/F$28</f>
        <v>0</v>
      </c>
      <c r="G27" s="188">
        <f t="shared" si="30"/>
        <v>0</v>
      </c>
      <c r="H27" s="189">
        <f t="shared" si="30"/>
        <v>0</v>
      </c>
      <c r="I27" s="187" t="s">
        <v>15</v>
      </c>
      <c r="J27" s="188" t="s">
        <v>15</v>
      </c>
      <c r="K27" s="189" t="s">
        <v>15</v>
      </c>
      <c r="L27" s="187">
        <f t="shared" ref="L27:Q27" si="31">L26/L$28</f>
        <v>2.2222222222222223E-2</v>
      </c>
      <c r="M27" s="188">
        <f t="shared" si="31"/>
        <v>0.05</v>
      </c>
      <c r="N27" s="189">
        <f t="shared" si="31"/>
        <v>3.0769230769230771E-2</v>
      </c>
      <c r="O27" s="187">
        <f t="shared" si="31"/>
        <v>8.7499999999999994E-2</v>
      </c>
      <c r="P27" s="188">
        <f t="shared" si="31"/>
        <v>0.19444444444444445</v>
      </c>
      <c r="Q27" s="189">
        <f t="shared" si="31"/>
        <v>0.1206896551724138</v>
      </c>
      <c r="R27" s="187" t="s">
        <v>15</v>
      </c>
      <c r="S27" s="188" t="s">
        <v>15</v>
      </c>
      <c r="T27" s="189" t="s">
        <v>15</v>
      </c>
      <c r="U27" s="187" t="s">
        <v>15</v>
      </c>
      <c r="V27" s="188" t="s">
        <v>15</v>
      </c>
      <c r="W27" s="189" t="s">
        <v>15</v>
      </c>
      <c r="X27" s="187">
        <f t="shared" ref="X27:Y27" si="32">X26/X$28</f>
        <v>1.9464720194647202E-2</v>
      </c>
      <c r="Y27" s="188">
        <f t="shared" si="32"/>
        <v>6.0606060606060608E-2</v>
      </c>
      <c r="Z27" s="189">
        <f t="shared" si="26"/>
        <v>2.9465930018416207E-2</v>
      </c>
    </row>
    <row r="28" spans="1:26" ht="31.5" customHeight="1" x14ac:dyDescent="0.25">
      <c r="A28" s="406" t="s">
        <v>99</v>
      </c>
      <c r="B28" s="174" t="s">
        <v>37</v>
      </c>
      <c r="C28" s="190">
        <v>0</v>
      </c>
      <c r="D28" s="191">
        <v>0</v>
      </c>
      <c r="E28" s="192">
        <v>0</v>
      </c>
      <c r="F28" s="190">
        <f>+F6+F8+F10+F12+F14+F16+F18+F20+F22+F24+F26</f>
        <v>286</v>
      </c>
      <c r="G28" s="193">
        <f>+G6+G8+G10+G12+G14+G16+G18+G20+G22+G24+G26</f>
        <v>76</v>
      </c>
      <c r="H28" s="192">
        <f>+G28+F28</f>
        <v>362</v>
      </c>
      <c r="I28" s="190">
        <v>0</v>
      </c>
      <c r="J28" s="191">
        <v>0</v>
      </c>
      <c r="K28" s="192">
        <v>0</v>
      </c>
      <c r="L28" s="190">
        <f>+L6+L8+L10+L12+L14+L16+L18+L20+L22+L24+L26</f>
        <v>45</v>
      </c>
      <c r="M28" s="193">
        <f>+M6+M8+M10+M12+M14+M16+M18+M20+M22+M24+M26</f>
        <v>20</v>
      </c>
      <c r="N28" s="192">
        <f>+M28+L28</f>
        <v>65</v>
      </c>
      <c r="O28" s="190">
        <f>+O6+O8+O10+O12+O14+O16+O18+O20+O22+O24+O26</f>
        <v>80</v>
      </c>
      <c r="P28" s="193">
        <f>+P6+P8+P10+P12+P14+P16+P18+P20+P22+P24+P26</f>
        <v>36</v>
      </c>
      <c r="Q28" s="192">
        <f>+P28+O28</f>
        <v>116</v>
      </c>
      <c r="R28" s="190">
        <v>0</v>
      </c>
      <c r="S28" s="191">
        <v>0</v>
      </c>
      <c r="T28" s="192">
        <v>0</v>
      </c>
      <c r="U28" s="190">
        <v>0</v>
      </c>
      <c r="V28" s="191">
        <v>0</v>
      </c>
      <c r="W28" s="192">
        <v>0</v>
      </c>
      <c r="X28" s="190">
        <f t="shared" ref="X28:Z28" si="33">C28+F28+I28+L28+O28+U28</f>
        <v>411</v>
      </c>
      <c r="Y28" s="191">
        <f t="shared" si="33"/>
        <v>132</v>
      </c>
      <c r="Z28" s="192">
        <f t="shared" si="33"/>
        <v>543</v>
      </c>
    </row>
    <row r="29" spans="1:26" ht="31.5" customHeight="1" thickBot="1" x14ac:dyDescent="0.3">
      <c r="A29" s="407"/>
      <c r="B29" s="194" t="s">
        <v>88</v>
      </c>
      <c r="C29" s="195" t="s">
        <v>15</v>
      </c>
      <c r="D29" s="196" t="s">
        <v>15</v>
      </c>
      <c r="E29" s="197" t="s">
        <v>15</v>
      </c>
      <c r="F29" s="195">
        <f t="shared" ref="F29:H29" si="34">F28/F$28</f>
        <v>1</v>
      </c>
      <c r="G29" s="198">
        <f t="shared" si="34"/>
        <v>1</v>
      </c>
      <c r="H29" s="197">
        <f t="shared" si="34"/>
        <v>1</v>
      </c>
      <c r="I29" s="195" t="s">
        <v>15</v>
      </c>
      <c r="J29" s="196" t="s">
        <v>15</v>
      </c>
      <c r="K29" s="197" t="s">
        <v>15</v>
      </c>
      <c r="L29" s="195">
        <f t="shared" ref="L29:Q29" si="35">L28/L$28</f>
        <v>1</v>
      </c>
      <c r="M29" s="198">
        <f t="shared" si="35"/>
        <v>1</v>
      </c>
      <c r="N29" s="197">
        <f t="shared" si="35"/>
        <v>1</v>
      </c>
      <c r="O29" s="195">
        <f t="shared" si="35"/>
        <v>1</v>
      </c>
      <c r="P29" s="198">
        <f t="shared" si="35"/>
        <v>1</v>
      </c>
      <c r="Q29" s="197">
        <f t="shared" si="35"/>
        <v>1</v>
      </c>
      <c r="R29" s="195" t="s">
        <v>15</v>
      </c>
      <c r="S29" s="196" t="s">
        <v>15</v>
      </c>
      <c r="T29" s="197" t="s">
        <v>15</v>
      </c>
      <c r="U29" s="195" t="s">
        <v>15</v>
      </c>
      <c r="V29" s="196" t="s">
        <v>15</v>
      </c>
      <c r="W29" s="197" t="s">
        <v>15</v>
      </c>
      <c r="X29" s="195">
        <f t="shared" ref="X29:Y29" si="36">X28/X$28</f>
        <v>1</v>
      </c>
      <c r="Y29" s="196">
        <f t="shared" si="36"/>
        <v>1</v>
      </c>
      <c r="Z29" s="197">
        <f t="shared" si="26"/>
        <v>1</v>
      </c>
    </row>
    <row r="30" spans="1:26" ht="31.5" customHeight="1" thickBot="1" x14ac:dyDescent="0.3">
      <c r="A30" s="199"/>
      <c r="B30" s="83"/>
      <c r="C30" s="200"/>
      <c r="D30" s="200"/>
      <c r="E30" s="200"/>
      <c r="F30" s="200"/>
      <c r="G30" s="200"/>
      <c r="H30" s="200"/>
      <c r="I30" s="200"/>
      <c r="J30" s="200"/>
      <c r="K30" s="200"/>
      <c r="L30" s="200"/>
      <c r="M30" s="200"/>
      <c r="N30" s="200"/>
      <c r="O30" s="200"/>
      <c r="P30" s="200"/>
      <c r="Q30" s="200"/>
      <c r="R30" s="200"/>
      <c r="S30" s="200"/>
      <c r="T30" s="200"/>
      <c r="U30" s="200"/>
      <c r="V30" s="200"/>
      <c r="W30" s="200"/>
      <c r="X30" s="200"/>
      <c r="Y30" s="200"/>
      <c r="Z30" s="200"/>
    </row>
    <row r="31" spans="1:26" ht="42" customHeight="1" x14ac:dyDescent="0.25">
      <c r="A31" s="201" t="s">
        <v>100</v>
      </c>
      <c r="B31" s="202" t="s">
        <v>12</v>
      </c>
      <c r="C31" s="175" t="s">
        <v>13</v>
      </c>
      <c r="D31" s="176" t="s">
        <v>13</v>
      </c>
      <c r="E31" s="177" t="s">
        <v>13</v>
      </c>
      <c r="F31" s="175">
        <v>0</v>
      </c>
      <c r="G31" s="176">
        <v>0</v>
      </c>
      <c r="H31" s="177">
        <f>+G31+F31</f>
        <v>0</v>
      </c>
      <c r="I31" s="175" t="s">
        <v>13</v>
      </c>
      <c r="J31" s="176" t="s">
        <v>13</v>
      </c>
      <c r="K31" s="177" t="s">
        <v>13</v>
      </c>
      <c r="L31" s="175">
        <v>0</v>
      </c>
      <c r="M31" s="176">
        <v>0</v>
      </c>
      <c r="N31" s="177">
        <f>+M31+L31</f>
        <v>0</v>
      </c>
      <c r="O31" s="175">
        <v>0</v>
      </c>
      <c r="P31" s="176">
        <v>0</v>
      </c>
      <c r="Q31" s="177">
        <f>+P31+O31</f>
        <v>0</v>
      </c>
      <c r="R31" s="175" t="s">
        <v>13</v>
      </c>
      <c r="S31" s="176" t="s">
        <v>13</v>
      </c>
      <c r="T31" s="177" t="s">
        <v>13</v>
      </c>
      <c r="U31" s="175" t="s">
        <v>13</v>
      </c>
      <c r="V31" s="176" t="s">
        <v>13</v>
      </c>
      <c r="W31" s="177" t="s">
        <v>13</v>
      </c>
      <c r="X31" s="175">
        <f>+F31+L31+O31</f>
        <v>0</v>
      </c>
      <c r="Y31" s="176">
        <f>+G31+M31+P31</f>
        <v>0</v>
      </c>
      <c r="Z31" s="177">
        <f>+Y31+X31</f>
        <v>0</v>
      </c>
    </row>
    <row r="32" spans="1:26" ht="43.5" customHeight="1" thickBot="1" x14ac:dyDescent="0.3">
      <c r="A32" s="203" t="s">
        <v>101</v>
      </c>
      <c r="B32" s="204" t="s">
        <v>12</v>
      </c>
      <c r="C32" s="403" t="s">
        <v>13</v>
      </c>
      <c r="D32" s="403"/>
      <c r="E32" s="403"/>
      <c r="F32" s="400">
        <f>+F33-H28-H31</f>
        <v>0</v>
      </c>
      <c r="G32" s="401"/>
      <c r="H32" s="402"/>
      <c r="I32" s="400" t="s">
        <v>13</v>
      </c>
      <c r="J32" s="401"/>
      <c r="K32" s="402"/>
      <c r="L32" s="400">
        <f>+L33-N28-N31</f>
        <v>0</v>
      </c>
      <c r="M32" s="401"/>
      <c r="N32" s="402"/>
      <c r="O32" s="400">
        <f>+O33-Q28-Q31</f>
        <v>0</v>
      </c>
      <c r="P32" s="401"/>
      <c r="Q32" s="402"/>
      <c r="R32" s="400" t="s">
        <v>13</v>
      </c>
      <c r="S32" s="401"/>
      <c r="T32" s="402"/>
      <c r="U32" s="400" t="s">
        <v>13</v>
      </c>
      <c r="V32" s="401"/>
      <c r="W32" s="402"/>
      <c r="X32" s="403">
        <f>+X33-Z28-Z31</f>
        <v>0</v>
      </c>
      <c r="Y32" s="403"/>
      <c r="Z32" s="403"/>
    </row>
    <row r="33" spans="1:26" ht="51.75" customHeight="1" thickBot="1" x14ac:dyDescent="0.3">
      <c r="A33" s="205" t="s">
        <v>30</v>
      </c>
      <c r="B33" s="206" t="s">
        <v>12</v>
      </c>
      <c r="C33" s="390" t="s">
        <v>13</v>
      </c>
      <c r="D33" s="391"/>
      <c r="E33" s="392"/>
      <c r="F33" s="390">
        <v>362</v>
      </c>
      <c r="G33" s="391"/>
      <c r="H33" s="392"/>
      <c r="I33" s="390" t="s">
        <v>13</v>
      </c>
      <c r="J33" s="391"/>
      <c r="K33" s="392"/>
      <c r="L33" s="390">
        <v>65</v>
      </c>
      <c r="M33" s="391"/>
      <c r="N33" s="392"/>
      <c r="O33" s="390">
        <v>116</v>
      </c>
      <c r="P33" s="391"/>
      <c r="Q33" s="392"/>
      <c r="R33" s="390" t="s">
        <v>13</v>
      </c>
      <c r="S33" s="391"/>
      <c r="T33" s="392"/>
      <c r="U33" s="390" t="s">
        <v>13</v>
      </c>
      <c r="V33" s="391"/>
      <c r="W33" s="392"/>
      <c r="X33" s="393">
        <f>+F33+L33+O33</f>
        <v>543</v>
      </c>
      <c r="Y33" s="394"/>
      <c r="Z33" s="395"/>
    </row>
    <row r="34" spans="1:26" ht="30.6" customHeight="1" thickBot="1" x14ac:dyDescent="0.3">
      <c r="A34" s="207"/>
      <c r="B34" s="208"/>
      <c r="C34" s="209"/>
      <c r="D34" s="209"/>
      <c r="E34" s="209"/>
      <c r="F34" s="209"/>
      <c r="G34" s="209"/>
      <c r="H34" s="209"/>
      <c r="I34" s="209"/>
      <c r="J34" s="209"/>
      <c r="K34" s="209"/>
      <c r="L34" s="209"/>
      <c r="M34" s="209"/>
      <c r="N34" s="209"/>
      <c r="O34" s="209"/>
      <c r="P34" s="209"/>
      <c r="Q34" s="209"/>
      <c r="R34" s="209"/>
      <c r="S34" s="209"/>
      <c r="T34" s="209"/>
      <c r="U34" s="209"/>
      <c r="V34" s="209"/>
      <c r="W34" s="209"/>
      <c r="X34" s="209"/>
      <c r="Y34" s="209"/>
      <c r="Z34" s="209"/>
    </row>
    <row r="35" spans="1:26" ht="36.75" customHeight="1" x14ac:dyDescent="0.25">
      <c r="A35" s="396"/>
      <c r="B35" s="397"/>
      <c r="C35" s="397"/>
      <c r="D35" s="397"/>
      <c r="E35" s="397"/>
      <c r="F35" s="398"/>
      <c r="G35" s="398"/>
      <c r="H35" s="398"/>
      <c r="I35" s="398"/>
      <c r="J35" s="398"/>
      <c r="K35" s="398"/>
      <c r="L35" s="398"/>
      <c r="M35" s="398"/>
      <c r="N35" s="398"/>
      <c r="O35" s="398"/>
      <c r="P35" s="398"/>
      <c r="Q35" s="398"/>
      <c r="R35" s="398"/>
      <c r="S35" s="398"/>
      <c r="T35" s="398"/>
      <c r="U35" s="398"/>
      <c r="V35" s="398"/>
      <c r="W35" s="398"/>
      <c r="X35" s="398"/>
      <c r="Y35" s="398"/>
      <c r="Z35" s="399"/>
    </row>
    <row r="36" spans="1:26" ht="44.25" customHeight="1" x14ac:dyDescent="0.25">
      <c r="A36" s="388" t="s">
        <v>32</v>
      </c>
      <c r="B36" s="389"/>
      <c r="C36" s="381">
        <v>0</v>
      </c>
      <c r="D36" s="382"/>
      <c r="E36" s="383"/>
      <c r="F36" s="381">
        <v>2</v>
      </c>
      <c r="G36" s="382"/>
      <c r="H36" s="383"/>
      <c r="I36" s="381">
        <v>0</v>
      </c>
      <c r="J36" s="382">
        <v>2</v>
      </c>
      <c r="K36" s="383">
        <v>2</v>
      </c>
      <c r="L36" s="381">
        <v>1</v>
      </c>
      <c r="M36" s="382">
        <v>2</v>
      </c>
      <c r="N36" s="383">
        <v>2</v>
      </c>
      <c r="O36" s="381">
        <v>1</v>
      </c>
      <c r="P36" s="382">
        <v>1</v>
      </c>
      <c r="Q36" s="383">
        <v>1</v>
      </c>
      <c r="R36" s="381">
        <v>0</v>
      </c>
      <c r="S36" s="382">
        <v>0</v>
      </c>
      <c r="T36" s="383">
        <v>0</v>
      </c>
      <c r="U36" s="381">
        <v>0</v>
      </c>
      <c r="V36" s="382">
        <v>3</v>
      </c>
      <c r="W36" s="383">
        <v>3</v>
      </c>
      <c r="X36" s="381">
        <f>C36+F36+I36+L36+O36+R36+U36</f>
        <v>4</v>
      </c>
      <c r="Y36" s="382">
        <f t="shared" ref="Y36:Z37" si="37">D36+G36+J36+M36+P36+S36+V36</f>
        <v>8</v>
      </c>
      <c r="Z36" s="383">
        <f t="shared" si="37"/>
        <v>8</v>
      </c>
    </row>
    <row r="37" spans="1:26" ht="44.25" customHeight="1" thickBot="1" x14ac:dyDescent="0.3">
      <c r="A37" s="384" t="s">
        <v>33</v>
      </c>
      <c r="B37" s="385"/>
      <c r="C37" s="386">
        <v>1</v>
      </c>
      <c r="D37" s="379"/>
      <c r="E37" s="387"/>
      <c r="F37" s="378">
        <v>3</v>
      </c>
      <c r="G37" s="379"/>
      <c r="H37" s="380"/>
      <c r="I37" s="378">
        <v>0</v>
      </c>
      <c r="J37" s="379"/>
      <c r="K37" s="380"/>
      <c r="L37" s="378">
        <v>1</v>
      </c>
      <c r="M37" s="379"/>
      <c r="N37" s="380"/>
      <c r="O37" s="378">
        <v>1</v>
      </c>
      <c r="P37" s="379"/>
      <c r="Q37" s="380"/>
      <c r="R37" s="378">
        <v>0</v>
      </c>
      <c r="S37" s="379"/>
      <c r="T37" s="380"/>
      <c r="U37" s="378">
        <v>0</v>
      </c>
      <c r="V37" s="379"/>
      <c r="W37" s="380"/>
      <c r="X37" s="379">
        <f>C37+F37+I37+L37+O37+R37+U37</f>
        <v>6</v>
      </c>
      <c r="Y37" s="379">
        <f t="shared" si="37"/>
        <v>0</v>
      </c>
      <c r="Z37" s="380">
        <f t="shared" si="37"/>
        <v>0</v>
      </c>
    </row>
    <row r="38" spans="1:26" x14ac:dyDescent="0.25">
      <c r="A38" s="210" t="s">
        <v>34</v>
      </c>
      <c r="B38" s="210"/>
      <c r="C38" s="210"/>
      <c r="D38" s="210"/>
      <c r="E38" s="210"/>
      <c r="F38" s="210"/>
      <c r="G38" s="210"/>
      <c r="H38" s="210"/>
      <c r="I38" s="210"/>
      <c r="J38" s="210"/>
      <c r="K38" s="210"/>
      <c r="L38" s="210"/>
      <c r="M38" s="210"/>
      <c r="N38" s="210"/>
      <c r="O38" s="210"/>
      <c r="P38" s="210"/>
      <c r="Q38" s="210"/>
      <c r="R38" s="210"/>
      <c r="S38" s="210"/>
      <c r="T38" s="210"/>
      <c r="U38" s="210"/>
      <c r="V38" s="210"/>
      <c r="W38" s="210"/>
      <c r="X38" s="210"/>
      <c r="Y38" s="210"/>
      <c r="Z38" s="210"/>
    </row>
    <row r="39" spans="1:26" x14ac:dyDescent="0.25">
      <c r="A39" s="211"/>
      <c r="B39" s="212"/>
      <c r="C39" s="212"/>
      <c r="D39" s="212"/>
      <c r="E39" s="211"/>
      <c r="F39" s="211"/>
      <c r="G39" s="211"/>
      <c r="H39" s="211"/>
      <c r="I39" s="211"/>
      <c r="J39" s="211"/>
      <c r="K39" s="211"/>
      <c r="L39" s="211"/>
      <c r="M39" s="211"/>
      <c r="N39" s="211"/>
      <c r="O39" s="211"/>
      <c r="P39" s="211"/>
      <c r="Q39" s="211"/>
      <c r="R39" s="211"/>
      <c r="S39" s="211"/>
      <c r="T39" s="211"/>
      <c r="U39" s="211"/>
      <c r="V39" s="211"/>
      <c r="W39" s="211"/>
      <c r="X39" s="211"/>
      <c r="Y39" s="211"/>
      <c r="Z39" s="211"/>
    </row>
  </sheetData>
  <mergeCells count="66">
    <mergeCell ref="A1:Z1"/>
    <mergeCell ref="A2:Z2"/>
    <mergeCell ref="A3:B5"/>
    <mergeCell ref="C3:Z3"/>
    <mergeCell ref="C4:E4"/>
    <mergeCell ref="F4:H4"/>
    <mergeCell ref="I4:K4"/>
    <mergeCell ref="L4:N4"/>
    <mergeCell ref="O4:Q4"/>
    <mergeCell ref="R4:T4"/>
    <mergeCell ref="A24:A25"/>
    <mergeCell ref="U4:W4"/>
    <mergeCell ref="X4:Z4"/>
    <mergeCell ref="A6:A7"/>
    <mergeCell ref="A8:A9"/>
    <mergeCell ref="A10:A11"/>
    <mergeCell ref="A12:A13"/>
    <mergeCell ref="A14:A15"/>
    <mergeCell ref="A16:A17"/>
    <mergeCell ref="A18:A19"/>
    <mergeCell ref="A20:A21"/>
    <mergeCell ref="A22:A23"/>
    <mergeCell ref="A26:A27"/>
    <mergeCell ref="A28:A29"/>
    <mergeCell ref="C32:E32"/>
    <mergeCell ref="F32:H32"/>
    <mergeCell ref="I32:K32"/>
    <mergeCell ref="O32:Q32"/>
    <mergeCell ref="R32:T32"/>
    <mergeCell ref="U32:W32"/>
    <mergeCell ref="X32:Z32"/>
    <mergeCell ref="C33:E33"/>
    <mergeCell ref="F33:H33"/>
    <mergeCell ref="I33:K33"/>
    <mergeCell ref="L33:N33"/>
    <mergeCell ref="O33:Q33"/>
    <mergeCell ref="R33:T33"/>
    <mergeCell ref="L32:N32"/>
    <mergeCell ref="U33:W33"/>
    <mergeCell ref="X33:Z33"/>
    <mergeCell ref="A35:E35"/>
    <mergeCell ref="F35:H35"/>
    <mergeCell ref="I35:K35"/>
    <mergeCell ref="L35:N35"/>
    <mergeCell ref="O35:Q35"/>
    <mergeCell ref="R35:T35"/>
    <mergeCell ref="U35:W35"/>
    <mergeCell ref="X35:Z35"/>
    <mergeCell ref="O37:Q37"/>
    <mergeCell ref="R37:T37"/>
    <mergeCell ref="A36:B36"/>
    <mergeCell ref="C36:E36"/>
    <mergeCell ref="F36:H36"/>
    <mergeCell ref="I36:K36"/>
    <mergeCell ref="L36:N36"/>
    <mergeCell ref="O36:Q36"/>
    <mergeCell ref="A37:B37"/>
    <mergeCell ref="C37:E37"/>
    <mergeCell ref="F37:H37"/>
    <mergeCell ref="I37:K37"/>
    <mergeCell ref="L37:N37"/>
    <mergeCell ref="U37:W37"/>
    <mergeCell ref="X37:Z37"/>
    <mergeCell ref="R36:T36"/>
    <mergeCell ref="U36:W36"/>
    <mergeCell ref="X36:Z36"/>
  </mergeCells>
  <pageMargins left="0.70866141732283472" right="0.70866141732283472" top="0.74803149606299213" bottom="0.74803149606299213" header="0.31496062992125984" footer="0.31496062992125984"/>
  <pageSetup paperSize="8" scale="53" orientation="landscape" copies="2"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5"/>
  <sheetViews>
    <sheetView zoomScale="73" zoomScaleNormal="73" workbookViewId="0">
      <selection sqref="A1:J1"/>
    </sheetView>
  </sheetViews>
  <sheetFormatPr baseColWidth="10" defaultRowHeight="15" x14ac:dyDescent="0.25"/>
  <cols>
    <col min="1" max="1" width="41.140625" customWidth="1"/>
    <col min="2" max="2" width="19.5703125" style="169" customWidth="1"/>
    <col min="3" max="4" width="22.5703125" customWidth="1"/>
    <col min="5" max="5" width="25.140625" customWidth="1"/>
    <col min="6" max="10" width="22.5703125" customWidth="1"/>
  </cols>
  <sheetData>
    <row r="1" spans="1:10" ht="57" customHeight="1" x14ac:dyDescent="0.25">
      <c r="A1" s="429" t="s">
        <v>71</v>
      </c>
      <c r="B1" s="429"/>
      <c r="C1" s="429"/>
      <c r="D1" s="429"/>
      <c r="E1" s="429"/>
      <c r="F1" s="429"/>
      <c r="G1" s="429"/>
      <c r="H1" s="429"/>
      <c r="I1" s="429"/>
      <c r="J1" s="429"/>
    </row>
    <row r="2" spans="1:10" ht="57" customHeight="1" thickBot="1" x14ac:dyDescent="0.3">
      <c r="A2" s="429" t="s">
        <v>72</v>
      </c>
      <c r="B2" s="429"/>
      <c r="C2" s="430"/>
      <c r="D2" s="430"/>
      <c r="E2" s="430"/>
      <c r="F2" s="430"/>
      <c r="G2" s="430"/>
      <c r="H2" s="430"/>
      <c r="I2" s="430"/>
      <c r="J2" s="430"/>
    </row>
    <row r="3" spans="1:10" ht="51.75" customHeight="1" thickBot="1" x14ac:dyDescent="0.3">
      <c r="A3" s="365" t="s">
        <v>73</v>
      </c>
      <c r="B3" s="369"/>
      <c r="C3" s="373" t="s">
        <v>2</v>
      </c>
      <c r="D3" s="373"/>
      <c r="E3" s="373"/>
      <c r="F3" s="373"/>
      <c r="G3" s="373"/>
      <c r="H3" s="373"/>
      <c r="I3" s="373"/>
      <c r="J3" s="374"/>
    </row>
    <row r="4" spans="1:10" ht="67.5" customHeight="1" thickBot="1" x14ac:dyDescent="0.3">
      <c r="A4" s="370"/>
      <c r="B4" s="371"/>
      <c r="C4" s="1" t="s">
        <v>3</v>
      </c>
      <c r="D4" s="3" t="s">
        <v>4</v>
      </c>
      <c r="E4" s="2" t="s">
        <v>5</v>
      </c>
      <c r="F4" s="3" t="s">
        <v>6</v>
      </c>
      <c r="G4" s="3" t="s">
        <v>7</v>
      </c>
      <c r="H4" s="4" t="s">
        <v>8</v>
      </c>
      <c r="I4" s="5" t="s">
        <v>9</v>
      </c>
      <c r="J4" s="6" t="s">
        <v>10</v>
      </c>
    </row>
    <row r="5" spans="1:10" ht="25.5" customHeight="1" x14ac:dyDescent="0.25">
      <c r="A5" s="431" t="s">
        <v>74</v>
      </c>
      <c r="B5" s="7" t="s">
        <v>12</v>
      </c>
      <c r="C5" s="8" t="s">
        <v>13</v>
      </c>
      <c r="D5" s="8">
        <v>308</v>
      </c>
      <c r="E5" s="8" t="s">
        <v>13</v>
      </c>
      <c r="F5" s="8">
        <v>50</v>
      </c>
      <c r="G5" s="8">
        <v>83</v>
      </c>
      <c r="H5" s="8" t="s">
        <v>13</v>
      </c>
      <c r="I5" s="145" t="s">
        <v>13</v>
      </c>
      <c r="J5" s="9">
        <f>SUM(C5:I5)</f>
        <v>441</v>
      </c>
    </row>
    <row r="6" spans="1:10" ht="25.5" customHeight="1" x14ac:dyDescent="0.25">
      <c r="A6" s="425"/>
      <c r="B6" s="10" t="s">
        <v>14</v>
      </c>
      <c r="C6" s="161" t="s">
        <v>15</v>
      </c>
      <c r="D6" s="11">
        <f t="shared" ref="D6" si="0">D5/D$15</f>
        <v>0.8651685393258427</v>
      </c>
      <c r="E6" s="161" t="s">
        <v>15</v>
      </c>
      <c r="F6" s="11">
        <f t="shared" ref="F6:G6" si="1">F5/F$15</f>
        <v>0.80645161290322576</v>
      </c>
      <c r="G6" s="11">
        <f t="shared" si="1"/>
        <v>0.7410714285714286</v>
      </c>
      <c r="H6" s="161" t="s">
        <v>15</v>
      </c>
      <c r="I6" s="146" t="s">
        <v>15</v>
      </c>
      <c r="J6" s="12">
        <f t="shared" ref="J6" si="2">J5/J$15</f>
        <v>0.83207547169811324</v>
      </c>
    </row>
    <row r="7" spans="1:10" ht="25.5" customHeight="1" x14ac:dyDescent="0.25">
      <c r="A7" s="424" t="s">
        <v>75</v>
      </c>
      <c r="B7" s="13" t="s">
        <v>12</v>
      </c>
      <c r="C7" s="14" t="s">
        <v>13</v>
      </c>
      <c r="D7" s="14">
        <v>5</v>
      </c>
      <c r="E7" s="14" t="s">
        <v>13</v>
      </c>
      <c r="F7" s="14">
        <v>5</v>
      </c>
      <c r="G7" s="14">
        <v>4</v>
      </c>
      <c r="H7" s="14" t="s">
        <v>13</v>
      </c>
      <c r="I7" s="147" t="s">
        <v>13</v>
      </c>
      <c r="J7" s="15">
        <f t="shared" ref="J7" si="3">SUM(C7:I7)</f>
        <v>14</v>
      </c>
    </row>
    <row r="8" spans="1:10" ht="25.5" customHeight="1" x14ac:dyDescent="0.25">
      <c r="A8" s="425"/>
      <c r="B8" s="10" t="s">
        <v>14</v>
      </c>
      <c r="C8" s="11" t="s">
        <v>15</v>
      </c>
      <c r="D8" s="11">
        <f t="shared" ref="D8" si="4">D7/D$15</f>
        <v>1.4044943820224719E-2</v>
      </c>
      <c r="E8" s="11" t="s">
        <v>15</v>
      </c>
      <c r="F8" s="11">
        <f t="shared" ref="F8:G8" si="5">F7/F$15</f>
        <v>8.0645161290322578E-2</v>
      </c>
      <c r="G8" s="11">
        <f t="shared" si="5"/>
        <v>3.5714285714285712E-2</v>
      </c>
      <c r="H8" s="11" t="s">
        <v>15</v>
      </c>
      <c r="I8" s="146" t="s">
        <v>15</v>
      </c>
      <c r="J8" s="12">
        <f t="shared" ref="J8" si="6">J7/J$15</f>
        <v>2.6415094339622643E-2</v>
      </c>
    </row>
    <row r="9" spans="1:10" ht="25.5" customHeight="1" x14ac:dyDescent="0.25">
      <c r="A9" s="424" t="s">
        <v>76</v>
      </c>
      <c r="B9" s="13" t="s">
        <v>12</v>
      </c>
      <c r="C9" s="14" t="s">
        <v>13</v>
      </c>
      <c r="D9" s="14">
        <v>25</v>
      </c>
      <c r="E9" s="14" t="s">
        <v>13</v>
      </c>
      <c r="F9" s="14">
        <v>2</v>
      </c>
      <c r="G9" s="14">
        <v>5</v>
      </c>
      <c r="H9" s="14" t="s">
        <v>13</v>
      </c>
      <c r="I9" s="147" t="s">
        <v>13</v>
      </c>
      <c r="J9" s="15">
        <f t="shared" ref="J9" si="7">SUM(C9:I9)</f>
        <v>32</v>
      </c>
    </row>
    <row r="10" spans="1:10" ht="25.5" customHeight="1" x14ac:dyDescent="0.25">
      <c r="A10" s="425"/>
      <c r="B10" s="10" t="s">
        <v>14</v>
      </c>
      <c r="C10" s="11" t="s">
        <v>15</v>
      </c>
      <c r="D10" s="11">
        <f t="shared" ref="D10" si="8">D9/D$15</f>
        <v>7.02247191011236E-2</v>
      </c>
      <c r="E10" s="11" t="s">
        <v>15</v>
      </c>
      <c r="F10" s="11">
        <f t="shared" ref="F10:G10" si="9">F9/F$15</f>
        <v>3.2258064516129031E-2</v>
      </c>
      <c r="G10" s="11">
        <f t="shared" si="9"/>
        <v>4.4642857142857144E-2</v>
      </c>
      <c r="H10" s="11" t="s">
        <v>15</v>
      </c>
      <c r="I10" s="146" t="s">
        <v>15</v>
      </c>
      <c r="J10" s="12">
        <f t="shared" ref="J10" si="10">J9/J$15</f>
        <v>6.0377358490566038E-2</v>
      </c>
    </row>
    <row r="11" spans="1:10" ht="25.5" customHeight="1" x14ac:dyDescent="0.25">
      <c r="A11" s="424" t="s">
        <v>77</v>
      </c>
      <c r="B11" s="13" t="s">
        <v>12</v>
      </c>
      <c r="C11" s="14" t="s">
        <v>13</v>
      </c>
      <c r="D11" s="14">
        <v>10</v>
      </c>
      <c r="E11" s="14" t="s">
        <v>13</v>
      </c>
      <c r="F11" s="14">
        <v>1</v>
      </c>
      <c r="G11" s="14">
        <v>3</v>
      </c>
      <c r="H11" s="14" t="s">
        <v>13</v>
      </c>
      <c r="I11" s="147" t="s">
        <v>13</v>
      </c>
      <c r="J11" s="15">
        <f t="shared" ref="J11" si="11">SUM(C11:I11)</f>
        <v>14</v>
      </c>
    </row>
    <row r="12" spans="1:10" ht="25.5" customHeight="1" x14ac:dyDescent="0.25">
      <c r="A12" s="425"/>
      <c r="B12" s="10" t="s">
        <v>14</v>
      </c>
      <c r="C12" s="11" t="s">
        <v>15</v>
      </c>
      <c r="D12" s="11">
        <f t="shared" ref="D12" si="12">D11/D$15</f>
        <v>2.8089887640449437E-2</v>
      </c>
      <c r="E12" s="11" t="s">
        <v>15</v>
      </c>
      <c r="F12" s="11">
        <f t="shared" ref="F12:G12" si="13">F11/F$15</f>
        <v>1.6129032258064516E-2</v>
      </c>
      <c r="G12" s="11">
        <f t="shared" si="13"/>
        <v>2.6785714285714284E-2</v>
      </c>
      <c r="H12" s="11" t="s">
        <v>15</v>
      </c>
      <c r="I12" s="146" t="s">
        <v>15</v>
      </c>
      <c r="J12" s="12">
        <f t="shared" ref="J12" si="14">J11/J$15</f>
        <v>2.6415094339622643E-2</v>
      </c>
    </row>
    <row r="13" spans="1:10" ht="25.5" customHeight="1" x14ac:dyDescent="0.25">
      <c r="A13" s="424" t="s">
        <v>78</v>
      </c>
      <c r="B13" s="13" t="s">
        <v>12</v>
      </c>
      <c r="C13" s="14" t="s">
        <v>13</v>
      </c>
      <c r="D13" s="14">
        <v>8</v>
      </c>
      <c r="E13" s="14" t="s">
        <v>13</v>
      </c>
      <c r="F13" s="14">
        <v>4</v>
      </c>
      <c r="G13" s="14">
        <v>17</v>
      </c>
      <c r="H13" s="14" t="s">
        <v>13</v>
      </c>
      <c r="I13" s="147" t="s">
        <v>13</v>
      </c>
      <c r="J13" s="15">
        <f t="shared" ref="J13" si="15">SUM(C13:I13)</f>
        <v>29</v>
      </c>
    </row>
    <row r="14" spans="1:10" ht="25.5" customHeight="1" thickBot="1" x14ac:dyDescent="0.3">
      <c r="A14" s="426"/>
      <c r="B14" s="10" t="s">
        <v>14</v>
      </c>
      <c r="C14" s="16" t="s">
        <v>15</v>
      </c>
      <c r="D14" s="16">
        <f t="shared" ref="D14" si="16">D13/D$15</f>
        <v>2.247191011235955E-2</v>
      </c>
      <c r="E14" s="16" t="s">
        <v>15</v>
      </c>
      <c r="F14" s="16">
        <f t="shared" ref="F14:G14" si="17">F13/F$15</f>
        <v>6.4516129032258063E-2</v>
      </c>
      <c r="G14" s="16">
        <f t="shared" si="17"/>
        <v>0.15178571428571427</v>
      </c>
      <c r="H14" s="16" t="s">
        <v>15</v>
      </c>
      <c r="I14" s="162" t="s">
        <v>15</v>
      </c>
      <c r="J14" s="17">
        <f t="shared" ref="J14" si="18">J13/J$15</f>
        <v>5.4716981132075473E-2</v>
      </c>
    </row>
    <row r="15" spans="1:10" ht="27.75" customHeight="1" x14ac:dyDescent="0.25">
      <c r="A15" s="427" t="s">
        <v>79</v>
      </c>
      <c r="B15" s="7" t="s">
        <v>12</v>
      </c>
      <c r="C15" s="19" t="s">
        <v>13</v>
      </c>
      <c r="D15" s="19">
        <f>D5+D7+D9+D11+D13</f>
        <v>356</v>
      </c>
      <c r="E15" s="19" t="s">
        <v>13</v>
      </c>
      <c r="F15" s="19">
        <f>F5+F7+F9+F11+F13</f>
        <v>62</v>
      </c>
      <c r="G15" s="19">
        <f>G5+G7+G9+G11+G13</f>
        <v>112</v>
      </c>
      <c r="H15" s="19" t="s">
        <v>13</v>
      </c>
      <c r="I15" s="122" t="s">
        <v>13</v>
      </c>
      <c r="J15" s="20">
        <f t="shared" ref="J15" si="19">J5+J7+J9+J11+J13</f>
        <v>530</v>
      </c>
    </row>
    <row r="16" spans="1:10" ht="27.75" customHeight="1" thickBot="1" x14ac:dyDescent="0.3">
      <c r="A16" s="428"/>
      <c r="B16" s="152" t="s">
        <v>14</v>
      </c>
      <c r="C16" s="22" t="s">
        <v>15</v>
      </c>
      <c r="D16" s="22">
        <f t="shared" ref="D16" si="20">D15/D$15</f>
        <v>1</v>
      </c>
      <c r="E16" s="22" t="s">
        <v>15</v>
      </c>
      <c r="F16" s="22">
        <f t="shared" ref="F16:G16" si="21">F15/F$15</f>
        <v>1</v>
      </c>
      <c r="G16" s="22">
        <f t="shared" si="21"/>
        <v>1</v>
      </c>
      <c r="H16" s="22" t="s">
        <v>15</v>
      </c>
      <c r="I16" s="163" t="s">
        <v>15</v>
      </c>
      <c r="J16" s="23">
        <f>J15/J$15</f>
        <v>1</v>
      </c>
    </row>
    <row r="17" spans="1:10" ht="36" customHeight="1" thickBot="1" x14ac:dyDescent="0.3">
      <c r="A17" s="24"/>
      <c r="B17" s="25"/>
      <c r="C17" s="26"/>
      <c r="D17" s="26"/>
      <c r="E17" s="26"/>
      <c r="F17" s="26"/>
      <c r="G17" s="26"/>
      <c r="H17" s="26"/>
      <c r="I17" s="26"/>
      <c r="J17" s="26"/>
    </row>
    <row r="18" spans="1:10" ht="44.25" customHeight="1" x14ac:dyDescent="0.25">
      <c r="A18" s="27" t="s">
        <v>80</v>
      </c>
      <c r="B18" s="164" t="s">
        <v>12</v>
      </c>
      <c r="C18" s="30" t="s">
        <v>13</v>
      </c>
      <c r="D18" s="30">
        <v>6</v>
      </c>
      <c r="E18" s="30" t="s">
        <v>13</v>
      </c>
      <c r="F18" s="30">
        <v>3</v>
      </c>
      <c r="G18" s="30">
        <v>4</v>
      </c>
      <c r="H18" s="30" t="s">
        <v>13</v>
      </c>
      <c r="I18" s="30" t="s">
        <v>13</v>
      </c>
      <c r="J18" s="32">
        <f>SUM(C18:I18)</f>
        <v>13</v>
      </c>
    </row>
    <row r="19" spans="1:10" ht="44.25" customHeight="1" thickBot="1" x14ac:dyDescent="0.3">
      <c r="A19" s="165" t="s">
        <v>29</v>
      </c>
      <c r="B19" s="152" t="s">
        <v>12</v>
      </c>
      <c r="C19" s="35" t="s">
        <v>13</v>
      </c>
      <c r="D19" s="37">
        <f>+D20-D18-D15</f>
        <v>0</v>
      </c>
      <c r="E19" s="37" t="s">
        <v>13</v>
      </c>
      <c r="F19" s="37">
        <f>+F20-F18-F15</f>
        <v>0</v>
      </c>
      <c r="G19" s="37">
        <f>+G20-G18-G15</f>
        <v>0</v>
      </c>
      <c r="H19" s="37" t="s">
        <v>13</v>
      </c>
      <c r="I19" s="38" t="s">
        <v>13</v>
      </c>
      <c r="J19" s="166">
        <f>SUM(C19:I19)</f>
        <v>0</v>
      </c>
    </row>
    <row r="20" spans="1:10" ht="44.25" customHeight="1" thickBot="1" x14ac:dyDescent="0.3">
      <c r="A20" s="167" t="s">
        <v>30</v>
      </c>
      <c r="B20" s="152" t="s">
        <v>12</v>
      </c>
      <c r="C20" s="35" t="s">
        <v>13</v>
      </c>
      <c r="D20" s="37">
        <v>362</v>
      </c>
      <c r="E20" s="37" t="s">
        <v>13</v>
      </c>
      <c r="F20" s="37">
        <v>65</v>
      </c>
      <c r="G20" s="37">
        <v>116</v>
      </c>
      <c r="H20" s="37" t="s">
        <v>81</v>
      </c>
      <c r="I20" s="37" t="s">
        <v>13</v>
      </c>
      <c r="J20" s="39">
        <f>SUM(C20:I20)</f>
        <v>543</v>
      </c>
    </row>
    <row r="21" spans="1:10" ht="54.75" customHeight="1" thickBot="1" x14ac:dyDescent="0.3">
      <c r="A21" s="40"/>
      <c r="B21" s="24"/>
      <c r="C21" s="41"/>
      <c r="D21" s="41"/>
      <c r="E21" s="41"/>
      <c r="F21" s="41"/>
      <c r="G21" s="41"/>
      <c r="H21" s="41"/>
      <c r="I21" s="41"/>
      <c r="J21" s="42"/>
    </row>
    <row r="22" spans="1:10" ht="42" customHeight="1" x14ac:dyDescent="0.25">
      <c r="A22" s="331" t="s">
        <v>31</v>
      </c>
      <c r="B22" s="332"/>
      <c r="C22" s="332"/>
      <c r="D22" s="44"/>
      <c r="E22" s="44"/>
      <c r="F22" s="44"/>
      <c r="G22" s="44"/>
      <c r="H22" s="44"/>
      <c r="I22" s="44"/>
      <c r="J22" s="45"/>
    </row>
    <row r="23" spans="1:10" ht="42" customHeight="1" x14ac:dyDescent="0.25">
      <c r="A23" s="348" t="s">
        <v>32</v>
      </c>
      <c r="B23" s="349"/>
      <c r="C23" s="168">
        <v>0</v>
      </c>
      <c r="D23" s="47">
        <v>2</v>
      </c>
      <c r="E23" s="47">
        <v>0</v>
      </c>
      <c r="F23" s="47">
        <v>1</v>
      </c>
      <c r="G23" s="47">
        <v>1</v>
      </c>
      <c r="H23" s="47">
        <v>0</v>
      </c>
      <c r="I23" s="47">
        <v>0</v>
      </c>
      <c r="J23" s="48">
        <f>SUM(C23:I23)</f>
        <v>4</v>
      </c>
    </row>
    <row r="24" spans="1:10" ht="42" customHeight="1" thickBot="1" x14ac:dyDescent="0.3">
      <c r="A24" s="350" t="s">
        <v>33</v>
      </c>
      <c r="B24" s="351"/>
      <c r="C24" s="49">
        <v>1</v>
      </c>
      <c r="D24" s="50">
        <v>3</v>
      </c>
      <c r="E24" s="50">
        <v>0</v>
      </c>
      <c r="F24" s="50">
        <v>1</v>
      </c>
      <c r="G24" s="50">
        <v>1</v>
      </c>
      <c r="H24" s="50">
        <v>0</v>
      </c>
      <c r="I24" s="51">
        <v>0</v>
      </c>
      <c r="J24" s="52">
        <f>SUM(C24:I24)</f>
        <v>6</v>
      </c>
    </row>
    <row r="25" spans="1:10" ht="31.5" customHeight="1" x14ac:dyDescent="0.25">
      <c r="A25" s="53" t="s">
        <v>34</v>
      </c>
      <c r="B25" s="54"/>
      <c r="C25" s="55"/>
      <c r="D25" s="55"/>
      <c r="E25" s="55"/>
      <c r="F25" s="55"/>
      <c r="G25" s="55"/>
      <c r="H25" s="55"/>
      <c r="I25" s="55"/>
      <c r="J25" s="55"/>
    </row>
  </sheetData>
  <mergeCells count="13">
    <mergeCell ref="A7:A8"/>
    <mergeCell ref="A1:J1"/>
    <mergeCell ref="A2:J2"/>
    <mergeCell ref="A3:B4"/>
    <mergeCell ref="C3:J3"/>
    <mergeCell ref="A5:A6"/>
    <mergeCell ref="A24:B24"/>
    <mergeCell ref="A9:A10"/>
    <mergeCell ref="A11:A12"/>
    <mergeCell ref="A13:A14"/>
    <mergeCell ref="A15:A16"/>
    <mergeCell ref="A22:C22"/>
    <mergeCell ref="A23:B23"/>
  </mergeCells>
  <pageMargins left="0.70866141732283472" right="0.70866141732283472" top="0.74803149606299213" bottom="0.74803149606299213" header="0.31496062992125984" footer="0.31496062992125984"/>
  <pageSetup paperSize="9" scale="53"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21"/>
  <sheetViews>
    <sheetView zoomScale="71" zoomScaleNormal="71" workbookViewId="0">
      <selection sqref="A1:J1"/>
    </sheetView>
  </sheetViews>
  <sheetFormatPr baseColWidth="10" defaultRowHeight="15" x14ac:dyDescent="0.25"/>
  <cols>
    <col min="1" max="1" width="33.7109375" customWidth="1"/>
    <col min="2" max="2" width="12.140625" style="56" customWidth="1"/>
    <col min="3" max="10" width="22.5703125" customWidth="1"/>
  </cols>
  <sheetData>
    <row r="1" spans="1:10" ht="43.5" customHeight="1" x14ac:dyDescent="0.25">
      <c r="A1" s="429" t="s">
        <v>62</v>
      </c>
      <c r="B1" s="429"/>
      <c r="C1" s="429"/>
      <c r="D1" s="429"/>
      <c r="E1" s="429"/>
      <c r="F1" s="429"/>
      <c r="G1" s="429"/>
      <c r="H1" s="429"/>
      <c r="I1" s="429"/>
      <c r="J1" s="429"/>
    </row>
    <row r="2" spans="1:10" ht="43.5" customHeight="1" thickBot="1" x14ac:dyDescent="0.3">
      <c r="A2" s="429" t="s">
        <v>63</v>
      </c>
      <c r="B2" s="429"/>
      <c r="C2" s="430"/>
      <c r="D2" s="430"/>
      <c r="E2" s="430"/>
      <c r="F2" s="430"/>
      <c r="G2" s="430"/>
      <c r="H2" s="430"/>
      <c r="I2" s="430"/>
      <c r="J2" s="430"/>
    </row>
    <row r="3" spans="1:10" ht="51.75" customHeight="1" thickBot="1" x14ac:dyDescent="0.3">
      <c r="A3" s="365" t="s">
        <v>64</v>
      </c>
      <c r="B3" s="369"/>
      <c r="C3" s="372" t="s">
        <v>2</v>
      </c>
      <c r="D3" s="373"/>
      <c r="E3" s="373"/>
      <c r="F3" s="373"/>
      <c r="G3" s="373"/>
      <c r="H3" s="373"/>
      <c r="I3" s="373"/>
      <c r="J3" s="374"/>
    </row>
    <row r="4" spans="1:10" ht="48" customHeight="1" thickBot="1" x14ac:dyDescent="0.3">
      <c r="A4" s="370"/>
      <c r="B4" s="371"/>
      <c r="C4" s="1" t="s">
        <v>3</v>
      </c>
      <c r="D4" s="3" t="s">
        <v>4</v>
      </c>
      <c r="E4" s="2" t="s">
        <v>5</v>
      </c>
      <c r="F4" s="2" t="s">
        <v>65</v>
      </c>
      <c r="G4" s="3" t="s">
        <v>7</v>
      </c>
      <c r="H4" s="3" t="s">
        <v>8</v>
      </c>
      <c r="I4" s="5" t="s">
        <v>9</v>
      </c>
      <c r="J4" s="6" t="s">
        <v>10</v>
      </c>
    </row>
    <row r="5" spans="1:10" ht="25.5" customHeight="1" x14ac:dyDescent="0.25">
      <c r="A5" s="435" t="s">
        <v>66</v>
      </c>
      <c r="B5" s="13" t="s">
        <v>12</v>
      </c>
      <c r="C5" s="8" t="s">
        <v>13</v>
      </c>
      <c r="D5" s="8">
        <v>318</v>
      </c>
      <c r="E5" s="8" t="s">
        <v>13</v>
      </c>
      <c r="F5" s="8">
        <v>58</v>
      </c>
      <c r="G5" s="8">
        <v>95</v>
      </c>
      <c r="H5" s="8" t="s">
        <v>13</v>
      </c>
      <c r="I5" s="145" t="s">
        <v>13</v>
      </c>
      <c r="J5" s="9">
        <f>SUM(C5:I5)</f>
        <v>471</v>
      </c>
    </row>
    <row r="6" spans="1:10" ht="25.5" customHeight="1" x14ac:dyDescent="0.25">
      <c r="A6" s="436"/>
      <c r="B6" s="10" t="s">
        <v>14</v>
      </c>
      <c r="C6" s="11" t="s">
        <v>15</v>
      </c>
      <c r="D6" s="11">
        <f t="shared" ref="D6:J6" si="0">D5/D$11</f>
        <v>0.88088642659279781</v>
      </c>
      <c r="E6" s="11" t="s">
        <v>15</v>
      </c>
      <c r="F6" s="11">
        <f t="shared" ref="F6:G6" si="1">F5/F$11</f>
        <v>0.98305084745762716</v>
      </c>
      <c r="G6" s="11">
        <f t="shared" si="1"/>
        <v>0.82608695652173914</v>
      </c>
      <c r="H6" s="11" t="s">
        <v>15</v>
      </c>
      <c r="I6" s="146" t="s">
        <v>15</v>
      </c>
      <c r="J6" s="12">
        <f t="shared" si="0"/>
        <v>0.88037383177570094</v>
      </c>
    </row>
    <row r="7" spans="1:10" ht="25.5" customHeight="1" x14ac:dyDescent="0.25">
      <c r="A7" s="432" t="s">
        <v>67</v>
      </c>
      <c r="B7" s="13" t="s">
        <v>12</v>
      </c>
      <c r="C7" s="14" t="s">
        <v>13</v>
      </c>
      <c r="D7" s="14">
        <v>26</v>
      </c>
      <c r="E7" s="14" t="s">
        <v>13</v>
      </c>
      <c r="F7" s="14">
        <v>0</v>
      </c>
      <c r="G7" s="14">
        <v>9</v>
      </c>
      <c r="H7" s="14" t="s">
        <v>13</v>
      </c>
      <c r="I7" s="147" t="s">
        <v>13</v>
      </c>
      <c r="J7" s="15">
        <f t="shared" ref="J7" si="2">SUM(C7:I7)</f>
        <v>35</v>
      </c>
    </row>
    <row r="8" spans="1:10" ht="25.5" customHeight="1" x14ac:dyDescent="0.25">
      <c r="A8" s="436"/>
      <c r="B8" s="10" t="s">
        <v>14</v>
      </c>
      <c r="C8" s="11" t="s">
        <v>15</v>
      </c>
      <c r="D8" s="11">
        <f t="shared" ref="D8:J8" si="3">D7/D$11</f>
        <v>7.2022160664819951E-2</v>
      </c>
      <c r="E8" s="11" t="s">
        <v>15</v>
      </c>
      <c r="F8" s="11">
        <f t="shared" ref="F8:G8" si="4">F7/F$11</f>
        <v>0</v>
      </c>
      <c r="G8" s="11">
        <f t="shared" si="4"/>
        <v>7.8260869565217397E-2</v>
      </c>
      <c r="H8" s="11" t="s">
        <v>15</v>
      </c>
      <c r="I8" s="146" t="s">
        <v>15</v>
      </c>
      <c r="J8" s="12">
        <f t="shared" si="3"/>
        <v>6.5420560747663545E-2</v>
      </c>
    </row>
    <row r="9" spans="1:10" ht="25.5" customHeight="1" x14ac:dyDescent="0.25">
      <c r="A9" s="432" t="s">
        <v>68</v>
      </c>
      <c r="B9" s="148" t="s">
        <v>12</v>
      </c>
      <c r="C9" s="149" t="s">
        <v>13</v>
      </c>
      <c r="D9" s="149">
        <v>17</v>
      </c>
      <c r="E9" s="149" t="s">
        <v>13</v>
      </c>
      <c r="F9" s="149">
        <v>1</v>
      </c>
      <c r="G9" s="149">
        <v>11</v>
      </c>
      <c r="H9" s="149" t="s">
        <v>13</v>
      </c>
      <c r="I9" s="150" t="s">
        <v>13</v>
      </c>
      <c r="J9" s="151">
        <f t="shared" ref="J9:J11" si="5">SUM(C9:I9)</f>
        <v>29</v>
      </c>
    </row>
    <row r="10" spans="1:10" ht="25.5" customHeight="1" thickBot="1" x14ac:dyDescent="0.3">
      <c r="A10" s="433"/>
      <c r="B10" s="152" t="s">
        <v>14</v>
      </c>
      <c r="C10" s="153" t="s">
        <v>15</v>
      </c>
      <c r="D10" s="153">
        <f t="shared" ref="D10:J10" si="6">D9/D$11</f>
        <v>4.7091412742382273E-2</v>
      </c>
      <c r="E10" s="153" t="s">
        <v>15</v>
      </c>
      <c r="F10" s="153">
        <f t="shared" ref="F10:G10" si="7">F9/F$11</f>
        <v>1.6949152542372881E-2</v>
      </c>
      <c r="G10" s="153">
        <f t="shared" si="7"/>
        <v>9.5652173913043481E-2</v>
      </c>
      <c r="H10" s="153" t="s">
        <v>15</v>
      </c>
      <c r="I10" s="154" t="s">
        <v>15</v>
      </c>
      <c r="J10" s="155">
        <f t="shared" si="6"/>
        <v>5.4205607476635512E-2</v>
      </c>
    </row>
    <row r="11" spans="1:10" ht="27.75" customHeight="1" x14ac:dyDescent="0.25">
      <c r="A11" s="434" t="s">
        <v>69</v>
      </c>
      <c r="B11" s="13" t="s">
        <v>12</v>
      </c>
      <c r="C11" s="156" t="s">
        <v>13</v>
      </c>
      <c r="D11" s="156">
        <f t="shared" ref="D11" si="8">D5+D7++D9</f>
        <v>361</v>
      </c>
      <c r="E11" s="156" t="s">
        <v>13</v>
      </c>
      <c r="F11" s="156">
        <f t="shared" ref="F11:G11" si="9">F5+F7++F9</f>
        <v>59</v>
      </c>
      <c r="G11" s="156">
        <f t="shared" si="9"/>
        <v>115</v>
      </c>
      <c r="H11" s="156" t="s">
        <v>13</v>
      </c>
      <c r="I11" s="157" t="s">
        <v>13</v>
      </c>
      <c r="J11" s="158">
        <f t="shared" si="5"/>
        <v>535</v>
      </c>
    </row>
    <row r="12" spans="1:10" ht="27.75" customHeight="1" thickBot="1" x14ac:dyDescent="0.3">
      <c r="A12" s="370"/>
      <c r="B12" s="152" t="s">
        <v>14</v>
      </c>
      <c r="C12" s="22" t="s">
        <v>15</v>
      </c>
      <c r="D12" s="22">
        <f t="shared" ref="D12" si="10">D11/D$11</f>
        <v>1</v>
      </c>
      <c r="E12" s="22" t="s">
        <v>15</v>
      </c>
      <c r="F12" s="22">
        <f t="shared" ref="F12:G12" si="11">F11/F$11</f>
        <v>1</v>
      </c>
      <c r="G12" s="22">
        <f t="shared" si="11"/>
        <v>1</v>
      </c>
      <c r="H12" s="22" t="s">
        <v>15</v>
      </c>
      <c r="I12" s="124" t="s">
        <v>15</v>
      </c>
      <c r="J12" s="23">
        <f>J11/J$11</f>
        <v>1</v>
      </c>
    </row>
    <row r="13" spans="1:10" ht="36" customHeight="1" thickBot="1" x14ac:dyDescent="0.3">
      <c r="A13" s="24"/>
      <c r="B13" s="25"/>
      <c r="C13" s="26"/>
      <c r="D13" s="26"/>
      <c r="E13" s="26"/>
      <c r="F13" s="26"/>
      <c r="G13" s="26"/>
      <c r="H13" s="26"/>
      <c r="I13" s="26"/>
      <c r="J13" s="26"/>
    </row>
    <row r="14" spans="1:10" ht="48.75" customHeight="1" x14ac:dyDescent="0.25">
      <c r="A14" s="27" t="s">
        <v>70</v>
      </c>
      <c r="B14" s="28" t="s">
        <v>12</v>
      </c>
      <c r="C14" s="30" t="s">
        <v>13</v>
      </c>
      <c r="D14" s="30">
        <v>1</v>
      </c>
      <c r="E14" s="30" t="s">
        <v>13</v>
      </c>
      <c r="F14" s="30">
        <v>6</v>
      </c>
      <c r="G14" s="30">
        <v>1</v>
      </c>
      <c r="H14" s="30" t="s">
        <v>13</v>
      </c>
      <c r="I14" s="31" t="s">
        <v>13</v>
      </c>
      <c r="J14" s="32">
        <f>SUM(C14:I14)</f>
        <v>8</v>
      </c>
    </row>
    <row r="15" spans="1:10" ht="48.75" customHeight="1" thickBot="1" x14ac:dyDescent="0.3">
      <c r="A15" s="33" t="s">
        <v>29</v>
      </c>
      <c r="B15" s="159" t="s">
        <v>12</v>
      </c>
      <c r="C15" s="37" t="s">
        <v>13</v>
      </c>
      <c r="D15" s="37">
        <f>+D16-D14-D11</f>
        <v>0</v>
      </c>
      <c r="E15" s="37" t="s">
        <v>13</v>
      </c>
      <c r="F15" s="37">
        <f>+F16-F14-F11</f>
        <v>0</v>
      </c>
      <c r="G15" s="37">
        <f>+G16-G14-G11</f>
        <v>0</v>
      </c>
      <c r="H15" s="37" t="s">
        <v>13</v>
      </c>
      <c r="I15" s="38" t="s">
        <v>13</v>
      </c>
      <c r="J15" s="39">
        <f t="shared" ref="J15" si="12">J16-J11-J14</f>
        <v>0</v>
      </c>
    </row>
    <row r="16" spans="1:10" ht="48.75" customHeight="1" thickBot="1" x14ac:dyDescent="0.3">
      <c r="A16" s="36" t="s">
        <v>30</v>
      </c>
      <c r="B16" s="160" t="s">
        <v>12</v>
      </c>
      <c r="C16" s="37" t="s">
        <v>13</v>
      </c>
      <c r="D16" s="37">
        <v>362</v>
      </c>
      <c r="E16" s="37" t="s">
        <v>13</v>
      </c>
      <c r="F16" s="37">
        <v>65</v>
      </c>
      <c r="G16" s="37">
        <v>116</v>
      </c>
      <c r="H16" s="37" t="s">
        <v>13</v>
      </c>
      <c r="I16" s="38" t="s">
        <v>13</v>
      </c>
      <c r="J16" s="39">
        <f>SUM(C16:I16)</f>
        <v>543</v>
      </c>
    </row>
    <row r="17" spans="1:10" ht="54.75" customHeight="1" thickBot="1" x14ac:dyDescent="0.3">
      <c r="A17" s="40"/>
      <c r="B17" s="24"/>
      <c r="C17" s="41"/>
      <c r="D17" s="41"/>
      <c r="E17" s="41"/>
      <c r="F17" s="41"/>
      <c r="G17" s="41"/>
      <c r="H17" s="41"/>
      <c r="I17" s="41"/>
      <c r="J17" s="42"/>
    </row>
    <row r="18" spans="1:10" ht="36" customHeight="1" x14ac:dyDescent="0.25">
      <c r="A18" s="331" t="s">
        <v>31</v>
      </c>
      <c r="B18" s="332"/>
      <c r="C18" s="332"/>
      <c r="D18" s="44"/>
      <c r="E18" s="44"/>
      <c r="F18" s="44"/>
      <c r="G18" s="44"/>
      <c r="H18" s="44"/>
      <c r="I18" s="44"/>
      <c r="J18" s="45"/>
    </row>
    <row r="19" spans="1:10" ht="36" customHeight="1" x14ac:dyDescent="0.25">
      <c r="A19" s="348" t="s">
        <v>32</v>
      </c>
      <c r="B19" s="349"/>
      <c r="C19" s="46">
        <v>0</v>
      </c>
      <c r="D19" s="47">
        <v>2</v>
      </c>
      <c r="E19" s="47">
        <v>0</v>
      </c>
      <c r="F19" s="47">
        <v>1</v>
      </c>
      <c r="G19" s="47">
        <v>1</v>
      </c>
      <c r="H19" s="47">
        <v>0</v>
      </c>
      <c r="I19" s="47">
        <v>0</v>
      </c>
      <c r="J19" s="48">
        <f>SUM(C19:I19)</f>
        <v>4</v>
      </c>
    </row>
    <row r="20" spans="1:10" ht="36" customHeight="1" thickBot="1" x14ac:dyDescent="0.3">
      <c r="A20" s="350" t="s">
        <v>33</v>
      </c>
      <c r="B20" s="351"/>
      <c r="C20" s="49">
        <v>1</v>
      </c>
      <c r="D20" s="50">
        <v>3</v>
      </c>
      <c r="E20" s="50">
        <v>0</v>
      </c>
      <c r="F20" s="50">
        <v>1</v>
      </c>
      <c r="G20" s="50">
        <v>1</v>
      </c>
      <c r="H20" s="50">
        <v>0</v>
      </c>
      <c r="I20" s="51">
        <v>0</v>
      </c>
      <c r="J20" s="52">
        <f>SUM(C20:I20)</f>
        <v>6</v>
      </c>
    </row>
    <row r="21" spans="1:10" ht="31.5" customHeight="1" x14ac:dyDescent="0.25">
      <c r="A21" s="53" t="s">
        <v>34</v>
      </c>
      <c r="B21" s="54"/>
      <c r="C21" s="55"/>
      <c r="D21" s="55"/>
      <c r="E21" s="55"/>
      <c r="F21" s="55"/>
      <c r="G21" s="55"/>
      <c r="H21" s="55"/>
      <c r="I21" s="55"/>
      <c r="J21" s="55"/>
    </row>
  </sheetData>
  <mergeCells count="11">
    <mergeCell ref="A7:A8"/>
    <mergeCell ref="A1:J1"/>
    <mergeCell ref="A2:J2"/>
    <mergeCell ref="A3:B4"/>
    <mergeCell ref="C3:J3"/>
    <mergeCell ref="A5:A6"/>
    <mergeCell ref="A9:A10"/>
    <mergeCell ref="A11:A12"/>
    <mergeCell ref="A18:C18"/>
    <mergeCell ref="A19:B19"/>
    <mergeCell ref="A20:B20"/>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2"/>
  <sheetViews>
    <sheetView zoomScale="64" zoomScaleNormal="64" workbookViewId="0">
      <selection sqref="A1:J1"/>
    </sheetView>
  </sheetViews>
  <sheetFormatPr baseColWidth="10" defaultRowHeight="15" x14ac:dyDescent="0.25"/>
  <cols>
    <col min="1" max="1" width="54.5703125" customWidth="1"/>
    <col min="2" max="2" width="17.28515625" style="56" customWidth="1"/>
    <col min="3" max="10" width="26.140625" customWidth="1"/>
  </cols>
  <sheetData>
    <row r="1" spans="1:10" ht="57" customHeight="1" x14ac:dyDescent="0.25">
      <c r="A1" s="449" t="s">
        <v>48</v>
      </c>
      <c r="B1" s="449"/>
      <c r="C1" s="449"/>
      <c r="D1" s="449"/>
      <c r="E1" s="449"/>
      <c r="F1" s="449"/>
      <c r="G1" s="449"/>
      <c r="H1" s="449"/>
      <c r="I1" s="449"/>
      <c r="J1" s="449"/>
    </row>
    <row r="2" spans="1:10" ht="42" customHeight="1" thickBot="1" x14ac:dyDescent="0.3">
      <c r="A2" s="450" t="s">
        <v>49</v>
      </c>
      <c r="B2" s="450"/>
      <c r="C2" s="451"/>
      <c r="D2" s="451"/>
      <c r="E2" s="451"/>
      <c r="F2" s="451"/>
      <c r="G2" s="451"/>
      <c r="H2" s="451"/>
      <c r="I2" s="451"/>
      <c r="J2" s="451"/>
    </row>
    <row r="3" spans="1:10" ht="51.75" customHeight="1" thickBot="1" x14ac:dyDescent="0.3">
      <c r="A3" s="415" t="s">
        <v>50</v>
      </c>
      <c r="B3" s="452"/>
      <c r="C3" s="372" t="s">
        <v>2</v>
      </c>
      <c r="D3" s="373"/>
      <c r="E3" s="373"/>
      <c r="F3" s="373"/>
      <c r="G3" s="373"/>
      <c r="H3" s="373"/>
      <c r="I3" s="373"/>
      <c r="J3" s="374"/>
    </row>
    <row r="4" spans="1:10" ht="57.75" customHeight="1" thickBot="1" x14ac:dyDescent="0.3">
      <c r="A4" s="419"/>
      <c r="B4" s="453"/>
      <c r="C4" s="100" t="s">
        <v>3</v>
      </c>
      <c r="D4" s="101" t="s">
        <v>4</v>
      </c>
      <c r="E4" s="102" t="s">
        <v>5</v>
      </c>
      <c r="F4" s="102" t="s">
        <v>6</v>
      </c>
      <c r="G4" s="101" t="s">
        <v>7</v>
      </c>
      <c r="H4" s="103" t="s">
        <v>8</v>
      </c>
      <c r="I4" s="104" t="s">
        <v>9</v>
      </c>
      <c r="J4" s="105" t="s">
        <v>10</v>
      </c>
    </row>
    <row r="5" spans="1:10" ht="31.5" customHeight="1" x14ac:dyDescent="0.25">
      <c r="A5" s="454" t="s">
        <v>51</v>
      </c>
      <c r="B5" s="106" t="s">
        <v>12</v>
      </c>
      <c r="C5" s="107" t="s">
        <v>13</v>
      </c>
      <c r="D5" s="107">
        <v>22</v>
      </c>
      <c r="E5" s="107" t="s">
        <v>13</v>
      </c>
      <c r="F5" s="107">
        <v>0</v>
      </c>
      <c r="G5" s="107">
        <v>8</v>
      </c>
      <c r="H5" s="107" t="s">
        <v>13</v>
      </c>
      <c r="I5" s="108" t="s">
        <v>13</v>
      </c>
      <c r="J5" s="109">
        <f>SUM(C5:I5)</f>
        <v>30</v>
      </c>
    </row>
    <row r="6" spans="1:10" ht="31.5" customHeight="1" x14ac:dyDescent="0.25">
      <c r="A6" s="447"/>
      <c r="B6" s="110" t="s">
        <v>14</v>
      </c>
      <c r="C6" s="111" t="s">
        <v>15</v>
      </c>
      <c r="D6" s="111">
        <f t="shared" ref="D6" si="0">D5/D$21</f>
        <v>6.2857142857142861E-2</v>
      </c>
      <c r="E6" s="111" t="s">
        <v>15</v>
      </c>
      <c r="F6" s="111">
        <f t="shared" ref="F6:G6" si="1">F5/F$21</f>
        <v>0</v>
      </c>
      <c r="G6" s="111">
        <f t="shared" si="1"/>
        <v>8.1632653061224483E-2</v>
      </c>
      <c r="H6" s="111" t="s">
        <v>15</v>
      </c>
      <c r="I6" s="112" t="s">
        <v>15</v>
      </c>
      <c r="J6" s="113">
        <f t="shared" ref="J6" si="2">J5/J$21</f>
        <v>6.3291139240506333E-2</v>
      </c>
    </row>
    <row r="7" spans="1:10" ht="25.5" customHeight="1" x14ac:dyDescent="0.25">
      <c r="A7" s="446" t="s">
        <v>52</v>
      </c>
      <c r="B7" s="114" t="s">
        <v>12</v>
      </c>
      <c r="C7" s="115" t="s">
        <v>13</v>
      </c>
      <c r="D7" s="115">
        <v>53</v>
      </c>
      <c r="E7" s="115" t="s">
        <v>13</v>
      </c>
      <c r="F7" s="115">
        <v>4</v>
      </c>
      <c r="G7" s="115">
        <v>12</v>
      </c>
      <c r="H7" s="115" t="s">
        <v>13</v>
      </c>
      <c r="I7" s="116" t="s">
        <v>13</v>
      </c>
      <c r="J7" s="117">
        <f t="shared" ref="J7" si="3">SUM(C7:I7)</f>
        <v>69</v>
      </c>
    </row>
    <row r="8" spans="1:10" ht="25.5" customHeight="1" x14ac:dyDescent="0.25">
      <c r="A8" s="447"/>
      <c r="B8" s="110" t="s">
        <v>14</v>
      </c>
      <c r="C8" s="111" t="s">
        <v>15</v>
      </c>
      <c r="D8" s="111">
        <f t="shared" ref="D8" si="4">D7/D$21</f>
        <v>0.15142857142857144</v>
      </c>
      <c r="E8" s="111" t="s">
        <v>15</v>
      </c>
      <c r="F8" s="111">
        <f t="shared" ref="F8:G8" si="5">F7/F$21</f>
        <v>0.15384615384615385</v>
      </c>
      <c r="G8" s="111">
        <f t="shared" si="5"/>
        <v>0.12244897959183673</v>
      </c>
      <c r="H8" s="111" t="s">
        <v>15</v>
      </c>
      <c r="I8" s="112" t="s">
        <v>15</v>
      </c>
      <c r="J8" s="113">
        <f t="shared" ref="J8" si="6">J7/J$21</f>
        <v>0.14556962025316456</v>
      </c>
    </row>
    <row r="9" spans="1:10" ht="33.75" customHeight="1" x14ac:dyDescent="0.25">
      <c r="A9" s="446" t="s">
        <v>53</v>
      </c>
      <c r="B9" s="114" t="s">
        <v>12</v>
      </c>
      <c r="C9" s="115" t="s">
        <v>13</v>
      </c>
      <c r="D9" s="115">
        <v>109</v>
      </c>
      <c r="E9" s="115" t="s">
        <v>13</v>
      </c>
      <c r="F9" s="115">
        <v>15</v>
      </c>
      <c r="G9" s="115">
        <v>26</v>
      </c>
      <c r="H9" s="115" t="s">
        <v>13</v>
      </c>
      <c r="I9" s="116" t="s">
        <v>13</v>
      </c>
      <c r="J9" s="117">
        <f t="shared" ref="J9" si="7">SUM(C9:I9)</f>
        <v>150</v>
      </c>
    </row>
    <row r="10" spans="1:10" ht="33.75" customHeight="1" x14ac:dyDescent="0.25">
      <c r="A10" s="447"/>
      <c r="B10" s="110" t="s">
        <v>14</v>
      </c>
      <c r="C10" s="111" t="s">
        <v>15</v>
      </c>
      <c r="D10" s="111">
        <f t="shared" ref="D10" si="8">D9/D$21</f>
        <v>0.31142857142857144</v>
      </c>
      <c r="E10" s="111" t="s">
        <v>15</v>
      </c>
      <c r="F10" s="111">
        <f t="shared" ref="F10:G10" si="9">F9/F$21</f>
        <v>0.57692307692307687</v>
      </c>
      <c r="G10" s="111">
        <f t="shared" si="9"/>
        <v>0.26530612244897961</v>
      </c>
      <c r="H10" s="111" t="s">
        <v>15</v>
      </c>
      <c r="I10" s="112" t="s">
        <v>15</v>
      </c>
      <c r="J10" s="113">
        <f t="shared" ref="J10" si="10">J9/J$21</f>
        <v>0.31645569620253167</v>
      </c>
    </row>
    <row r="11" spans="1:10" ht="25.5" customHeight="1" x14ac:dyDescent="0.25">
      <c r="A11" s="446" t="s">
        <v>54</v>
      </c>
      <c r="B11" s="114" t="s">
        <v>12</v>
      </c>
      <c r="C11" s="115" t="s">
        <v>13</v>
      </c>
      <c r="D11" s="115">
        <v>59</v>
      </c>
      <c r="E11" s="115" t="s">
        <v>13</v>
      </c>
      <c r="F11" s="115">
        <v>0</v>
      </c>
      <c r="G11" s="115">
        <v>5</v>
      </c>
      <c r="H11" s="115" t="s">
        <v>13</v>
      </c>
      <c r="I11" s="116" t="s">
        <v>13</v>
      </c>
      <c r="J11" s="117">
        <f t="shared" ref="J11" si="11">SUM(C11:I11)</f>
        <v>64</v>
      </c>
    </row>
    <row r="12" spans="1:10" ht="25.5" customHeight="1" x14ac:dyDescent="0.25">
      <c r="A12" s="447"/>
      <c r="B12" s="110" t="s">
        <v>14</v>
      </c>
      <c r="C12" s="111" t="s">
        <v>15</v>
      </c>
      <c r="D12" s="111">
        <f t="shared" ref="D12" si="12">D11/D$21</f>
        <v>0.16857142857142857</v>
      </c>
      <c r="E12" s="111" t="s">
        <v>15</v>
      </c>
      <c r="F12" s="111">
        <f t="shared" ref="F12:G12" si="13">F11/F$21</f>
        <v>0</v>
      </c>
      <c r="G12" s="111">
        <f t="shared" si="13"/>
        <v>5.1020408163265307E-2</v>
      </c>
      <c r="H12" s="111" t="s">
        <v>15</v>
      </c>
      <c r="I12" s="112" t="s">
        <v>15</v>
      </c>
      <c r="J12" s="113">
        <f t="shared" ref="J12" si="14">J11/J$21</f>
        <v>0.13502109704641349</v>
      </c>
    </row>
    <row r="13" spans="1:10" ht="25.5" customHeight="1" x14ac:dyDescent="0.25">
      <c r="A13" s="446" t="s">
        <v>55</v>
      </c>
      <c r="B13" s="114" t="s">
        <v>12</v>
      </c>
      <c r="C13" s="115" t="s">
        <v>13</v>
      </c>
      <c r="D13" s="115">
        <v>0</v>
      </c>
      <c r="E13" s="115" t="s">
        <v>13</v>
      </c>
      <c r="F13" s="115">
        <v>1</v>
      </c>
      <c r="G13" s="115">
        <v>18</v>
      </c>
      <c r="H13" s="115" t="s">
        <v>13</v>
      </c>
      <c r="I13" s="116" t="s">
        <v>13</v>
      </c>
      <c r="J13" s="117">
        <f t="shared" ref="J13" si="15">SUM(C13:I13)</f>
        <v>19</v>
      </c>
    </row>
    <row r="14" spans="1:10" ht="25.5" customHeight="1" x14ac:dyDescent="0.25">
      <c r="A14" s="447"/>
      <c r="B14" s="110" t="s">
        <v>14</v>
      </c>
      <c r="C14" s="111" t="s">
        <v>15</v>
      </c>
      <c r="D14" s="111">
        <f t="shared" ref="D14" si="16">D13/D$21</f>
        <v>0</v>
      </c>
      <c r="E14" s="111" t="s">
        <v>15</v>
      </c>
      <c r="F14" s="111">
        <f t="shared" ref="F14:G14" si="17">F13/F$21</f>
        <v>3.8461538461538464E-2</v>
      </c>
      <c r="G14" s="111">
        <f t="shared" si="17"/>
        <v>0.18367346938775511</v>
      </c>
      <c r="H14" s="111" t="s">
        <v>15</v>
      </c>
      <c r="I14" s="112" t="s">
        <v>15</v>
      </c>
      <c r="J14" s="113">
        <f t="shared" ref="J14" si="18">J13/J$21</f>
        <v>4.0084388185654012E-2</v>
      </c>
    </row>
    <row r="15" spans="1:10" ht="25.5" customHeight="1" x14ac:dyDescent="0.25">
      <c r="A15" s="446" t="s">
        <v>56</v>
      </c>
      <c r="B15" s="114" t="s">
        <v>12</v>
      </c>
      <c r="C15" s="115" t="s">
        <v>13</v>
      </c>
      <c r="D15" s="115">
        <v>6</v>
      </c>
      <c r="E15" s="115" t="s">
        <v>13</v>
      </c>
      <c r="F15" s="115">
        <v>0</v>
      </c>
      <c r="G15" s="115">
        <v>0</v>
      </c>
      <c r="H15" s="115" t="s">
        <v>13</v>
      </c>
      <c r="I15" s="116" t="s">
        <v>13</v>
      </c>
      <c r="J15" s="117">
        <f t="shared" ref="J15" si="19">SUM(C15:I15)</f>
        <v>6</v>
      </c>
    </row>
    <row r="16" spans="1:10" ht="25.5" customHeight="1" x14ac:dyDescent="0.25">
      <c r="A16" s="447"/>
      <c r="B16" s="110" t="s">
        <v>14</v>
      </c>
      <c r="C16" s="111" t="s">
        <v>15</v>
      </c>
      <c r="D16" s="111">
        <f t="shared" ref="D16" si="20">D15/D$21</f>
        <v>1.7142857142857144E-2</v>
      </c>
      <c r="E16" s="111" t="s">
        <v>15</v>
      </c>
      <c r="F16" s="111">
        <f t="shared" ref="F16:G16" si="21">F15/F$21</f>
        <v>0</v>
      </c>
      <c r="G16" s="111">
        <f t="shared" si="21"/>
        <v>0</v>
      </c>
      <c r="H16" s="111" t="s">
        <v>15</v>
      </c>
      <c r="I16" s="112" t="s">
        <v>15</v>
      </c>
      <c r="J16" s="113">
        <f t="shared" ref="J16" si="22">J15/J$21</f>
        <v>1.2658227848101266E-2</v>
      </c>
    </row>
    <row r="17" spans="1:10" ht="25.5" customHeight="1" x14ac:dyDescent="0.25">
      <c r="A17" s="448" t="s">
        <v>57</v>
      </c>
      <c r="B17" s="114" t="s">
        <v>12</v>
      </c>
      <c r="C17" s="115" t="s">
        <v>13</v>
      </c>
      <c r="D17" s="115">
        <v>0</v>
      </c>
      <c r="E17" s="115" t="s">
        <v>13</v>
      </c>
      <c r="F17" s="115">
        <v>0</v>
      </c>
      <c r="G17" s="115">
        <v>5</v>
      </c>
      <c r="H17" s="115" t="s">
        <v>13</v>
      </c>
      <c r="I17" s="116" t="s">
        <v>13</v>
      </c>
      <c r="J17" s="117">
        <f t="shared" ref="J17" si="23">SUM(C17:I17)</f>
        <v>5</v>
      </c>
    </row>
    <row r="18" spans="1:10" ht="25.5" customHeight="1" x14ac:dyDescent="0.25">
      <c r="A18" s="447"/>
      <c r="B18" s="110" t="s">
        <v>14</v>
      </c>
      <c r="C18" s="111" t="s">
        <v>15</v>
      </c>
      <c r="D18" s="111">
        <f t="shared" ref="D18" si="24">D17/D$21</f>
        <v>0</v>
      </c>
      <c r="E18" s="111" t="s">
        <v>15</v>
      </c>
      <c r="F18" s="111">
        <f t="shared" ref="F18:G18" si="25">F17/F$21</f>
        <v>0</v>
      </c>
      <c r="G18" s="111">
        <f t="shared" si="25"/>
        <v>5.1020408163265307E-2</v>
      </c>
      <c r="H18" s="111" t="s">
        <v>15</v>
      </c>
      <c r="I18" s="112" t="s">
        <v>15</v>
      </c>
      <c r="J18" s="113">
        <f t="shared" ref="J18" si="26">J17/J$21</f>
        <v>1.0548523206751054E-2</v>
      </c>
    </row>
    <row r="19" spans="1:10" ht="25.5" customHeight="1" x14ac:dyDescent="0.25">
      <c r="A19" s="448" t="s">
        <v>58</v>
      </c>
      <c r="B19" s="114" t="s">
        <v>12</v>
      </c>
      <c r="C19" s="115" t="s">
        <v>13</v>
      </c>
      <c r="D19" s="115">
        <v>101</v>
      </c>
      <c r="E19" s="115" t="s">
        <v>13</v>
      </c>
      <c r="F19" s="115">
        <v>6</v>
      </c>
      <c r="G19" s="115">
        <v>24</v>
      </c>
      <c r="H19" s="115" t="s">
        <v>13</v>
      </c>
      <c r="I19" s="116" t="s">
        <v>13</v>
      </c>
      <c r="J19" s="117">
        <f t="shared" ref="J19" si="27">SUM(C19:I19)</f>
        <v>131</v>
      </c>
    </row>
    <row r="20" spans="1:10" ht="25.5" customHeight="1" thickBot="1" x14ac:dyDescent="0.3">
      <c r="A20" s="448"/>
      <c r="B20" s="114" t="s">
        <v>14</v>
      </c>
      <c r="C20" s="118" t="s">
        <v>15</v>
      </c>
      <c r="D20" s="118">
        <f t="shared" ref="D20" si="28">D19/D$21</f>
        <v>0.28857142857142859</v>
      </c>
      <c r="E20" s="118" t="s">
        <v>15</v>
      </c>
      <c r="F20" s="118">
        <f t="shared" ref="F20:G20" si="29">F19/F$21</f>
        <v>0.23076923076923078</v>
      </c>
      <c r="G20" s="118">
        <f t="shared" si="29"/>
        <v>0.24489795918367346</v>
      </c>
      <c r="H20" s="118" t="s">
        <v>15</v>
      </c>
      <c r="I20" s="119" t="s">
        <v>15</v>
      </c>
      <c r="J20" s="120">
        <f t="shared" ref="J20" si="30">J19/J$21</f>
        <v>0.27637130801687765</v>
      </c>
    </row>
    <row r="21" spans="1:10" ht="30.75" customHeight="1" x14ac:dyDescent="0.25">
      <c r="A21" s="437" t="s">
        <v>59</v>
      </c>
      <c r="B21" s="121" t="s">
        <v>12</v>
      </c>
      <c r="C21" s="19" t="s">
        <v>13</v>
      </c>
      <c r="D21" s="19">
        <f t="shared" ref="D21" si="31">D5+D7+D9+D11+D13+D15+D17+D19</f>
        <v>350</v>
      </c>
      <c r="E21" s="19" t="s">
        <v>13</v>
      </c>
      <c r="F21" s="19">
        <f t="shared" ref="F21:G21" si="32">F5+F7+F9+F11+F13+F15+F17+F19</f>
        <v>26</v>
      </c>
      <c r="G21" s="19">
        <f t="shared" si="32"/>
        <v>98</v>
      </c>
      <c r="H21" s="19" t="s">
        <v>13</v>
      </c>
      <c r="I21" s="122" t="s">
        <v>13</v>
      </c>
      <c r="J21" s="20">
        <f t="shared" ref="J21" si="33">J5+J7+J9+J11+J13+J15+J17+J19</f>
        <v>474</v>
      </c>
    </row>
    <row r="22" spans="1:10" ht="30.75" customHeight="1" thickBot="1" x14ac:dyDescent="0.3">
      <c r="A22" s="438"/>
      <c r="B22" s="123" t="s">
        <v>14</v>
      </c>
      <c r="C22" s="22" t="s">
        <v>15</v>
      </c>
      <c r="D22" s="22">
        <f t="shared" ref="D22" si="34">D21/D$21</f>
        <v>1</v>
      </c>
      <c r="E22" s="22" t="s">
        <v>15</v>
      </c>
      <c r="F22" s="22">
        <f t="shared" ref="F22:G22" si="35">F21/F$21</f>
        <v>1</v>
      </c>
      <c r="G22" s="22">
        <f t="shared" si="35"/>
        <v>1</v>
      </c>
      <c r="H22" s="22" t="s">
        <v>15</v>
      </c>
      <c r="I22" s="124" t="s">
        <v>15</v>
      </c>
      <c r="J22" s="23">
        <f>J21/J$21</f>
        <v>1</v>
      </c>
    </row>
    <row r="23" spans="1:10" ht="36" customHeight="1" thickBot="1" x14ac:dyDescent="0.3">
      <c r="A23" s="24"/>
      <c r="B23" s="25"/>
      <c r="C23" s="26"/>
      <c r="D23" s="26"/>
      <c r="E23" s="26"/>
      <c r="F23" s="26"/>
      <c r="G23" s="26"/>
      <c r="H23" s="26"/>
      <c r="I23" s="26"/>
      <c r="J23" s="26"/>
    </row>
    <row r="24" spans="1:10" ht="57" customHeight="1" x14ac:dyDescent="0.25">
      <c r="A24" s="27" t="s">
        <v>60</v>
      </c>
      <c r="B24" s="125" t="s">
        <v>12</v>
      </c>
      <c r="C24" s="126" t="s">
        <v>13</v>
      </c>
      <c r="D24" s="127">
        <v>12</v>
      </c>
      <c r="E24" s="127" t="s">
        <v>13</v>
      </c>
      <c r="F24" s="127">
        <v>39</v>
      </c>
      <c r="G24" s="127">
        <v>18</v>
      </c>
      <c r="H24" s="127" t="s">
        <v>13</v>
      </c>
      <c r="I24" s="128" t="s">
        <v>13</v>
      </c>
      <c r="J24" s="129">
        <f>SUM(C24:I24)</f>
        <v>69</v>
      </c>
    </row>
    <row r="25" spans="1:10" ht="55.5" customHeight="1" thickBot="1" x14ac:dyDescent="0.3">
      <c r="A25" s="33" t="s">
        <v>29</v>
      </c>
      <c r="B25" s="130" t="s">
        <v>12</v>
      </c>
      <c r="C25" s="131" t="s">
        <v>13</v>
      </c>
      <c r="D25" s="131">
        <f>+D26-D24-D21</f>
        <v>0</v>
      </c>
      <c r="E25" s="131" t="s">
        <v>13</v>
      </c>
      <c r="F25" s="131">
        <f>+F26-F24-F21</f>
        <v>0</v>
      </c>
      <c r="G25" s="131">
        <f>+G26-G24-G21</f>
        <v>0</v>
      </c>
      <c r="H25" s="132" t="s">
        <v>13</v>
      </c>
      <c r="I25" s="133" t="s">
        <v>13</v>
      </c>
      <c r="J25" s="134">
        <f>+J26-J24-J21</f>
        <v>0</v>
      </c>
    </row>
    <row r="26" spans="1:10" ht="54.75" customHeight="1" thickBot="1" x14ac:dyDescent="0.3">
      <c r="A26" s="36" t="s">
        <v>30</v>
      </c>
      <c r="B26" s="135" t="s">
        <v>12</v>
      </c>
      <c r="C26" s="131" t="s">
        <v>13</v>
      </c>
      <c r="D26" s="132">
        <v>362</v>
      </c>
      <c r="E26" s="132" t="s">
        <v>13</v>
      </c>
      <c r="F26" s="132">
        <v>65</v>
      </c>
      <c r="G26" s="132">
        <v>116</v>
      </c>
      <c r="H26" s="132" t="s">
        <v>13</v>
      </c>
      <c r="I26" s="133" t="s">
        <v>13</v>
      </c>
      <c r="J26" s="134">
        <f>SUM(C26:I26)</f>
        <v>543</v>
      </c>
    </row>
    <row r="27" spans="1:10" ht="54.75" customHeight="1" thickBot="1" x14ac:dyDescent="0.3">
      <c r="A27" s="40"/>
      <c r="B27" s="24"/>
      <c r="C27" s="41"/>
      <c r="D27" s="41"/>
      <c r="E27" s="41"/>
      <c r="F27" s="41"/>
      <c r="G27" s="41"/>
      <c r="H27" s="41"/>
      <c r="I27" s="41"/>
      <c r="J27" s="42"/>
    </row>
    <row r="28" spans="1:10" ht="36.75" customHeight="1" x14ac:dyDescent="0.25">
      <c r="A28" s="439" t="s">
        <v>31</v>
      </c>
      <c r="B28" s="440"/>
      <c r="C28" s="440"/>
      <c r="D28" s="44"/>
      <c r="E28" s="44"/>
      <c r="F28" s="44"/>
      <c r="G28" s="44"/>
      <c r="H28" s="44"/>
      <c r="I28" s="44"/>
      <c r="J28" s="45"/>
    </row>
    <row r="29" spans="1:10" ht="36.75" customHeight="1" x14ac:dyDescent="0.25">
      <c r="A29" s="441" t="s">
        <v>32</v>
      </c>
      <c r="B29" s="442"/>
      <c r="C29" s="136">
        <v>0</v>
      </c>
      <c r="D29" s="137">
        <v>2</v>
      </c>
      <c r="E29" s="137">
        <v>0</v>
      </c>
      <c r="F29" s="137">
        <v>1</v>
      </c>
      <c r="G29" s="137">
        <v>1</v>
      </c>
      <c r="H29" s="137">
        <v>0</v>
      </c>
      <c r="I29" s="137">
        <v>0</v>
      </c>
      <c r="J29" s="138">
        <f>SUM(C29:I29)</f>
        <v>4</v>
      </c>
    </row>
    <row r="30" spans="1:10" ht="36.75" customHeight="1" thickBot="1" x14ac:dyDescent="0.3">
      <c r="A30" s="443" t="s">
        <v>33</v>
      </c>
      <c r="B30" s="444"/>
      <c r="C30" s="139">
        <v>1</v>
      </c>
      <c r="D30" s="140">
        <v>3</v>
      </c>
      <c r="E30" s="140">
        <v>0</v>
      </c>
      <c r="F30" s="140">
        <v>1</v>
      </c>
      <c r="G30" s="140">
        <v>1</v>
      </c>
      <c r="H30" s="140">
        <v>0</v>
      </c>
      <c r="I30" s="141">
        <v>0</v>
      </c>
      <c r="J30" s="142">
        <f>SUM(C30:I30)</f>
        <v>6</v>
      </c>
    </row>
    <row r="31" spans="1:10" ht="31.5" customHeight="1" x14ac:dyDescent="0.25">
      <c r="A31" s="143" t="s">
        <v>34</v>
      </c>
      <c r="B31" s="144"/>
      <c r="C31" s="55"/>
      <c r="D31" s="55"/>
      <c r="E31" s="55"/>
      <c r="F31" s="55"/>
      <c r="G31" s="55"/>
      <c r="H31" s="55"/>
      <c r="I31" s="55"/>
      <c r="J31" s="55"/>
    </row>
    <row r="32" spans="1:10" ht="38.25" customHeight="1" x14ac:dyDescent="0.25">
      <c r="A32" s="445" t="s">
        <v>61</v>
      </c>
      <c r="B32" s="445"/>
      <c r="C32" s="445"/>
      <c r="D32" s="445"/>
      <c r="E32" s="445"/>
      <c r="F32" s="445"/>
      <c r="G32" s="445"/>
      <c r="H32" s="445"/>
      <c r="I32" s="445"/>
      <c r="J32" s="445"/>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8:C28"/>
    <mergeCell ref="A29:B29"/>
    <mergeCell ref="A30:B30"/>
    <mergeCell ref="A32:J32"/>
  </mergeCells>
  <pageMargins left="0.70866141732283472" right="0.70866141732283472" top="0.74803149606299213" bottom="0.74803149606299213" header="0.31496062992125984" footer="0.31496062992125984"/>
  <pageSetup paperSize="9" scale="41"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3"/>
  <sheetViews>
    <sheetView zoomScale="55" zoomScaleNormal="55" workbookViewId="0">
      <selection sqref="A1:J1"/>
    </sheetView>
  </sheetViews>
  <sheetFormatPr baseColWidth="10" defaultRowHeight="15" x14ac:dyDescent="0.25"/>
  <cols>
    <col min="1" max="1" width="57.85546875" customWidth="1"/>
    <col min="2" max="2" width="10.140625" style="56" customWidth="1"/>
    <col min="3" max="4" width="22.5703125" customWidth="1"/>
    <col min="5" max="5" width="27.5703125" customWidth="1"/>
    <col min="6" max="10" width="22.5703125" customWidth="1"/>
  </cols>
  <sheetData>
    <row r="1" spans="1:10" ht="34.5" customHeight="1" x14ac:dyDescent="0.25">
      <c r="A1" s="429" t="s">
        <v>147</v>
      </c>
      <c r="B1" s="429"/>
      <c r="C1" s="429"/>
      <c r="D1" s="429"/>
      <c r="E1" s="429"/>
      <c r="F1" s="429"/>
      <c r="G1" s="429"/>
      <c r="H1" s="429"/>
      <c r="I1" s="429"/>
      <c r="J1" s="429"/>
    </row>
    <row r="2" spans="1:10" ht="57" customHeight="1" thickBot="1" x14ac:dyDescent="0.3">
      <c r="A2" s="429" t="s">
        <v>148</v>
      </c>
      <c r="B2" s="429"/>
      <c r="C2" s="430"/>
      <c r="D2" s="430"/>
      <c r="E2" s="430"/>
      <c r="F2" s="430"/>
      <c r="G2" s="430"/>
      <c r="H2" s="430"/>
      <c r="I2" s="430"/>
      <c r="J2" s="430"/>
    </row>
    <row r="3" spans="1:10" ht="51.75" customHeight="1" thickBot="1" x14ac:dyDescent="0.3">
      <c r="A3" s="355" t="s">
        <v>35</v>
      </c>
      <c r="B3" s="356"/>
      <c r="C3" s="421" t="s">
        <v>2</v>
      </c>
      <c r="D3" s="422"/>
      <c r="E3" s="422"/>
      <c r="F3" s="422"/>
      <c r="G3" s="422"/>
      <c r="H3" s="422"/>
      <c r="I3" s="422"/>
      <c r="J3" s="423"/>
    </row>
    <row r="4" spans="1:10" ht="70.5" customHeight="1" thickBot="1" x14ac:dyDescent="0.3">
      <c r="A4" s="357"/>
      <c r="B4" s="358"/>
      <c r="C4" s="57" t="s">
        <v>3</v>
      </c>
      <c r="D4" s="4" t="s">
        <v>4</v>
      </c>
      <c r="E4" s="4" t="s">
        <v>5</v>
      </c>
      <c r="F4" s="4" t="s">
        <v>6</v>
      </c>
      <c r="G4" s="58" t="s">
        <v>7</v>
      </c>
      <c r="H4" s="4" t="s">
        <v>8</v>
      </c>
      <c r="I4" s="59" t="s">
        <v>9</v>
      </c>
      <c r="J4" s="60" t="s">
        <v>10</v>
      </c>
    </row>
    <row r="5" spans="1:10" ht="31.5" customHeight="1" x14ac:dyDescent="0.25">
      <c r="A5" s="456" t="s">
        <v>36</v>
      </c>
      <c r="B5" s="61" t="s">
        <v>37</v>
      </c>
      <c r="C5" s="62" t="s">
        <v>13</v>
      </c>
      <c r="D5" s="62">
        <v>150</v>
      </c>
      <c r="E5" s="62" t="s">
        <v>13</v>
      </c>
      <c r="F5" s="62">
        <v>9</v>
      </c>
      <c r="G5" s="62">
        <v>15</v>
      </c>
      <c r="H5" s="62" t="s">
        <v>13</v>
      </c>
      <c r="I5" s="63" t="s">
        <v>13</v>
      </c>
      <c r="J5" s="64">
        <f>SUM(C5:I5)</f>
        <v>174</v>
      </c>
    </row>
    <row r="6" spans="1:10" ht="31.5" customHeight="1" x14ac:dyDescent="0.25">
      <c r="A6" s="457"/>
      <c r="B6" s="65" t="s">
        <v>14</v>
      </c>
      <c r="C6" s="66" t="s">
        <v>15</v>
      </c>
      <c r="D6" s="66">
        <f t="shared" ref="D6" si="0">D5/D$23</f>
        <v>0.42372881355932202</v>
      </c>
      <c r="E6" s="66" t="s">
        <v>15</v>
      </c>
      <c r="F6" s="66">
        <f t="shared" ref="F6:G6" si="1">F5/F$23</f>
        <v>0.14754098360655737</v>
      </c>
      <c r="G6" s="66">
        <f t="shared" si="1"/>
        <v>0.13392857142857142</v>
      </c>
      <c r="H6" s="66" t="s">
        <v>15</v>
      </c>
      <c r="I6" s="67" t="s">
        <v>15</v>
      </c>
      <c r="J6" s="68">
        <f t="shared" ref="J6" si="2">J5/J$23</f>
        <v>0.33017077798861483</v>
      </c>
    </row>
    <row r="7" spans="1:10" ht="25.5" customHeight="1" x14ac:dyDescent="0.25">
      <c r="A7" s="455" t="s">
        <v>38</v>
      </c>
      <c r="B7" s="69" t="s">
        <v>12</v>
      </c>
      <c r="C7" s="70" t="s">
        <v>13</v>
      </c>
      <c r="D7" s="70">
        <v>37</v>
      </c>
      <c r="E7" s="70" t="s">
        <v>13</v>
      </c>
      <c r="F7" s="70">
        <v>12</v>
      </c>
      <c r="G7" s="70">
        <v>3</v>
      </c>
      <c r="H7" s="70" t="s">
        <v>13</v>
      </c>
      <c r="I7" s="71" t="s">
        <v>13</v>
      </c>
      <c r="J7" s="72">
        <f t="shared" ref="J7" si="3">SUM(C7:I7)</f>
        <v>52</v>
      </c>
    </row>
    <row r="8" spans="1:10" ht="25.5" customHeight="1" x14ac:dyDescent="0.25">
      <c r="A8" s="457"/>
      <c r="B8" s="65" t="s">
        <v>14</v>
      </c>
      <c r="C8" s="66" t="s">
        <v>15</v>
      </c>
      <c r="D8" s="66">
        <f t="shared" ref="D8" si="4">D7/D$23</f>
        <v>0.10451977401129943</v>
      </c>
      <c r="E8" s="66" t="s">
        <v>15</v>
      </c>
      <c r="F8" s="66">
        <f t="shared" ref="F8:G8" si="5">F7/F$23</f>
        <v>0.19672131147540983</v>
      </c>
      <c r="G8" s="66">
        <f t="shared" si="5"/>
        <v>2.6785714285714284E-2</v>
      </c>
      <c r="H8" s="66" t="s">
        <v>15</v>
      </c>
      <c r="I8" s="67" t="s">
        <v>15</v>
      </c>
      <c r="J8" s="68">
        <f t="shared" ref="J8" si="6">J7/J$23</f>
        <v>9.8671726755218223E-2</v>
      </c>
    </row>
    <row r="9" spans="1:10" ht="25.5" customHeight="1" x14ac:dyDescent="0.25">
      <c r="A9" s="455" t="s">
        <v>39</v>
      </c>
      <c r="B9" s="69" t="s">
        <v>12</v>
      </c>
      <c r="C9" s="70" t="s">
        <v>13</v>
      </c>
      <c r="D9" s="70">
        <v>2</v>
      </c>
      <c r="E9" s="70" t="s">
        <v>13</v>
      </c>
      <c r="F9" s="70">
        <v>7</v>
      </c>
      <c r="G9" s="70">
        <v>33</v>
      </c>
      <c r="H9" s="70" t="s">
        <v>13</v>
      </c>
      <c r="I9" s="71" t="s">
        <v>13</v>
      </c>
      <c r="J9" s="72">
        <f t="shared" ref="J9" si="7">SUM(C9:I9)</f>
        <v>42</v>
      </c>
    </row>
    <row r="10" spans="1:10" ht="25.5" customHeight="1" x14ac:dyDescent="0.25">
      <c r="A10" s="457"/>
      <c r="B10" s="65" t="s">
        <v>14</v>
      </c>
      <c r="C10" s="66" t="s">
        <v>15</v>
      </c>
      <c r="D10" s="66">
        <f t="shared" ref="D10" si="8">D9/D$23</f>
        <v>5.6497175141242938E-3</v>
      </c>
      <c r="E10" s="66" t="s">
        <v>15</v>
      </c>
      <c r="F10" s="66">
        <f t="shared" ref="F10:G10" si="9">F9/F$23</f>
        <v>0.11475409836065574</v>
      </c>
      <c r="G10" s="66">
        <f t="shared" si="9"/>
        <v>0.29464285714285715</v>
      </c>
      <c r="H10" s="66" t="s">
        <v>15</v>
      </c>
      <c r="I10" s="67" t="s">
        <v>15</v>
      </c>
      <c r="J10" s="68">
        <f t="shared" ref="J10" si="10">J9/J$23</f>
        <v>7.9696394686907021E-2</v>
      </c>
    </row>
    <row r="11" spans="1:10" ht="25.5" customHeight="1" x14ac:dyDescent="0.25">
      <c r="A11" s="455" t="s">
        <v>40</v>
      </c>
      <c r="B11" s="69" t="s">
        <v>12</v>
      </c>
      <c r="C11" s="70" t="s">
        <v>13</v>
      </c>
      <c r="D11" s="70">
        <v>21</v>
      </c>
      <c r="E11" s="70" t="s">
        <v>13</v>
      </c>
      <c r="F11" s="70">
        <v>8</v>
      </c>
      <c r="G11" s="70">
        <v>3</v>
      </c>
      <c r="H11" s="70" t="s">
        <v>13</v>
      </c>
      <c r="I11" s="71" t="s">
        <v>13</v>
      </c>
      <c r="J11" s="72">
        <f t="shared" ref="J11" si="11">SUM(C11:I11)</f>
        <v>32</v>
      </c>
    </row>
    <row r="12" spans="1:10" ht="25.5" customHeight="1" x14ac:dyDescent="0.25">
      <c r="A12" s="457"/>
      <c r="B12" s="65" t="s">
        <v>14</v>
      </c>
      <c r="C12" s="66" t="s">
        <v>15</v>
      </c>
      <c r="D12" s="66">
        <f t="shared" ref="D12" si="12">D11/D$23</f>
        <v>5.9322033898305086E-2</v>
      </c>
      <c r="E12" s="66" t="s">
        <v>15</v>
      </c>
      <c r="F12" s="66">
        <f t="shared" ref="F12:G12" si="13">F11/F$23</f>
        <v>0.13114754098360656</v>
      </c>
      <c r="G12" s="66">
        <f t="shared" si="13"/>
        <v>2.6785714285714284E-2</v>
      </c>
      <c r="H12" s="66" t="s">
        <v>15</v>
      </c>
      <c r="I12" s="67" t="s">
        <v>15</v>
      </c>
      <c r="J12" s="68">
        <f t="shared" ref="J12" si="14">J11/J$23</f>
        <v>6.0721062618595827E-2</v>
      </c>
    </row>
    <row r="13" spans="1:10" ht="25.5" customHeight="1" x14ac:dyDescent="0.25">
      <c r="A13" s="455" t="s">
        <v>41</v>
      </c>
      <c r="B13" s="69" t="s">
        <v>12</v>
      </c>
      <c r="C13" s="70" t="s">
        <v>13</v>
      </c>
      <c r="D13" s="70">
        <v>138</v>
      </c>
      <c r="E13" s="70" t="s">
        <v>13</v>
      </c>
      <c r="F13" s="70">
        <v>8</v>
      </c>
      <c r="G13" s="70">
        <v>27</v>
      </c>
      <c r="H13" s="70" t="s">
        <v>13</v>
      </c>
      <c r="I13" s="71" t="s">
        <v>13</v>
      </c>
      <c r="J13" s="72">
        <f>SUM(C13:I13)</f>
        <v>173</v>
      </c>
    </row>
    <row r="14" spans="1:10" ht="25.5" customHeight="1" x14ac:dyDescent="0.25">
      <c r="A14" s="457"/>
      <c r="B14" s="65" t="s">
        <v>14</v>
      </c>
      <c r="C14" s="66" t="s">
        <v>15</v>
      </c>
      <c r="D14" s="66">
        <f t="shared" ref="D14" si="15">D13/D$23</f>
        <v>0.38983050847457629</v>
      </c>
      <c r="E14" s="66" t="s">
        <v>15</v>
      </c>
      <c r="F14" s="66">
        <f t="shared" ref="F14:G14" si="16">F13/F$23</f>
        <v>0.13114754098360656</v>
      </c>
      <c r="G14" s="66">
        <f t="shared" si="16"/>
        <v>0.24107142857142858</v>
      </c>
      <c r="H14" s="66" t="s">
        <v>15</v>
      </c>
      <c r="I14" s="67" t="s">
        <v>15</v>
      </c>
      <c r="J14" s="68">
        <f t="shared" ref="J14" si="17">J13/J$23</f>
        <v>0.32827324478178366</v>
      </c>
    </row>
    <row r="15" spans="1:10" ht="25.5" customHeight="1" x14ac:dyDescent="0.25">
      <c r="A15" s="455" t="s">
        <v>42</v>
      </c>
      <c r="B15" s="69" t="s">
        <v>12</v>
      </c>
      <c r="C15" s="70" t="s">
        <v>13</v>
      </c>
      <c r="D15" s="70">
        <v>3</v>
      </c>
      <c r="E15" s="70" t="s">
        <v>13</v>
      </c>
      <c r="F15" s="70">
        <v>15</v>
      </c>
      <c r="G15" s="70">
        <v>1</v>
      </c>
      <c r="H15" s="70" t="s">
        <v>13</v>
      </c>
      <c r="I15" s="71" t="s">
        <v>13</v>
      </c>
      <c r="J15" s="72">
        <f t="shared" ref="J15" si="18">SUM(C15:I15)</f>
        <v>19</v>
      </c>
    </row>
    <row r="16" spans="1:10" ht="25.5" customHeight="1" x14ac:dyDescent="0.25">
      <c r="A16" s="457"/>
      <c r="B16" s="65" t="s">
        <v>14</v>
      </c>
      <c r="C16" s="66" t="s">
        <v>15</v>
      </c>
      <c r="D16" s="66">
        <f t="shared" ref="D16" si="19">D15/D$23</f>
        <v>8.4745762711864406E-3</v>
      </c>
      <c r="E16" s="66" t="s">
        <v>15</v>
      </c>
      <c r="F16" s="66">
        <f t="shared" ref="F16:G16" si="20">F15/F$23</f>
        <v>0.24590163934426229</v>
      </c>
      <c r="G16" s="66">
        <f t="shared" si="20"/>
        <v>8.9285714285714281E-3</v>
      </c>
      <c r="H16" s="66" t="s">
        <v>15</v>
      </c>
      <c r="I16" s="67" t="s">
        <v>15</v>
      </c>
      <c r="J16" s="68">
        <f t="shared" ref="J16" si="21">J15/J$23</f>
        <v>3.6053130929791274E-2</v>
      </c>
    </row>
    <row r="17" spans="1:10" ht="25.5" customHeight="1" x14ac:dyDescent="0.25">
      <c r="A17" s="455" t="s">
        <v>43</v>
      </c>
      <c r="B17" s="69" t="s">
        <v>12</v>
      </c>
      <c r="C17" s="70" t="s">
        <v>13</v>
      </c>
      <c r="D17" s="70">
        <v>0</v>
      </c>
      <c r="E17" s="70" t="s">
        <v>13</v>
      </c>
      <c r="F17" s="70">
        <v>1</v>
      </c>
      <c r="G17" s="70">
        <v>6</v>
      </c>
      <c r="H17" s="70" t="s">
        <v>13</v>
      </c>
      <c r="I17" s="71" t="s">
        <v>13</v>
      </c>
      <c r="J17" s="72">
        <f t="shared" ref="J17" si="22">SUM(C17:I17)</f>
        <v>7</v>
      </c>
    </row>
    <row r="18" spans="1:10" ht="25.5" customHeight="1" x14ac:dyDescent="0.25">
      <c r="A18" s="457"/>
      <c r="B18" s="65" t="s">
        <v>14</v>
      </c>
      <c r="C18" s="66" t="s">
        <v>15</v>
      </c>
      <c r="D18" s="66">
        <f t="shared" ref="D18" si="23">D17/D$23</f>
        <v>0</v>
      </c>
      <c r="E18" s="66" t="s">
        <v>15</v>
      </c>
      <c r="F18" s="66">
        <f t="shared" ref="F18:G18" si="24">F17/F$23</f>
        <v>1.6393442622950821E-2</v>
      </c>
      <c r="G18" s="66">
        <f t="shared" si="24"/>
        <v>5.3571428571428568E-2</v>
      </c>
      <c r="H18" s="66" t="s">
        <v>15</v>
      </c>
      <c r="I18" s="67" t="s">
        <v>15</v>
      </c>
      <c r="J18" s="68">
        <f t="shared" ref="J18" si="25">J17/J$23</f>
        <v>1.3282732447817837E-2</v>
      </c>
    </row>
    <row r="19" spans="1:10" ht="25.5" customHeight="1" x14ac:dyDescent="0.25">
      <c r="A19" s="455" t="s">
        <v>44</v>
      </c>
      <c r="B19" s="69" t="s">
        <v>12</v>
      </c>
      <c r="C19" s="70" t="s">
        <v>13</v>
      </c>
      <c r="D19" s="70">
        <v>3</v>
      </c>
      <c r="E19" s="70" t="s">
        <v>13</v>
      </c>
      <c r="F19" s="70">
        <v>0</v>
      </c>
      <c r="G19" s="70">
        <v>0</v>
      </c>
      <c r="H19" s="70" t="s">
        <v>13</v>
      </c>
      <c r="I19" s="71" t="s">
        <v>13</v>
      </c>
      <c r="J19" s="72">
        <f t="shared" ref="J19" si="26">SUM(C19:I19)</f>
        <v>3</v>
      </c>
    </row>
    <row r="20" spans="1:10" ht="25.5" customHeight="1" x14ac:dyDescent="0.25">
      <c r="A20" s="457"/>
      <c r="B20" s="65" t="s">
        <v>14</v>
      </c>
      <c r="C20" s="66" t="s">
        <v>15</v>
      </c>
      <c r="D20" s="66">
        <f t="shared" ref="D20" si="27">D19/D$23</f>
        <v>8.4745762711864406E-3</v>
      </c>
      <c r="E20" s="66" t="s">
        <v>15</v>
      </c>
      <c r="F20" s="66">
        <f t="shared" ref="F20:G20" si="28">F19/F$23</f>
        <v>0</v>
      </c>
      <c r="G20" s="66">
        <f t="shared" si="28"/>
        <v>0</v>
      </c>
      <c r="H20" s="66" t="s">
        <v>15</v>
      </c>
      <c r="I20" s="67" t="s">
        <v>15</v>
      </c>
      <c r="J20" s="68">
        <f t="shared" ref="J20" si="29">J19/J$23</f>
        <v>5.6925996204933585E-3</v>
      </c>
    </row>
    <row r="21" spans="1:10" ht="25.5" customHeight="1" x14ac:dyDescent="0.25">
      <c r="A21" s="455" t="s">
        <v>45</v>
      </c>
      <c r="B21" s="69" t="s">
        <v>12</v>
      </c>
      <c r="C21" s="70" t="s">
        <v>13</v>
      </c>
      <c r="D21" s="70">
        <v>0</v>
      </c>
      <c r="E21" s="70" t="s">
        <v>13</v>
      </c>
      <c r="F21" s="70">
        <v>1</v>
      </c>
      <c r="G21" s="70">
        <v>24</v>
      </c>
      <c r="H21" s="70" t="s">
        <v>13</v>
      </c>
      <c r="I21" s="71" t="s">
        <v>13</v>
      </c>
      <c r="J21" s="72">
        <f t="shared" ref="J21" si="30">SUM(C21:I21)</f>
        <v>25</v>
      </c>
    </row>
    <row r="22" spans="1:10" ht="25.5" customHeight="1" thickBot="1" x14ac:dyDescent="0.3">
      <c r="A22" s="456"/>
      <c r="B22" s="69" t="s">
        <v>14</v>
      </c>
      <c r="C22" s="73" t="s">
        <v>15</v>
      </c>
      <c r="D22" s="73">
        <f t="shared" ref="D22" si="31">D21/D$23</f>
        <v>0</v>
      </c>
      <c r="E22" s="73" t="s">
        <v>15</v>
      </c>
      <c r="F22" s="73">
        <f t="shared" ref="F22:G22" si="32">F21/F$23</f>
        <v>1.6393442622950821E-2</v>
      </c>
      <c r="G22" s="73">
        <f t="shared" si="32"/>
        <v>0.21428571428571427</v>
      </c>
      <c r="H22" s="73" t="s">
        <v>15</v>
      </c>
      <c r="I22" s="74" t="s">
        <v>15</v>
      </c>
      <c r="J22" s="75">
        <f t="shared" ref="J22" si="33">J21/J$23</f>
        <v>4.743833017077799E-2</v>
      </c>
    </row>
    <row r="23" spans="1:10" ht="27" customHeight="1" x14ac:dyDescent="0.25">
      <c r="A23" s="355" t="s">
        <v>46</v>
      </c>
      <c r="B23" s="61" t="s">
        <v>12</v>
      </c>
      <c r="C23" s="76" t="s">
        <v>13</v>
      </c>
      <c r="D23" s="76">
        <f t="shared" ref="D23" si="34">D5+D7+D9+D11+D13+D15+D17+D19+D21</f>
        <v>354</v>
      </c>
      <c r="E23" s="76" t="s">
        <v>13</v>
      </c>
      <c r="F23" s="76">
        <f t="shared" ref="F23:G23" si="35">F5+F7+F9+F11+F13+F15+F17+F19+F21</f>
        <v>61</v>
      </c>
      <c r="G23" s="76">
        <f t="shared" si="35"/>
        <v>112</v>
      </c>
      <c r="H23" s="76" t="s">
        <v>13</v>
      </c>
      <c r="I23" s="77" t="s">
        <v>13</v>
      </c>
      <c r="J23" s="78">
        <f t="shared" ref="J23" si="36">J5+J7+J9+J11+J13+J15+J17+J19+J21</f>
        <v>527</v>
      </c>
    </row>
    <row r="24" spans="1:10" ht="27" customHeight="1" thickBot="1" x14ac:dyDescent="0.3">
      <c r="A24" s="357"/>
      <c r="B24" s="79" t="s">
        <v>14</v>
      </c>
      <c r="C24" s="80" t="s">
        <v>15</v>
      </c>
      <c r="D24" s="80">
        <f t="shared" ref="D24" si="37">D23/D$23</f>
        <v>1</v>
      </c>
      <c r="E24" s="80" t="s">
        <v>15</v>
      </c>
      <c r="F24" s="80">
        <f t="shared" ref="F24:G24" si="38">F23/F$23</f>
        <v>1</v>
      </c>
      <c r="G24" s="80">
        <f t="shared" si="38"/>
        <v>1</v>
      </c>
      <c r="H24" s="80" t="s">
        <v>15</v>
      </c>
      <c r="I24" s="81" t="s">
        <v>15</v>
      </c>
      <c r="J24" s="82">
        <f>J23/J$23</f>
        <v>1</v>
      </c>
    </row>
    <row r="25" spans="1:10" ht="36" customHeight="1" thickBot="1" x14ac:dyDescent="0.3">
      <c r="A25" s="83"/>
      <c r="B25" s="84"/>
      <c r="C25" s="85"/>
      <c r="D25" s="85"/>
      <c r="E25" s="85"/>
      <c r="F25" s="85"/>
      <c r="G25" s="85"/>
      <c r="H25" s="85"/>
      <c r="I25" s="85"/>
      <c r="J25" s="85"/>
    </row>
    <row r="26" spans="1:10" ht="45.75" customHeight="1" x14ac:dyDescent="0.25">
      <c r="A26" s="86" t="s">
        <v>47</v>
      </c>
      <c r="B26" s="87" t="s">
        <v>12</v>
      </c>
      <c r="C26" s="88" t="s">
        <v>13</v>
      </c>
      <c r="D26" s="89">
        <v>8</v>
      </c>
      <c r="E26" s="89" t="s">
        <v>13</v>
      </c>
      <c r="F26" s="89">
        <v>4</v>
      </c>
      <c r="G26" s="89">
        <v>4</v>
      </c>
      <c r="H26" s="89" t="s">
        <v>13</v>
      </c>
      <c r="I26" s="90" t="s">
        <v>13</v>
      </c>
      <c r="J26" s="91">
        <f>SUM(C26:I26)</f>
        <v>16</v>
      </c>
    </row>
    <row r="27" spans="1:10" ht="45.75" customHeight="1" thickBot="1" x14ac:dyDescent="0.3">
      <c r="A27" s="92" t="s">
        <v>29</v>
      </c>
      <c r="B27" s="79" t="s">
        <v>12</v>
      </c>
      <c r="C27" s="93" t="s">
        <v>13</v>
      </c>
      <c r="D27" s="94">
        <f>+D28-D23-D26</f>
        <v>0</v>
      </c>
      <c r="E27" s="94" t="s">
        <v>13</v>
      </c>
      <c r="F27" s="465">
        <f>+F28-F23-F26</f>
        <v>0</v>
      </c>
      <c r="G27" s="94">
        <f>+G28-G23-G26</f>
        <v>0</v>
      </c>
      <c r="H27" s="94" t="s">
        <v>13</v>
      </c>
      <c r="I27" s="95" t="s">
        <v>13</v>
      </c>
      <c r="J27" s="96">
        <f>SUM(C27:I27)</f>
        <v>0</v>
      </c>
    </row>
    <row r="28" spans="1:10" ht="45.75" customHeight="1" thickBot="1" x14ac:dyDescent="0.3">
      <c r="A28" s="97" t="s">
        <v>30</v>
      </c>
      <c r="B28" s="79" t="s">
        <v>12</v>
      </c>
      <c r="C28" s="93" t="s">
        <v>13</v>
      </c>
      <c r="D28" s="94">
        <v>362</v>
      </c>
      <c r="E28" s="94" t="s">
        <v>13</v>
      </c>
      <c r="F28" s="94">
        <v>65</v>
      </c>
      <c r="G28" s="94">
        <v>116</v>
      </c>
      <c r="H28" s="94" t="s">
        <v>13</v>
      </c>
      <c r="I28" s="95" t="s">
        <v>13</v>
      </c>
      <c r="J28" s="96">
        <f>SUM(C28:I28)</f>
        <v>543</v>
      </c>
    </row>
    <row r="29" spans="1:10" ht="48.75" customHeight="1" thickBot="1" x14ac:dyDescent="0.3">
      <c r="A29" s="40"/>
      <c r="B29" s="24"/>
      <c r="C29" s="41"/>
      <c r="D29" s="41"/>
      <c r="E29" s="41"/>
      <c r="F29" s="41"/>
      <c r="G29" s="41"/>
      <c r="H29" s="41"/>
      <c r="I29" s="41"/>
      <c r="J29" s="42"/>
    </row>
    <row r="30" spans="1:10" ht="39.75" customHeight="1" x14ac:dyDescent="0.25">
      <c r="A30" s="331" t="s">
        <v>31</v>
      </c>
      <c r="B30" s="332"/>
      <c r="C30" s="332"/>
      <c r="D30" s="44"/>
      <c r="E30" s="44"/>
      <c r="F30" s="44"/>
      <c r="G30" s="44"/>
      <c r="H30" s="44"/>
      <c r="I30" s="44"/>
      <c r="J30" s="45"/>
    </row>
    <row r="31" spans="1:10" ht="39.75" customHeight="1" x14ac:dyDescent="0.25">
      <c r="A31" s="348" t="s">
        <v>32</v>
      </c>
      <c r="B31" s="349"/>
      <c r="C31" s="46">
        <v>0</v>
      </c>
      <c r="D31" s="47">
        <v>2</v>
      </c>
      <c r="E31" s="47">
        <v>0</v>
      </c>
      <c r="F31" s="47">
        <v>1</v>
      </c>
      <c r="G31" s="47">
        <v>1</v>
      </c>
      <c r="H31" s="47">
        <v>0</v>
      </c>
      <c r="I31" s="47">
        <v>0</v>
      </c>
      <c r="J31" s="48">
        <f>SUM(C31:I31)</f>
        <v>4</v>
      </c>
    </row>
    <row r="32" spans="1:10" ht="39.75" customHeight="1" thickBot="1" x14ac:dyDescent="0.3">
      <c r="A32" s="350" t="s">
        <v>33</v>
      </c>
      <c r="B32" s="351"/>
      <c r="C32" s="49">
        <v>1</v>
      </c>
      <c r="D32" s="50">
        <v>3</v>
      </c>
      <c r="E32" s="50">
        <v>0</v>
      </c>
      <c r="F32" s="50">
        <v>1</v>
      </c>
      <c r="G32" s="50">
        <v>1</v>
      </c>
      <c r="H32" s="50">
        <v>0</v>
      </c>
      <c r="I32" s="51">
        <v>0</v>
      </c>
      <c r="J32" s="52">
        <f>SUM(C32:I32)</f>
        <v>6</v>
      </c>
    </row>
    <row r="33" spans="1:10" ht="26.25" customHeight="1" x14ac:dyDescent="0.25">
      <c r="A33" s="98" t="s">
        <v>34</v>
      </c>
      <c r="B33" s="99"/>
      <c r="C33" s="55"/>
      <c r="D33" s="55"/>
      <c r="E33" s="55"/>
      <c r="F33" s="55"/>
      <c r="G33" s="55"/>
      <c r="H33" s="55"/>
      <c r="I33" s="55"/>
      <c r="J33" s="55"/>
    </row>
  </sheetData>
  <mergeCells count="17">
    <mergeCell ref="A19:A20"/>
    <mergeCell ref="A1:J1"/>
    <mergeCell ref="A2:J2"/>
    <mergeCell ref="A3:B4"/>
    <mergeCell ref="C3:J3"/>
    <mergeCell ref="A5:A6"/>
    <mergeCell ref="A7:A8"/>
    <mergeCell ref="A9:A10"/>
    <mergeCell ref="A11:A12"/>
    <mergeCell ref="A13:A14"/>
    <mergeCell ref="A15:A16"/>
    <mergeCell ref="A17:A18"/>
    <mergeCell ref="A21:A22"/>
    <mergeCell ref="A23:A24"/>
    <mergeCell ref="A30:C30"/>
    <mergeCell ref="A31:B31"/>
    <mergeCell ref="A32:B32"/>
  </mergeCells>
  <pageMargins left="0.70866141732283472" right="0.70866141732283472" top="0.74803149606299213" bottom="0.74803149606299213" header="0.31496062992125984" footer="0.31496062992125984"/>
  <pageSetup paperSize="9" scale="42"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3E040"/>
    <pageSetUpPr fitToPage="1"/>
  </sheetPr>
  <dimension ref="A1:J39"/>
  <sheetViews>
    <sheetView zoomScale="69" zoomScaleNormal="69" workbookViewId="0">
      <selection activeCell="A3" sqref="A3:B4"/>
    </sheetView>
  </sheetViews>
  <sheetFormatPr baseColWidth="10" defaultRowHeight="15" x14ac:dyDescent="0.25"/>
  <cols>
    <col min="1" max="1" width="51.85546875" customWidth="1"/>
    <col min="2" max="2" width="13.85546875" style="56" customWidth="1"/>
    <col min="3" max="4" width="24.42578125" customWidth="1"/>
    <col min="5" max="5" width="26.42578125" customWidth="1"/>
    <col min="6" max="10" width="24.42578125" customWidth="1"/>
  </cols>
  <sheetData>
    <row r="1" spans="1:10" ht="57" customHeight="1" x14ac:dyDescent="0.25">
      <c r="A1" s="429" t="s">
        <v>0</v>
      </c>
      <c r="B1" s="429"/>
      <c r="C1" s="429"/>
      <c r="D1" s="429"/>
      <c r="E1" s="429"/>
      <c r="F1" s="429"/>
      <c r="G1" s="429"/>
      <c r="H1" s="429"/>
      <c r="I1" s="429"/>
      <c r="J1" s="429"/>
    </row>
    <row r="2" spans="1:10" ht="57" customHeight="1" thickBot="1" x14ac:dyDescent="0.3">
      <c r="A2" s="429" t="s">
        <v>149</v>
      </c>
      <c r="B2" s="429"/>
      <c r="C2" s="430"/>
      <c r="D2" s="430"/>
      <c r="E2" s="430"/>
      <c r="F2" s="430"/>
      <c r="G2" s="430"/>
      <c r="H2" s="430"/>
      <c r="I2" s="430"/>
      <c r="J2" s="430"/>
    </row>
    <row r="3" spans="1:10" ht="51.75" customHeight="1" thickBot="1" x14ac:dyDescent="0.3">
      <c r="A3" s="365" t="s">
        <v>1</v>
      </c>
      <c r="B3" s="369"/>
      <c r="C3" s="372" t="s">
        <v>2</v>
      </c>
      <c r="D3" s="373"/>
      <c r="E3" s="373"/>
      <c r="F3" s="373"/>
      <c r="G3" s="373"/>
      <c r="H3" s="373"/>
      <c r="I3" s="373"/>
      <c r="J3" s="374"/>
    </row>
    <row r="4" spans="1:10" ht="48" customHeight="1" thickBot="1" x14ac:dyDescent="0.3">
      <c r="A4" s="370"/>
      <c r="B4" s="371"/>
      <c r="C4" s="1" t="s">
        <v>3</v>
      </c>
      <c r="D4" s="2" t="s">
        <v>4</v>
      </c>
      <c r="E4" s="2" t="s">
        <v>5</v>
      </c>
      <c r="F4" s="2" t="s">
        <v>6</v>
      </c>
      <c r="G4" s="3" t="s">
        <v>7</v>
      </c>
      <c r="H4" s="4" t="s">
        <v>8</v>
      </c>
      <c r="I4" s="5" t="s">
        <v>9</v>
      </c>
      <c r="J4" s="6" t="s">
        <v>10</v>
      </c>
    </row>
    <row r="5" spans="1:10" ht="31.5" customHeight="1" x14ac:dyDescent="0.25">
      <c r="A5" s="435" t="s">
        <v>11</v>
      </c>
      <c r="B5" s="7" t="s">
        <v>12</v>
      </c>
      <c r="C5" s="8" t="s">
        <v>13</v>
      </c>
      <c r="D5" s="8">
        <v>4</v>
      </c>
      <c r="E5" s="8" t="s">
        <v>13</v>
      </c>
      <c r="F5" s="8">
        <v>0</v>
      </c>
      <c r="G5" s="8">
        <v>7</v>
      </c>
      <c r="H5" s="8" t="s">
        <v>13</v>
      </c>
      <c r="I5" s="8" t="s">
        <v>13</v>
      </c>
      <c r="J5" s="9">
        <f>SUM(C5:I5)</f>
        <v>11</v>
      </c>
    </row>
    <row r="6" spans="1:10" ht="31.5" customHeight="1" x14ac:dyDescent="0.25">
      <c r="A6" s="436"/>
      <c r="B6" s="10" t="s">
        <v>14</v>
      </c>
      <c r="C6" s="11" t="s">
        <v>15</v>
      </c>
      <c r="D6" s="11">
        <f t="shared" ref="D6" si="0">D5/D$29</f>
        <v>1.1299435028248588E-2</v>
      </c>
      <c r="E6" s="11" t="s">
        <v>15</v>
      </c>
      <c r="F6" s="11">
        <f t="shared" ref="F6:G6" si="1">F5/F$29</f>
        <v>0</v>
      </c>
      <c r="G6" s="11">
        <f t="shared" si="1"/>
        <v>6.0869565217391307E-2</v>
      </c>
      <c r="H6" s="11" t="s">
        <v>15</v>
      </c>
      <c r="I6" s="11" t="s">
        <v>15</v>
      </c>
      <c r="J6" s="12">
        <f t="shared" ref="J6" si="2">J5/J$29</f>
        <v>2.0715630885122412E-2</v>
      </c>
    </row>
    <row r="7" spans="1:10" ht="25.5" customHeight="1" x14ac:dyDescent="0.25">
      <c r="A7" s="432" t="s">
        <v>16</v>
      </c>
      <c r="B7" s="13" t="s">
        <v>12</v>
      </c>
      <c r="C7" s="14" t="s">
        <v>13</v>
      </c>
      <c r="D7" s="14">
        <v>0</v>
      </c>
      <c r="E7" s="14" t="s">
        <v>13</v>
      </c>
      <c r="F7" s="14">
        <v>0</v>
      </c>
      <c r="G7" s="14">
        <v>0</v>
      </c>
      <c r="H7" s="14" t="s">
        <v>13</v>
      </c>
      <c r="I7" s="14" t="s">
        <v>13</v>
      </c>
      <c r="J7" s="15">
        <f t="shared" ref="J7" si="3">SUM(C7:I7)</f>
        <v>0</v>
      </c>
    </row>
    <row r="8" spans="1:10" ht="25.5" customHeight="1" x14ac:dyDescent="0.25">
      <c r="A8" s="436"/>
      <c r="B8" s="10" t="s">
        <v>14</v>
      </c>
      <c r="C8" s="11" t="s">
        <v>15</v>
      </c>
      <c r="D8" s="11">
        <f t="shared" ref="D8" si="4">D7/D$29</f>
        <v>0</v>
      </c>
      <c r="E8" s="11" t="s">
        <v>15</v>
      </c>
      <c r="F8" s="11">
        <f t="shared" ref="F8:G8" si="5">F7/F$29</f>
        <v>0</v>
      </c>
      <c r="G8" s="11">
        <f t="shared" si="5"/>
        <v>0</v>
      </c>
      <c r="H8" s="11" t="s">
        <v>15</v>
      </c>
      <c r="I8" s="11" t="s">
        <v>15</v>
      </c>
      <c r="J8" s="12">
        <f t="shared" ref="J8" si="6">J7/J$29</f>
        <v>0</v>
      </c>
    </row>
    <row r="9" spans="1:10" ht="25.5" customHeight="1" x14ac:dyDescent="0.25">
      <c r="A9" s="432" t="s">
        <v>17</v>
      </c>
      <c r="B9" s="13" t="s">
        <v>12</v>
      </c>
      <c r="C9" s="14" t="s">
        <v>13</v>
      </c>
      <c r="D9" s="14">
        <v>339</v>
      </c>
      <c r="E9" s="14" t="s">
        <v>13</v>
      </c>
      <c r="F9" s="14">
        <v>0</v>
      </c>
      <c r="G9" s="14">
        <v>2</v>
      </c>
      <c r="H9" s="14" t="s">
        <v>13</v>
      </c>
      <c r="I9" s="14" t="s">
        <v>13</v>
      </c>
      <c r="J9" s="15">
        <f t="shared" ref="J9" si="7">SUM(C9:I9)</f>
        <v>341</v>
      </c>
    </row>
    <row r="10" spans="1:10" ht="25.5" customHeight="1" x14ac:dyDescent="0.25">
      <c r="A10" s="436"/>
      <c r="B10" s="10" t="s">
        <v>14</v>
      </c>
      <c r="C10" s="11" t="s">
        <v>15</v>
      </c>
      <c r="D10" s="11">
        <f t="shared" ref="D10" si="8">D9/D$29</f>
        <v>0.9576271186440678</v>
      </c>
      <c r="E10" s="11" t="s">
        <v>15</v>
      </c>
      <c r="F10" s="11">
        <f t="shared" ref="F10:G10" si="9">F9/F$29</f>
        <v>0</v>
      </c>
      <c r="G10" s="11">
        <f t="shared" si="9"/>
        <v>1.7391304347826087E-2</v>
      </c>
      <c r="H10" s="11" t="s">
        <v>15</v>
      </c>
      <c r="I10" s="11" t="s">
        <v>15</v>
      </c>
      <c r="J10" s="12">
        <f t="shared" ref="J10" si="10">J9/J$29</f>
        <v>0.64218455743879477</v>
      </c>
    </row>
    <row r="11" spans="1:10" ht="25.5" customHeight="1" x14ac:dyDescent="0.25">
      <c r="A11" s="432" t="s">
        <v>18</v>
      </c>
      <c r="B11" s="13" t="s">
        <v>12</v>
      </c>
      <c r="C11" s="14" t="s">
        <v>13</v>
      </c>
      <c r="D11" s="14">
        <v>1</v>
      </c>
      <c r="E11" s="14" t="s">
        <v>13</v>
      </c>
      <c r="F11" s="14">
        <v>58</v>
      </c>
      <c r="G11" s="14">
        <v>0</v>
      </c>
      <c r="H11" s="14" t="s">
        <v>13</v>
      </c>
      <c r="I11" s="14" t="s">
        <v>13</v>
      </c>
      <c r="J11" s="15">
        <f t="shared" ref="J11" si="11">SUM(C11:I11)</f>
        <v>59</v>
      </c>
    </row>
    <row r="12" spans="1:10" ht="25.5" customHeight="1" x14ac:dyDescent="0.25">
      <c r="A12" s="436"/>
      <c r="B12" s="10" t="s">
        <v>14</v>
      </c>
      <c r="C12" s="11" t="s">
        <v>15</v>
      </c>
      <c r="D12" s="11">
        <f t="shared" ref="D12" si="12">D11/D$29</f>
        <v>2.8248587570621469E-3</v>
      </c>
      <c r="E12" s="11" t="s">
        <v>15</v>
      </c>
      <c r="F12" s="11">
        <f t="shared" ref="F12:G12" si="13">F11/F$29</f>
        <v>0.93548387096774188</v>
      </c>
      <c r="G12" s="11">
        <f t="shared" si="13"/>
        <v>0</v>
      </c>
      <c r="H12" s="11" t="s">
        <v>15</v>
      </c>
      <c r="I12" s="11" t="s">
        <v>15</v>
      </c>
      <c r="J12" s="12">
        <f t="shared" ref="J12" si="14">J11/J$29</f>
        <v>0.1111111111111111</v>
      </c>
    </row>
    <row r="13" spans="1:10" ht="25.5" customHeight="1" x14ac:dyDescent="0.25">
      <c r="A13" s="432" t="s">
        <v>19</v>
      </c>
      <c r="B13" s="13" t="s">
        <v>12</v>
      </c>
      <c r="C13" s="14" t="s">
        <v>13</v>
      </c>
      <c r="D13" s="14">
        <v>2</v>
      </c>
      <c r="E13" s="14" t="s">
        <v>13</v>
      </c>
      <c r="F13" s="14">
        <v>0</v>
      </c>
      <c r="G13" s="14">
        <v>97</v>
      </c>
      <c r="H13" s="14" t="s">
        <v>13</v>
      </c>
      <c r="I13" s="14" t="s">
        <v>13</v>
      </c>
      <c r="J13" s="15">
        <f t="shared" ref="J13" si="15">SUM(C13:I13)</f>
        <v>99</v>
      </c>
    </row>
    <row r="14" spans="1:10" ht="25.5" customHeight="1" x14ac:dyDescent="0.25">
      <c r="A14" s="436"/>
      <c r="B14" s="10" t="s">
        <v>14</v>
      </c>
      <c r="C14" s="11" t="s">
        <v>15</v>
      </c>
      <c r="D14" s="11">
        <f t="shared" ref="D14" si="16">D13/D$29</f>
        <v>5.6497175141242938E-3</v>
      </c>
      <c r="E14" s="11" t="s">
        <v>15</v>
      </c>
      <c r="F14" s="11">
        <f t="shared" ref="F14:G14" si="17">F13/F$29</f>
        <v>0</v>
      </c>
      <c r="G14" s="11">
        <f t="shared" si="17"/>
        <v>0.84347826086956523</v>
      </c>
      <c r="H14" s="11" t="s">
        <v>15</v>
      </c>
      <c r="I14" s="11" t="s">
        <v>15</v>
      </c>
      <c r="J14" s="12">
        <f t="shared" ref="J14" si="18">J13/J$29</f>
        <v>0.1864406779661017</v>
      </c>
    </row>
    <row r="15" spans="1:10" ht="25.5" customHeight="1" x14ac:dyDescent="0.25">
      <c r="A15" s="432" t="s">
        <v>20</v>
      </c>
      <c r="B15" s="13" t="s">
        <v>12</v>
      </c>
      <c r="C15" s="14" t="s">
        <v>13</v>
      </c>
      <c r="D15" s="14">
        <v>0</v>
      </c>
      <c r="E15" s="14" t="s">
        <v>13</v>
      </c>
      <c r="F15" s="14">
        <v>3</v>
      </c>
      <c r="G15" s="14">
        <v>0</v>
      </c>
      <c r="H15" s="14" t="s">
        <v>13</v>
      </c>
      <c r="I15" s="14" t="s">
        <v>13</v>
      </c>
      <c r="J15" s="15">
        <f t="shared" ref="J15" si="19">SUM(C15:I15)</f>
        <v>3</v>
      </c>
    </row>
    <row r="16" spans="1:10" ht="25.5" customHeight="1" x14ac:dyDescent="0.25">
      <c r="A16" s="436"/>
      <c r="B16" s="10" t="s">
        <v>14</v>
      </c>
      <c r="C16" s="11" t="s">
        <v>15</v>
      </c>
      <c r="D16" s="11">
        <f t="shared" ref="D16" si="20">D15/D$29</f>
        <v>0</v>
      </c>
      <c r="E16" s="11" t="s">
        <v>15</v>
      </c>
      <c r="F16" s="11">
        <f t="shared" ref="F16:G16" si="21">F15/F$29</f>
        <v>4.8387096774193547E-2</v>
      </c>
      <c r="G16" s="11">
        <f t="shared" si="21"/>
        <v>0</v>
      </c>
      <c r="H16" s="11" t="s">
        <v>15</v>
      </c>
      <c r="I16" s="11" t="s">
        <v>15</v>
      </c>
      <c r="J16" s="12">
        <f t="shared" ref="J16" si="22">J15/J$29</f>
        <v>5.6497175141242938E-3</v>
      </c>
    </row>
    <row r="17" spans="1:10" ht="25.5" customHeight="1" x14ac:dyDescent="0.25">
      <c r="A17" s="432" t="s">
        <v>21</v>
      </c>
      <c r="B17" s="13" t="s">
        <v>12</v>
      </c>
      <c r="C17" s="14" t="s">
        <v>13</v>
      </c>
      <c r="D17" s="14">
        <v>0</v>
      </c>
      <c r="E17" s="14" t="s">
        <v>13</v>
      </c>
      <c r="F17" s="14">
        <v>0</v>
      </c>
      <c r="G17" s="14">
        <v>0</v>
      </c>
      <c r="H17" s="14" t="s">
        <v>13</v>
      </c>
      <c r="I17" s="14" t="s">
        <v>13</v>
      </c>
      <c r="J17" s="15">
        <f t="shared" ref="J17" si="23">SUM(C17:I17)</f>
        <v>0</v>
      </c>
    </row>
    <row r="18" spans="1:10" ht="25.5" customHeight="1" x14ac:dyDescent="0.25">
      <c r="A18" s="436"/>
      <c r="B18" s="10" t="s">
        <v>14</v>
      </c>
      <c r="C18" s="11" t="s">
        <v>15</v>
      </c>
      <c r="D18" s="11">
        <f t="shared" ref="D18" si="24">D17/D$29</f>
        <v>0</v>
      </c>
      <c r="E18" s="11" t="s">
        <v>15</v>
      </c>
      <c r="F18" s="11">
        <f t="shared" ref="F18:G18" si="25">F17/F$29</f>
        <v>0</v>
      </c>
      <c r="G18" s="11">
        <f t="shared" si="25"/>
        <v>0</v>
      </c>
      <c r="H18" s="11" t="s">
        <v>15</v>
      </c>
      <c r="I18" s="11" t="s">
        <v>15</v>
      </c>
      <c r="J18" s="12">
        <f t="shared" ref="J18" si="26">J17/J$29</f>
        <v>0</v>
      </c>
    </row>
    <row r="19" spans="1:10" ht="25.5" customHeight="1" x14ac:dyDescent="0.25">
      <c r="A19" s="432" t="s">
        <v>22</v>
      </c>
      <c r="B19" s="13" t="s">
        <v>12</v>
      </c>
      <c r="C19" s="14" t="s">
        <v>13</v>
      </c>
      <c r="D19" s="14">
        <v>4</v>
      </c>
      <c r="E19" s="14" t="s">
        <v>13</v>
      </c>
      <c r="F19" s="14">
        <v>0</v>
      </c>
      <c r="G19" s="14">
        <v>4</v>
      </c>
      <c r="H19" s="14" t="s">
        <v>13</v>
      </c>
      <c r="I19" s="14" t="s">
        <v>13</v>
      </c>
      <c r="J19" s="15">
        <f t="shared" ref="J19" si="27">SUM(C19:I19)</f>
        <v>8</v>
      </c>
    </row>
    <row r="20" spans="1:10" ht="25.5" customHeight="1" x14ac:dyDescent="0.25">
      <c r="A20" s="436"/>
      <c r="B20" s="10" t="s">
        <v>14</v>
      </c>
      <c r="C20" s="11" t="s">
        <v>15</v>
      </c>
      <c r="D20" s="11">
        <f t="shared" ref="D20" si="28">D19/D$29</f>
        <v>1.1299435028248588E-2</v>
      </c>
      <c r="E20" s="11" t="s">
        <v>15</v>
      </c>
      <c r="F20" s="11">
        <f t="shared" ref="F20:G20" si="29">F19/F$29</f>
        <v>0</v>
      </c>
      <c r="G20" s="11">
        <f t="shared" si="29"/>
        <v>3.4782608695652174E-2</v>
      </c>
      <c r="H20" s="11" t="s">
        <v>15</v>
      </c>
      <c r="I20" s="11" t="s">
        <v>15</v>
      </c>
      <c r="J20" s="12">
        <f t="shared" ref="J20" si="30">J19/J$29</f>
        <v>1.5065913370998116E-2</v>
      </c>
    </row>
    <row r="21" spans="1:10" ht="25.5" customHeight="1" x14ac:dyDescent="0.25">
      <c r="A21" s="432" t="s">
        <v>23</v>
      </c>
      <c r="B21" s="13" t="s">
        <v>12</v>
      </c>
      <c r="C21" s="14" t="s">
        <v>13</v>
      </c>
      <c r="D21" s="14">
        <v>2</v>
      </c>
      <c r="E21" s="14" t="s">
        <v>13</v>
      </c>
      <c r="F21" s="14">
        <v>1</v>
      </c>
      <c r="G21" s="14">
        <v>3</v>
      </c>
      <c r="H21" s="14" t="s">
        <v>13</v>
      </c>
      <c r="I21" s="14" t="s">
        <v>13</v>
      </c>
      <c r="J21" s="15">
        <f t="shared" ref="J21" si="31">SUM(C21:I21)</f>
        <v>6</v>
      </c>
    </row>
    <row r="22" spans="1:10" ht="25.5" customHeight="1" x14ac:dyDescent="0.25">
      <c r="A22" s="436"/>
      <c r="B22" s="10" t="s">
        <v>14</v>
      </c>
      <c r="C22" s="11" t="s">
        <v>15</v>
      </c>
      <c r="D22" s="11">
        <f t="shared" ref="D22" si="32">D21/D$29</f>
        <v>5.6497175141242938E-3</v>
      </c>
      <c r="E22" s="11" t="s">
        <v>15</v>
      </c>
      <c r="F22" s="11">
        <f t="shared" ref="F22:G22" si="33">F21/F$29</f>
        <v>1.6129032258064516E-2</v>
      </c>
      <c r="G22" s="11">
        <f t="shared" si="33"/>
        <v>2.6086956521739129E-2</v>
      </c>
      <c r="H22" s="11" t="s">
        <v>15</v>
      </c>
      <c r="I22" s="11" t="s">
        <v>15</v>
      </c>
      <c r="J22" s="12">
        <f t="shared" ref="J22" si="34">J21/J$29</f>
        <v>1.1299435028248588E-2</v>
      </c>
    </row>
    <row r="23" spans="1:10" ht="25.5" customHeight="1" x14ac:dyDescent="0.25">
      <c r="A23" s="432" t="s">
        <v>24</v>
      </c>
      <c r="B23" s="13" t="s">
        <v>12</v>
      </c>
      <c r="C23" s="14" t="s">
        <v>13</v>
      </c>
      <c r="D23" s="14">
        <v>0</v>
      </c>
      <c r="E23" s="14" t="s">
        <v>13</v>
      </c>
      <c r="F23" s="14">
        <v>0</v>
      </c>
      <c r="G23" s="14">
        <v>1</v>
      </c>
      <c r="H23" s="14" t="s">
        <v>13</v>
      </c>
      <c r="I23" s="14" t="s">
        <v>13</v>
      </c>
      <c r="J23" s="15">
        <f t="shared" ref="J23" si="35">SUM(C23:I23)</f>
        <v>1</v>
      </c>
    </row>
    <row r="24" spans="1:10" ht="25.5" customHeight="1" x14ac:dyDescent="0.25">
      <c r="A24" s="436"/>
      <c r="B24" s="10" t="s">
        <v>14</v>
      </c>
      <c r="C24" s="11" t="s">
        <v>15</v>
      </c>
      <c r="D24" s="11">
        <f t="shared" ref="D24" si="36">D23/D$29</f>
        <v>0</v>
      </c>
      <c r="E24" s="11" t="s">
        <v>15</v>
      </c>
      <c r="F24" s="11">
        <f t="shared" ref="F24:G24" si="37">F23/F$29</f>
        <v>0</v>
      </c>
      <c r="G24" s="11">
        <f t="shared" si="37"/>
        <v>8.6956521739130436E-3</v>
      </c>
      <c r="H24" s="11" t="s">
        <v>15</v>
      </c>
      <c r="I24" s="11" t="s">
        <v>15</v>
      </c>
      <c r="J24" s="12">
        <f t="shared" ref="J24" si="38">J23/J$29</f>
        <v>1.8832391713747645E-3</v>
      </c>
    </row>
    <row r="25" spans="1:10" ht="25.5" customHeight="1" x14ac:dyDescent="0.25">
      <c r="A25" s="432" t="s">
        <v>25</v>
      </c>
      <c r="B25" s="13" t="s">
        <v>12</v>
      </c>
      <c r="C25" s="14" t="s">
        <v>13</v>
      </c>
      <c r="D25" s="14">
        <v>0</v>
      </c>
      <c r="E25" s="14" t="s">
        <v>13</v>
      </c>
      <c r="F25" s="14">
        <v>0</v>
      </c>
      <c r="G25" s="14">
        <v>0</v>
      </c>
      <c r="H25" s="14" t="s">
        <v>13</v>
      </c>
      <c r="I25" s="14" t="s">
        <v>13</v>
      </c>
      <c r="J25" s="15">
        <f t="shared" ref="J25" si="39">SUM(C25:I25)</f>
        <v>0</v>
      </c>
    </row>
    <row r="26" spans="1:10" ht="25.5" customHeight="1" x14ac:dyDescent="0.25">
      <c r="A26" s="436"/>
      <c r="B26" s="10" t="s">
        <v>14</v>
      </c>
      <c r="C26" s="11" t="s">
        <v>15</v>
      </c>
      <c r="D26" s="11">
        <f t="shared" ref="D26" si="40">D25/D$29</f>
        <v>0</v>
      </c>
      <c r="E26" s="11" t="s">
        <v>15</v>
      </c>
      <c r="F26" s="11">
        <f t="shared" ref="F26:G26" si="41">F25/F$29</f>
        <v>0</v>
      </c>
      <c r="G26" s="11">
        <f t="shared" si="41"/>
        <v>0</v>
      </c>
      <c r="H26" s="11" t="s">
        <v>15</v>
      </c>
      <c r="I26" s="11" t="s">
        <v>15</v>
      </c>
      <c r="J26" s="12">
        <f t="shared" ref="J26" si="42">J25/J$29</f>
        <v>0</v>
      </c>
    </row>
    <row r="27" spans="1:10" ht="25.5" customHeight="1" x14ac:dyDescent="0.25">
      <c r="A27" s="432" t="s">
        <v>26</v>
      </c>
      <c r="B27" s="13" t="s">
        <v>12</v>
      </c>
      <c r="C27" s="14" t="s">
        <v>13</v>
      </c>
      <c r="D27" s="14">
        <v>2</v>
      </c>
      <c r="E27" s="14" t="s">
        <v>13</v>
      </c>
      <c r="F27" s="14">
        <v>0</v>
      </c>
      <c r="G27" s="14">
        <v>1</v>
      </c>
      <c r="H27" s="14" t="s">
        <v>13</v>
      </c>
      <c r="I27" s="14" t="s">
        <v>13</v>
      </c>
      <c r="J27" s="15">
        <f t="shared" ref="J27" si="43">SUM(C27:I27)</f>
        <v>3</v>
      </c>
    </row>
    <row r="28" spans="1:10" ht="25.5" customHeight="1" thickBot="1" x14ac:dyDescent="0.3">
      <c r="A28" s="435"/>
      <c r="B28" s="13" t="s">
        <v>14</v>
      </c>
      <c r="C28" s="16" t="s">
        <v>15</v>
      </c>
      <c r="D28" s="16">
        <f t="shared" ref="D28" si="44">D27/D$29</f>
        <v>5.6497175141242938E-3</v>
      </c>
      <c r="E28" s="16" t="s">
        <v>15</v>
      </c>
      <c r="F28" s="16">
        <f t="shared" ref="F28:G28" si="45">F27/F$29</f>
        <v>0</v>
      </c>
      <c r="G28" s="16">
        <f t="shared" si="45"/>
        <v>8.6956521739130436E-3</v>
      </c>
      <c r="H28" s="16" t="s">
        <v>15</v>
      </c>
      <c r="I28" s="16" t="s">
        <v>15</v>
      </c>
      <c r="J28" s="17">
        <f t="shared" ref="J28" si="46">J27/J$29</f>
        <v>5.6497175141242938E-3</v>
      </c>
    </row>
    <row r="29" spans="1:10" ht="32.25" customHeight="1" x14ac:dyDescent="0.25">
      <c r="A29" s="365" t="s">
        <v>27</v>
      </c>
      <c r="B29" s="18" t="s">
        <v>12</v>
      </c>
      <c r="C29" s="19" t="s">
        <v>13</v>
      </c>
      <c r="D29" s="19">
        <f t="shared" ref="D29" si="47">D5+D7+D9+D11+D13+D15+D17+D19+D21+D23+D25+D27</f>
        <v>354</v>
      </c>
      <c r="E29" s="19" t="s">
        <v>13</v>
      </c>
      <c r="F29" s="19">
        <f t="shared" ref="F29:G29" si="48">F5+F7+F9+F11+F13+F15+F17+F19+F21+F23+F25+F27</f>
        <v>62</v>
      </c>
      <c r="G29" s="19">
        <f t="shared" si="48"/>
        <v>115</v>
      </c>
      <c r="H29" s="19" t="s">
        <v>13</v>
      </c>
      <c r="I29" s="19" t="s">
        <v>13</v>
      </c>
      <c r="J29" s="20">
        <f t="shared" ref="J29" si="49">J5+J7+J9+J11+J13+J15+J17+J19+J21+J23+J25+J27</f>
        <v>531</v>
      </c>
    </row>
    <row r="30" spans="1:10" ht="32.25" customHeight="1" thickBot="1" x14ac:dyDescent="0.3">
      <c r="A30" s="370"/>
      <c r="B30" s="21" t="s">
        <v>14</v>
      </c>
      <c r="C30" s="22" t="s">
        <v>15</v>
      </c>
      <c r="D30" s="22">
        <f t="shared" ref="D30" si="50">D29/D$29</f>
        <v>1</v>
      </c>
      <c r="E30" s="22" t="s">
        <v>15</v>
      </c>
      <c r="F30" s="22">
        <f t="shared" ref="F30:G30" si="51">F29/F$29</f>
        <v>1</v>
      </c>
      <c r="G30" s="22">
        <f t="shared" si="51"/>
        <v>1</v>
      </c>
      <c r="H30" s="22" t="s">
        <v>15</v>
      </c>
      <c r="I30" s="22" t="s">
        <v>15</v>
      </c>
      <c r="J30" s="23">
        <f t="shared" ref="J30" si="52">J29/J$29</f>
        <v>1</v>
      </c>
    </row>
    <row r="31" spans="1:10" ht="36" customHeight="1" thickBot="1" x14ac:dyDescent="0.3">
      <c r="A31" s="24"/>
      <c r="B31" s="25"/>
      <c r="C31" s="26"/>
      <c r="D31" s="26"/>
      <c r="E31" s="26"/>
      <c r="F31" s="26"/>
      <c r="G31" s="26"/>
      <c r="H31" s="26"/>
      <c r="I31" s="26"/>
      <c r="J31" s="26"/>
    </row>
    <row r="32" spans="1:10" ht="57" customHeight="1" x14ac:dyDescent="0.25">
      <c r="A32" s="27" t="s">
        <v>28</v>
      </c>
      <c r="B32" s="28" t="s">
        <v>12</v>
      </c>
      <c r="C32" s="29" t="s">
        <v>13</v>
      </c>
      <c r="D32" s="30">
        <v>8</v>
      </c>
      <c r="E32" s="30" t="s">
        <v>13</v>
      </c>
      <c r="F32" s="30">
        <v>3</v>
      </c>
      <c r="G32" s="30">
        <v>1</v>
      </c>
      <c r="H32" s="30" t="s">
        <v>13</v>
      </c>
      <c r="I32" s="31" t="s">
        <v>13</v>
      </c>
      <c r="J32" s="32">
        <f>SUM(C32:I32)</f>
        <v>12</v>
      </c>
    </row>
    <row r="33" spans="1:10" ht="55.5" customHeight="1" thickBot="1" x14ac:dyDescent="0.3">
      <c r="A33" s="33" t="s">
        <v>29</v>
      </c>
      <c r="B33" s="34" t="s">
        <v>12</v>
      </c>
      <c r="C33" s="35" t="s">
        <v>13</v>
      </c>
      <c r="D33" s="35">
        <f>+D34-D32-D29</f>
        <v>0</v>
      </c>
      <c r="E33" s="35" t="s">
        <v>13</v>
      </c>
      <c r="F33" s="35">
        <f>+F34-F32-F29</f>
        <v>0</v>
      </c>
      <c r="G33" s="35">
        <f>+G34-G32-G29</f>
        <v>0</v>
      </c>
      <c r="H33" s="35" t="s">
        <v>13</v>
      </c>
      <c r="I33" s="35" t="s">
        <v>13</v>
      </c>
      <c r="J33" s="35">
        <f>+J34-J32-J29</f>
        <v>0</v>
      </c>
    </row>
    <row r="34" spans="1:10" ht="54.75" customHeight="1" thickBot="1" x14ac:dyDescent="0.3">
      <c r="A34" s="36" t="s">
        <v>30</v>
      </c>
      <c r="B34" s="34" t="s">
        <v>12</v>
      </c>
      <c r="C34" s="35" t="s">
        <v>13</v>
      </c>
      <c r="D34" s="37">
        <v>362</v>
      </c>
      <c r="E34" s="37" t="s">
        <v>13</v>
      </c>
      <c r="F34" s="37">
        <v>65</v>
      </c>
      <c r="G34" s="37">
        <v>116</v>
      </c>
      <c r="H34" s="37" t="s">
        <v>13</v>
      </c>
      <c r="I34" s="38" t="s">
        <v>13</v>
      </c>
      <c r="J34" s="39">
        <f>SUM(C34:I34)</f>
        <v>543</v>
      </c>
    </row>
    <row r="35" spans="1:10" ht="54.75" customHeight="1" thickBot="1" x14ac:dyDescent="0.3">
      <c r="A35" s="40"/>
      <c r="B35" s="24"/>
      <c r="C35" s="41"/>
      <c r="D35" s="41"/>
      <c r="E35" s="41"/>
      <c r="F35" s="41"/>
      <c r="G35" s="41"/>
      <c r="H35" s="41"/>
      <c r="I35" s="41"/>
      <c r="J35" s="42"/>
    </row>
    <row r="36" spans="1:10" ht="41.25" customHeight="1" x14ac:dyDescent="0.25">
      <c r="A36" s="331" t="s">
        <v>31</v>
      </c>
      <c r="B36" s="332"/>
      <c r="C36" s="43"/>
      <c r="D36" s="44"/>
      <c r="E36" s="44"/>
      <c r="F36" s="44"/>
      <c r="G36" s="44"/>
      <c r="H36" s="44"/>
      <c r="I36" s="44"/>
      <c r="J36" s="45"/>
    </row>
    <row r="37" spans="1:10" ht="41.25" customHeight="1" x14ac:dyDescent="0.25">
      <c r="A37" s="348" t="s">
        <v>32</v>
      </c>
      <c r="B37" s="349"/>
      <c r="C37" s="46">
        <v>0</v>
      </c>
      <c r="D37" s="47">
        <v>2</v>
      </c>
      <c r="E37" s="47">
        <v>0</v>
      </c>
      <c r="F37" s="47">
        <v>1</v>
      </c>
      <c r="G37" s="47">
        <v>1</v>
      </c>
      <c r="H37" s="47">
        <v>0</v>
      </c>
      <c r="I37" s="47">
        <v>0</v>
      </c>
      <c r="J37" s="48">
        <f>SUM(C37:I37)</f>
        <v>4</v>
      </c>
    </row>
    <row r="38" spans="1:10" ht="41.25" customHeight="1" thickBot="1" x14ac:dyDescent="0.3">
      <c r="A38" s="350" t="s">
        <v>33</v>
      </c>
      <c r="B38" s="351"/>
      <c r="C38" s="49">
        <v>1</v>
      </c>
      <c r="D38" s="50">
        <v>3</v>
      </c>
      <c r="E38" s="50">
        <v>0</v>
      </c>
      <c r="F38" s="50">
        <v>1</v>
      </c>
      <c r="G38" s="50">
        <v>1</v>
      </c>
      <c r="H38" s="50">
        <v>0</v>
      </c>
      <c r="I38" s="51">
        <v>0</v>
      </c>
      <c r="J38" s="52">
        <f>SUM(C38:I38)</f>
        <v>6</v>
      </c>
    </row>
    <row r="39" spans="1:10" ht="31.5" customHeight="1" x14ac:dyDescent="0.25">
      <c r="A39" s="53" t="s">
        <v>34</v>
      </c>
      <c r="B39" s="54"/>
      <c r="C39" s="55"/>
      <c r="D39" s="55"/>
      <c r="E39" s="55"/>
      <c r="F39" s="55"/>
      <c r="G39" s="55"/>
      <c r="H39" s="55"/>
      <c r="I39" s="55"/>
      <c r="J39" s="55"/>
    </row>
  </sheetData>
  <mergeCells count="20">
    <mergeCell ref="A19:A20"/>
    <mergeCell ref="A1:J1"/>
    <mergeCell ref="A2:J2"/>
    <mergeCell ref="A3:B4"/>
    <mergeCell ref="C3:J3"/>
    <mergeCell ref="A5:A6"/>
    <mergeCell ref="A7:A8"/>
    <mergeCell ref="A9:A10"/>
    <mergeCell ref="A11:A12"/>
    <mergeCell ref="A13:A14"/>
    <mergeCell ref="A15:A16"/>
    <mergeCell ref="A17:A18"/>
    <mergeCell ref="A37:B37"/>
    <mergeCell ref="A38:B38"/>
    <mergeCell ref="A21:A22"/>
    <mergeCell ref="A23:A24"/>
    <mergeCell ref="A25:A26"/>
    <mergeCell ref="A27:A28"/>
    <mergeCell ref="A29:A30"/>
    <mergeCell ref="A36:B36"/>
  </mergeCells>
  <printOptions horizontalCentered="1"/>
  <pageMargins left="0.70866141732283472" right="0.70866141732283472" top="0.74803149606299213" bottom="0.74803149606299213" header="0.31496062992125984" footer="0.31496062992125984"/>
  <pageSetup paperSize="8" scale="57"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TAB-8.1.1_2017_Web</vt:lpstr>
      <vt:lpstr>TAB-8.1.2_2018_Web</vt:lpstr>
      <vt:lpstr>TAB-8.1.3_2017_Web</vt:lpstr>
      <vt:lpstr>TAB-8.1.4_2017_Web</vt:lpstr>
      <vt:lpstr>TAB-8.1.5_2017_Web</vt:lpstr>
      <vt:lpstr>TAB-8.1.6_2017_Web</vt:lpstr>
      <vt:lpstr>TAB-8.1.7_2017_Web</vt:lpstr>
      <vt:lpstr>TAB-8.1.8_2017_Web</vt:lpstr>
      <vt:lpstr>TAB-8.1.9_2017_Web</vt:lpstr>
      <vt:lpstr>TAB-8.1.10_2017_Web</vt:lpstr>
    </vt:vector>
  </TitlesOfParts>
  <Company>IWEPS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dcterms:created xsi:type="dcterms:W3CDTF">2019-07-15T07:06:05Z</dcterms:created>
  <dcterms:modified xsi:type="dcterms:W3CDTF">2019-07-17T15:20:26Z</dcterms:modified>
</cp:coreProperties>
</file>