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Stat_RSU_2019_copie_du_20210602\RSU_Profil_2019\TAB_811_à_8110_AJS_2019_dhe\"/>
    </mc:Choice>
  </mc:AlternateContent>
  <xr:revisionPtr revIDLastSave="0" documentId="8_{496DD0A3-46C2-4E3F-BB01-767EC63DDD4A}" xr6:coauthVersionLast="47" xr6:coauthVersionMax="47" xr10:uidLastSave="{00000000-0000-0000-0000-000000000000}"/>
  <bookViews>
    <workbookView xWindow="-108" yWindow="-108" windowWidth="23256" windowHeight="12576" tabRatio="818" xr2:uid="{D18C7314-BEB0-4FFF-A0C4-BB0484EB5B06}"/>
  </bookViews>
  <sheets>
    <sheet name="TAB-8.1.1_2019_web" sheetId="1" r:id="rId1"/>
    <sheet name="TAB-8.1.2_2019_web" sheetId="2" r:id="rId2"/>
    <sheet name="TAB-8.1.3_2019_web" sheetId="3" r:id="rId3"/>
    <sheet name="TAB-8.1.4_2019_web" sheetId="4" r:id="rId4"/>
    <sheet name="TAB-8.1.5_2019_web" sheetId="5" r:id="rId5"/>
    <sheet name="TAB-8.1.6_2019_web" sheetId="6" r:id="rId6"/>
    <sheet name="TAB-8.1.7_2019_web" sheetId="11" r:id="rId7"/>
    <sheet name="TAB-8.1.8_2019_web" sheetId="8" r:id="rId8"/>
    <sheet name="TAB-8.1.9_2019_web" sheetId="9" r:id="rId9"/>
    <sheet name="TAB-8.1.10_2019_web" sheetId="10" r:id="rId10"/>
  </sheets>
  <definedNames>
    <definedName name="Profil_2017_qly" localSheetId="0">#REF!</definedName>
    <definedName name="Profil_2017_qly" localSheetId="9">#REF!</definedName>
    <definedName name="Profil_2017_qly" localSheetId="1">#REF!</definedName>
    <definedName name="Profil_2017_qly" localSheetId="2">#REF!</definedName>
    <definedName name="Profil_2017_qly" localSheetId="3">#REF!</definedName>
    <definedName name="Profil_2017_qly" localSheetId="4">#REF!</definedName>
    <definedName name="Profil_2017_qly" localSheetId="5">#REF!</definedName>
    <definedName name="Profil_2017_qly" localSheetId="6">#REF!</definedName>
    <definedName name="Profil_2017_qly" localSheetId="7">#REF!</definedName>
    <definedName name="Profil_2017_qly" localSheetId="8">#REF!</definedName>
    <definedName name="Profil_2017_qly">#REF!</definedName>
    <definedName name="Profil_2017_qty" localSheetId="0">#REF!</definedName>
    <definedName name="Profil_2017_qty" localSheetId="9">#REF!</definedName>
    <definedName name="Profil_2017_qty" localSheetId="1">#REF!</definedName>
    <definedName name="Profil_2017_qty" localSheetId="2">#REF!</definedName>
    <definedName name="Profil_2017_qty" localSheetId="3">#REF!</definedName>
    <definedName name="Profil_2017_qty" localSheetId="4">#REF!</definedName>
    <definedName name="Profil_2017_qty" localSheetId="5">#REF!</definedName>
    <definedName name="Profil_2017_qty" localSheetId="6">#REF!</definedName>
    <definedName name="Profil_2017_qty" localSheetId="7">#REF!</definedName>
    <definedName name="Profil_2017_qty" localSheetId="8">#REF!</definedName>
    <definedName name="Profil_2017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1" l="1"/>
  <c r="J29" i="11"/>
  <c r="J26" i="11"/>
  <c r="J24" i="11"/>
  <c r="G21" i="11"/>
  <c r="G14" i="11" s="1"/>
  <c r="F21" i="11"/>
  <c r="F8" i="11" s="1"/>
  <c r="D21" i="11"/>
  <c r="D18" i="11" s="1"/>
  <c r="J19" i="11"/>
  <c r="G18" i="11"/>
  <c r="F18" i="11"/>
  <c r="J17" i="11"/>
  <c r="J15" i="11"/>
  <c r="J13" i="11"/>
  <c r="G12" i="11"/>
  <c r="F12" i="11"/>
  <c r="D12" i="11"/>
  <c r="J11" i="11"/>
  <c r="J9" i="11"/>
  <c r="G8" i="11"/>
  <c r="J7" i="11"/>
  <c r="J5" i="11"/>
  <c r="D6" i="11" l="1"/>
  <c r="D25" i="11"/>
  <c r="F6" i="11"/>
  <c r="D16" i="11"/>
  <c r="F25" i="11"/>
  <c r="G6" i="11"/>
  <c r="D10" i="11"/>
  <c r="F16" i="11"/>
  <c r="J21" i="11"/>
  <c r="J10" i="11" s="1"/>
  <c r="G25" i="11"/>
  <c r="F10" i="11"/>
  <c r="G16" i="11"/>
  <c r="D20" i="11"/>
  <c r="D22" i="11"/>
  <c r="G10" i="11"/>
  <c r="D14" i="11"/>
  <c r="F20" i="11"/>
  <c r="F22" i="11"/>
  <c r="D8" i="11"/>
  <c r="F14" i="11"/>
  <c r="G20" i="11"/>
  <c r="G22" i="11"/>
  <c r="J22" i="11" l="1"/>
  <c r="J12" i="11"/>
  <c r="J18" i="11"/>
  <c r="J8" i="11"/>
  <c r="J14" i="11"/>
  <c r="J16" i="11"/>
  <c r="J25" i="11"/>
  <c r="J20" i="11"/>
  <c r="J6" i="11"/>
  <c r="J49" i="10" l="1"/>
  <c r="J48" i="10"/>
  <c r="J45" i="10"/>
  <c r="G44" i="10"/>
  <c r="F44" i="10"/>
  <c r="D44" i="10"/>
  <c r="J44" i="10" s="1"/>
  <c r="J42" i="10"/>
  <c r="J18" i="10" s="1"/>
  <c r="J40" i="10"/>
  <c r="G40" i="10"/>
  <c r="J39" i="10"/>
  <c r="G38" i="10"/>
  <c r="J37" i="10"/>
  <c r="J38" i="10" s="1"/>
  <c r="G36" i="10"/>
  <c r="J35" i="10"/>
  <c r="J36" i="10" s="1"/>
  <c r="G34" i="10"/>
  <c r="J33" i="10"/>
  <c r="J34" i="10" s="1"/>
  <c r="J32" i="10"/>
  <c r="G32" i="10"/>
  <c r="J31" i="10"/>
  <c r="J30" i="10"/>
  <c r="G30" i="10"/>
  <c r="J29" i="10"/>
  <c r="G28" i="10"/>
  <c r="J27" i="10"/>
  <c r="J28" i="10" s="1"/>
  <c r="G26" i="10"/>
  <c r="J25" i="10"/>
  <c r="J26" i="10" s="1"/>
  <c r="J24" i="10"/>
  <c r="G24" i="10"/>
  <c r="J23" i="10"/>
  <c r="G22" i="10"/>
  <c r="J21" i="10"/>
  <c r="J22" i="10" s="1"/>
  <c r="G20" i="10"/>
  <c r="J19" i="10"/>
  <c r="J20" i="10" s="1"/>
  <c r="G18" i="10"/>
  <c r="J17" i="10"/>
  <c r="J16" i="10"/>
  <c r="G16" i="10"/>
  <c r="J15" i="10"/>
  <c r="J14" i="10"/>
  <c r="G14" i="10"/>
  <c r="J13" i="10"/>
  <c r="G12" i="10"/>
  <c r="J11" i="10"/>
  <c r="J12" i="10" s="1"/>
  <c r="G10" i="10"/>
  <c r="J9" i="10"/>
  <c r="J10" i="10" s="1"/>
  <c r="J8" i="10"/>
  <c r="G8" i="10"/>
  <c r="J7" i="10"/>
  <c r="G6" i="10"/>
  <c r="J5" i="10"/>
  <c r="J6" i="10" s="1"/>
  <c r="J38" i="9" l="1"/>
  <c r="J37" i="9"/>
  <c r="J34" i="9"/>
  <c r="D33" i="9"/>
  <c r="J32" i="9"/>
  <c r="F30" i="9"/>
  <c r="J29" i="9"/>
  <c r="J30" i="9" s="1"/>
  <c r="G29" i="9"/>
  <c r="G22" i="9" s="1"/>
  <c r="F29" i="9"/>
  <c r="F33" i="9" s="1"/>
  <c r="F28" i="9"/>
  <c r="J27" i="9"/>
  <c r="J28" i="9" s="1"/>
  <c r="F26" i="9"/>
  <c r="J25" i="9"/>
  <c r="F24" i="9"/>
  <c r="J23" i="9"/>
  <c r="J24" i="9" s="1"/>
  <c r="F22" i="9"/>
  <c r="J21" i="9"/>
  <c r="F20" i="9"/>
  <c r="J19" i="9"/>
  <c r="J20" i="9" s="1"/>
  <c r="F18" i="9"/>
  <c r="J17" i="9"/>
  <c r="F16" i="9"/>
  <c r="J15" i="9"/>
  <c r="J16" i="9" s="1"/>
  <c r="F14" i="9"/>
  <c r="J13" i="9"/>
  <c r="F12" i="9"/>
  <c r="J11" i="9"/>
  <c r="J12" i="9" s="1"/>
  <c r="F10" i="9"/>
  <c r="J9" i="9"/>
  <c r="F8" i="9"/>
  <c r="J7" i="9"/>
  <c r="J8" i="9" s="1"/>
  <c r="J6" i="9"/>
  <c r="F6" i="9"/>
  <c r="J5" i="9"/>
  <c r="G33" i="9" l="1"/>
  <c r="G6" i="9"/>
  <c r="G14" i="9"/>
  <c r="G18" i="9"/>
  <c r="G26" i="9"/>
  <c r="J33" i="9"/>
  <c r="J10" i="9"/>
  <c r="J18" i="9"/>
  <c r="G8" i="9"/>
  <c r="G12" i="9"/>
  <c r="G16" i="9"/>
  <c r="G20" i="9"/>
  <c r="G24" i="9"/>
  <c r="G28" i="9"/>
  <c r="G10" i="9"/>
  <c r="J14" i="9"/>
  <c r="J22" i="9"/>
  <c r="J26" i="9"/>
  <c r="G30" i="9"/>
  <c r="J32" i="8" l="1"/>
  <c r="J31" i="8"/>
  <c r="J28" i="8"/>
  <c r="G27" i="8"/>
  <c r="D27" i="8"/>
  <c r="J27" i="8" s="1"/>
  <c r="J26" i="8"/>
  <c r="G24" i="8"/>
  <c r="G23" i="8"/>
  <c r="F23" i="8"/>
  <c r="F24" i="8" s="1"/>
  <c r="G22" i="8"/>
  <c r="F22" i="8"/>
  <c r="J21" i="8"/>
  <c r="G20" i="8"/>
  <c r="J19" i="8"/>
  <c r="G18" i="8"/>
  <c r="F18" i="8"/>
  <c r="J17" i="8"/>
  <c r="G16" i="8"/>
  <c r="J15" i="8"/>
  <c r="G14" i="8"/>
  <c r="F14" i="8"/>
  <c r="J13" i="8"/>
  <c r="G12" i="8"/>
  <c r="J11" i="8"/>
  <c r="G10" i="8"/>
  <c r="F10" i="8"/>
  <c r="J9" i="8"/>
  <c r="G8" i="8"/>
  <c r="J7" i="8"/>
  <c r="G6" i="8"/>
  <c r="F6" i="8"/>
  <c r="J5" i="8"/>
  <c r="J23" i="8" s="1"/>
  <c r="J24" i="8" s="1"/>
  <c r="J12" i="8" l="1"/>
  <c r="J10" i="8"/>
  <c r="J14" i="8"/>
  <c r="J20" i="8"/>
  <c r="J8" i="8"/>
  <c r="J22" i="8"/>
  <c r="J16" i="8"/>
  <c r="J18" i="8"/>
  <c r="F8" i="8"/>
  <c r="F12" i="8"/>
  <c r="F16" i="8"/>
  <c r="F20" i="8"/>
  <c r="J6" i="8"/>
  <c r="J20" i="6" l="1"/>
  <c r="J19" i="6"/>
  <c r="J16" i="6"/>
  <c r="D15" i="6"/>
  <c r="J14" i="6"/>
  <c r="G11" i="6"/>
  <c r="G12" i="6" s="1"/>
  <c r="F11" i="6"/>
  <c r="F12" i="6" s="1"/>
  <c r="G10" i="6"/>
  <c r="F10" i="6"/>
  <c r="J9" i="6"/>
  <c r="J7" i="6"/>
  <c r="G6" i="6"/>
  <c r="F6" i="6"/>
  <c r="J5" i="6"/>
  <c r="J8" i="6" l="1"/>
  <c r="F15" i="6"/>
  <c r="G15" i="6"/>
  <c r="F8" i="6"/>
  <c r="G8" i="6"/>
  <c r="J11" i="6"/>
  <c r="J15" i="6" s="1"/>
  <c r="J10" i="6" l="1"/>
  <c r="J6" i="6"/>
  <c r="J12" i="6"/>
  <c r="J24" i="5" l="1"/>
  <c r="J23" i="5"/>
  <c r="J20" i="5"/>
  <c r="D19" i="5"/>
  <c r="J18" i="5"/>
  <c r="G15" i="5"/>
  <c r="G16" i="5" s="1"/>
  <c r="F15" i="5"/>
  <c r="F14" i="5" s="1"/>
  <c r="G14" i="5"/>
  <c r="J13" i="5"/>
  <c r="J11" i="5"/>
  <c r="G10" i="5"/>
  <c r="J9" i="5"/>
  <c r="J7" i="5"/>
  <c r="G6" i="5"/>
  <c r="F6" i="5"/>
  <c r="J5" i="5"/>
  <c r="J15" i="5" s="1"/>
  <c r="J16" i="5" l="1"/>
  <c r="J6" i="5"/>
  <c r="J10" i="5"/>
  <c r="J14" i="5"/>
  <c r="J8" i="5"/>
  <c r="J12" i="5"/>
  <c r="G19" i="5"/>
  <c r="F12" i="5"/>
  <c r="F8" i="5"/>
  <c r="G12" i="5"/>
  <c r="G8" i="5"/>
  <c r="F16" i="5"/>
  <c r="F19" i="5"/>
  <c r="J19" i="5" s="1"/>
  <c r="Z37" i="4" l="1"/>
  <c r="Y37" i="4"/>
  <c r="X37" i="4"/>
  <c r="Z36" i="4"/>
  <c r="Y36" i="4"/>
  <c r="X36" i="4"/>
  <c r="X33" i="4"/>
  <c r="Y31" i="4"/>
  <c r="X31" i="4"/>
  <c r="Z31" i="4" s="1"/>
  <c r="Q31" i="4"/>
  <c r="N31" i="4"/>
  <c r="H31" i="4"/>
  <c r="P29" i="4"/>
  <c r="O29" i="4"/>
  <c r="X28" i="4"/>
  <c r="X17" i="4" s="1"/>
  <c r="P28" i="4"/>
  <c r="Q28" i="4" s="1"/>
  <c r="O28" i="4"/>
  <c r="M28" i="4"/>
  <c r="M29" i="4" s="1"/>
  <c r="L28" i="4"/>
  <c r="L29" i="4" s="1"/>
  <c r="G28" i="4"/>
  <c r="G21" i="4" s="1"/>
  <c r="F28" i="4"/>
  <c r="F29" i="4" s="1"/>
  <c r="P27" i="4"/>
  <c r="O27" i="4"/>
  <c r="M27" i="4"/>
  <c r="F27" i="4"/>
  <c r="Y26" i="4"/>
  <c r="X26" i="4"/>
  <c r="X27" i="4" s="1"/>
  <c r="Q26" i="4"/>
  <c r="N26" i="4"/>
  <c r="H26" i="4"/>
  <c r="P25" i="4"/>
  <c r="O25" i="4"/>
  <c r="M25" i="4"/>
  <c r="F25" i="4"/>
  <c r="Z24" i="4"/>
  <c r="Y24" i="4"/>
  <c r="X24" i="4"/>
  <c r="Q24" i="4"/>
  <c r="N24" i="4"/>
  <c r="H24" i="4"/>
  <c r="P23" i="4"/>
  <c r="O23" i="4"/>
  <c r="M23" i="4"/>
  <c r="L23" i="4"/>
  <c r="G23" i="4"/>
  <c r="F23" i="4"/>
  <c r="Y22" i="4"/>
  <c r="Z22" i="4" s="1"/>
  <c r="X22" i="4"/>
  <c r="Q22" i="4"/>
  <c r="N22" i="4"/>
  <c r="H22" i="4"/>
  <c r="P21" i="4"/>
  <c r="O21" i="4"/>
  <c r="M21" i="4"/>
  <c r="L21" i="4"/>
  <c r="F21" i="4"/>
  <c r="Y20" i="4"/>
  <c r="X20" i="4"/>
  <c r="X21" i="4" s="1"/>
  <c r="Q20" i="4"/>
  <c r="N20" i="4"/>
  <c r="H20" i="4"/>
  <c r="P19" i="4"/>
  <c r="O19" i="4"/>
  <c r="M19" i="4"/>
  <c r="F19" i="4"/>
  <c r="Y18" i="4"/>
  <c r="X18" i="4"/>
  <c r="X19" i="4" s="1"/>
  <c r="Q18" i="4"/>
  <c r="N18" i="4"/>
  <c r="H18" i="4"/>
  <c r="P17" i="4"/>
  <c r="O17" i="4"/>
  <c r="M17" i="4"/>
  <c r="F17" i="4"/>
  <c r="Z16" i="4"/>
  <c r="Y16" i="4"/>
  <c r="X16" i="4"/>
  <c r="Q16" i="4"/>
  <c r="N16" i="4"/>
  <c r="H16" i="4"/>
  <c r="X15" i="4"/>
  <c r="P15" i="4"/>
  <c r="O15" i="4"/>
  <c r="M15" i="4"/>
  <c r="L15" i="4"/>
  <c r="G15" i="4"/>
  <c r="F15" i="4"/>
  <c r="Y14" i="4"/>
  <c r="Z14" i="4" s="1"/>
  <c r="X14" i="4"/>
  <c r="Q14" i="4"/>
  <c r="N14" i="4"/>
  <c r="H14" i="4"/>
  <c r="P13" i="4"/>
  <c r="O13" i="4"/>
  <c r="M13" i="4"/>
  <c r="L13" i="4"/>
  <c r="F13" i="4"/>
  <c r="Y12" i="4"/>
  <c r="X12" i="4"/>
  <c r="X13" i="4" s="1"/>
  <c r="Q12" i="4"/>
  <c r="N12" i="4"/>
  <c r="H12" i="4"/>
  <c r="P11" i="4"/>
  <c r="O11" i="4"/>
  <c r="M11" i="4"/>
  <c r="F11" i="4"/>
  <c r="Y10" i="4"/>
  <c r="Z10" i="4" s="1"/>
  <c r="X10" i="4"/>
  <c r="X11" i="4" s="1"/>
  <c r="Q10" i="4"/>
  <c r="N10" i="4"/>
  <c r="H10" i="4"/>
  <c r="P9" i="4"/>
  <c r="O9" i="4"/>
  <c r="M9" i="4"/>
  <c r="L9" i="4"/>
  <c r="F9" i="4"/>
  <c r="Z8" i="4"/>
  <c r="Y8" i="4"/>
  <c r="X8" i="4"/>
  <c r="Q8" i="4"/>
  <c r="N8" i="4"/>
  <c r="H8" i="4"/>
  <c r="X7" i="4"/>
  <c r="P7" i="4"/>
  <c r="O7" i="4"/>
  <c r="M7" i="4"/>
  <c r="L7" i="4"/>
  <c r="G7" i="4"/>
  <c r="F7" i="4"/>
  <c r="Y6" i="4"/>
  <c r="Z6" i="4" s="1"/>
  <c r="X6" i="4"/>
  <c r="Q6" i="4"/>
  <c r="N6" i="4"/>
  <c r="H6" i="4"/>
  <c r="H13" i="4" l="1"/>
  <c r="H19" i="4"/>
  <c r="Q11" i="4"/>
  <c r="H17" i="4"/>
  <c r="Y17" i="4"/>
  <c r="Q27" i="4"/>
  <c r="O32" i="4"/>
  <c r="Q25" i="4"/>
  <c r="Q17" i="4"/>
  <c r="Q9" i="4"/>
  <c r="Q29" i="4"/>
  <c r="Q7" i="4"/>
  <c r="Q13" i="4"/>
  <c r="Q19" i="4"/>
  <c r="Q21" i="4"/>
  <c r="H9" i="4"/>
  <c r="Q15" i="4"/>
  <c r="Q23" i="4"/>
  <c r="X23" i="4"/>
  <c r="H28" i="4"/>
  <c r="G9" i="4"/>
  <c r="Z18" i="4"/>
  <c r="G25" i="4"/>
  <c r="X25" i="4"/>
  <c r="Z26" i="4"/>
  <c r="G17" i="4"/>
  <c r="G11" i="4"/>
  <c r="Z12" i="4"/>
  <c r="L17" i="4"/>
  <c r="G19" i="4"/>
  <c r="Z20" i="4"/>
  <c r="L25" i="4"/>
  <c r="G27" i="4"/>
  <c r="N28" i="4"/>
  <c r="N17" i="4" s="1"/>
  <c r="G29" i="4"/>
  <c r="X29" i="4"/>
  <c r="Y28" i="4"/>
  <c r="Y11" i="4"/>
  <c r="L11" i="4"/>
  <c r="G13" i="4"/>
  <c r="L19" i="4"/>
  <c r="L27" i="4"/>
  <c r="X9" i="4"/>
  <c r="Y7" i="4" l="1"/>
  <c r="Y29" i="4"/>
  <c r="Y23" i="4"/>
  <c r="Y15" i="4"/>
  <c r="Z13" i="4"/>
  <c r="F32" i="4"/>
  <c r="H29" i="4"/>
  <c r="H15" i="4"/>
  <c r="Z28" i="4"/>
  <c r="H23" i="4"/>
  <c r="Y27" i="4"/>
  <c r="H21" i="4"/>
  <c r="Y9" i="4"/>
  <c r="H11" i="4"/>
  <c r="N23" i="4"/>
  <c r="N13" i="4"/>
  <c r="H7" i="4"/>
  <c r="Z19" i="4"/>
  <c r="N25" i="4"/>
  <c r="Y21" i="4"/>
  <c r="N15" i="4"/>
  <c r="Y13" i="4"/>
  <c r="Z27" i="4"/>
  <c r="N9" i="4"/>
  <c r="N7" i="4"/>
  <c r="L32" i="4"/>
  <c r="N11" i="4"/>
  <c r="N29" i="4"/>
  <c r="N27" i="4"/>
  <c r="N19" i="4"/>
  <c r="Y19" i="4"/>
  <c r="Z21" i="4"/>
  <c r="Y25" i="4"/>
  <c r="N21" i="4"/>
  <c r="H27" i="4"/>
  <c r="H25" i="4"/>
  <c r="Z29" i="4" l="1"/>
  <c r="X32" i="4"/>
  <c r="Z9" i="4"/>
  <c r="Z11" i="4"/>
  <c r="Z23" i="4"/>
  <c r="Z17" i="4"/>
  <c r="Z25" i="4"/>
  <c r="Z15" i="4"/>
  <c r="Z7" i="4"/>
  <c r="J23" i="3" l="1"/>
  <c r="J22" i="3"/>
  <c r="J19" i="3"/>
  <c r="G15" i="3"/>
  <c r="G17" i="3" s="1"/>
  <c r="F15" i="3"/>
  <c r="F17" i="3" s="1"/>
  <c r="J14" i="3"/>
  <c r="F12" i="3"/>
  <c r="G11" i="3"/>
  <c r="G12" i="3" s="1"/>
  <c r="F11" i="3"/>
  <c r="F8" i="3" s="1"/>
  <c r="G10" i="3"/>
  <c r="F10" i="3"/>
  <c r="J9" i="3"/>
  <c r="J7" i="3"/>
  <c r="G6" i="3"/>
  <c r="F6" i="3"/>
  <c r="J5" i="3"/>
  <c r="J11" i="3" s="1"/>
  <c r="J8" i="3" l="1"/>
  <c r="J12" i="3"/>
  <c r="J6" i="3"/>
  <c r="J10" i="3"/>
  <c r="J15" i="3"/>
  <c r="J17" i="3" s="1"/>
  <c r="G8" i="3"/>
  <c r="J14" i="2" l="1"/>
  <c r="J13" i="2"/>
  <c r="G9" i="2"/>
  <c r="G6" i="2" s="1"/>
  <c r="J7" i="2"/>
  <c r="J5" i="2"/>
  <c r="J8" i="2" l="1"/>
  <c r="G8" i="2"/>
  <c r="G10" i="2"/>
  <c r="J9" i="2"/>
  <c r="J10" i="2" l="1"/>
  <c r="J6" i="2"/>
  <c r="J19" i="1" l="1"/>
  <c r="J18" i="1"/>
  <c r="J15" i="1"/>
  <c r="G15" i="1"/>
  <c r="F15" i="1"/>
  <c r="D15" i="1"/>
  <c r="J14" i="1"/>
  <c r="F12" i="1"/>
  <c r="D12" i="1"/>
  <c r="G11" i="1"/>
  <c r="G8" i="1" s="1"/>
  <c r="F11" i="1"/>
  <c r="D11" i="1"/>
  <c r="F10" i="1"/>
  <c r="D10" i="1"/>
  <c r="J9" i="1"/>
  <c r="F8" i="1"/>
  <c r="D8" i="1"/>
  <c r="J7" i="1"/>
  <c r="F6" i="1"/>
  <c r="D6" i="1"/>
  <c r="J5" i="1"/>
  <c r="J10" i="1" l="1"/>
  <c r="J11" i="1"/>
  <c r="G6" i="1"/>
  <c r="G10" i="1"/>
  <c r="G12" i="1"/>
  <c r="J6" i="1" l="1"/>
  <c r="J8" i="1"/>
  <c r="J12" i="1"/>
</calcChain>
</file>

<file path=xl/sharedStrings.xml><?xml version="1.0" encoding="utf-8"?>
<sst xmlns="http://schemas.openxmlformats.org/spreadsheetml/2006/main" count="1615" uniqueCount="153">
  <si>
    <t>Tableau 8.1.1 : Utilisateurs de l'accueil de jour "santé" (AJ-S) organisé par les services partenaires des Relais sociaux urbains (RSU)</t>
  </si>
  <si>
    <t>Répartition par sexe et par RSU - Année 2019  -</t>
  </si>
  <si>
    <t>Sexe</t>
  </si>
  <si>
    <t>Relais social urbain (RSU)</t>
  </si>
  <si>
    <t>Charleroi (RSC)</t>
  </si>
  <si>
    <t>Liège (RSPL)</t>
  </si>
  <si>
    <t>La Louvière (RSULL)</t>
  </si>
  <si>
    <t>Mons (RSUMB)</t>
  </si>
  <si>
    <t>Namur (RSUN)</t>
  </si>
  <si>
    <t>Tournai (RSUT)</t>
  </si>
  <si>
    <t>Verviers (RSUV)</t>
  </si>
  <si>
    <t>Total des RSU wallons</t>
  </si>
  <si>
    <t>H</t>
  </si>
  <si>
    <t>CA</t>
  </si>
  <si>
    <t>nd</t>
  </si>
  <si>
    <t>%</t>
  </si>
  <si>
    <t>-</t>
  </si>
  <si>
    <t>F</t>
  </si>
  <si>
    <t>Transsexuel</t>
  </si>
  <si>
    <t>Total 
Sexe connu</t>
  </si>
  <si>
    <t>Sexe inconnu</t>
  </si>
  <si>
    <t xml:space="preserve"> CA</t>
  </si>
  <si>
    <t>Total global</t>
  </si>
  <si>
    <t>Services partenaires sources</t>
  </si>
  <si>
    <t>Nombre de services ayant répondu à cette variable</t>
  </si>
  <si>
    <t>Nombre de services ayant participé à la collecte relative à l'AJ-S</t>
  </si>
  <si>
    <t>Sources : IWEPS, Relais sociaux urbains &amp; services partenaires des Relais sociaux urbains de Wallonie; Calculs : IWEPS</t>
  </si>
  <si>
    <t>Tableau 8.1.2 : Mineurs pris en charge par l'accueil de jour "santé" (AJ-S) organisé par les services partenaires des Relais sociaux urbains (RSU)</t>
  </si>
  <si>
    <t>Répartition par type de prise en charge du mineur et par RSU - Année 2019  -</t>
  </si>
  <si>
    <t>Type de prise en charge du mineur</t>
  </si>
  <si>
    <t>Prise en charge seul
(Utilisateur) (1)</t>
  </si>
  <si>
    <t xml:space="preserve"> %</t>
  </si>
  <si>
    <t>Prise en charge "en famille" (2)</t>
  </si>
  <si>
    <t xml:space="preserve">Total des mineurs
</t>
  </si>
  <si>
    <t>Remarques : 
(1) Un "mineur pris en charge seul" est un "mineur non accompagné par un membre majeur de sa famille (ou un autre adulte responsable)". Les autres données de profil sont relevées pour cette catégorie.
(2) Un  "mineur pris en charge en famille" est un mineur accompagné d'un adulte responsable. Les autres données de profil ne sont pas relevées pour cette catégorie. Ces mineurs ne sont donc pas comptabilisés dans les autres tableaux.</t>
  </si>
  <si>
    <t>Tableau 8.1.3 : Primo-utilisateurs de l'accueil de jour "santé" (AJ-S) organisé par les services partenaires des Relais sociaux urbains (RSU)</t>
  </si>
  <si>
    <t>Répartition par sexe et par RSU - Année 2019 -</t>
  </si>
  <si>
    <t>Primo-utilisateurs
par Sexe</t>
  </si>
  <si>
    <t>Total
Sexe connu</t>
  </si>
  <si>
    <t xml:space="preserve">nd </t>
  </si>
  <si>
    <t>Total global des primo-utilisateurs</t>
  </si>
  <si>
    <t>% des primos dans le total des utilisateurs</t>
  </si>
  <si>
    <t>Total global de tous les utilisateurs</t>
  </si>
  <si>
    <t>Remarque :
Un "primo-utilisateur" est un bénéficiaire qui utilise le service pour la première fois de sa vie.</t>
  </si>
  <si>
    <t>Tableau 8.1.4 : Utilisateurs de l'accueil de jour "santé" (AJ-S) organisé par les services partenaires des Relais sociaux urbains (RSU).</t>
  </si>
  <si>
    <t>Répartition par âge, sexe et RSU - Année 2019</t>
  </si>
  <si>
    <t>Catégorie d'âges</t>
  </si>
  <si>
    <t>Total</t>
  </si>
  <si>
    <t>0-17 ans</t>
  </si>
  <si>
    <t>18 à 24 ans</t>
  </si>
  <si>
    <t>25 à 29 ans</t>
  </si>
  <si>
    <t>30 à 34 ans</t>
  </si>
  <si>
    <t>35 à 39 ans</t>
  </si>
  <si>
    <t>40 à 44 ans</t>
  </si>
  <si>
    <t>45 à 49 ans</t>
  </si>
  <si>
    <t>50 à 54 ans</t>
  </si>
  <si>
    <t>55 à 59 ans</t>
  </si>
  <si>
    <t>60 à 64 ans</t>
  </si>
  <si>
    <t>65 ans et plus</t>
  </si>
  <si>
    <t>Total
Catégories d'âges connues</t>
  </si>
  <si>
    <t>Catégorie d'âges inconnue</t>
  </si>
  <si>
    <t xml:space="preserve">Non-réponses ou 
réponses non-exploitables </t>
  </si>
  <si>
    <t>Tableau 8.1.5 : Utilisateurs de l'accueil de jour "santé" (AJ-S) organisé par les services partenaires des Relais sociaux urbains (RSU)</t>
  </si>
  <si>
    <t>Répartition par type de ménage et par RSU - Année 2019</t>
  </si>
  <si>
    <t xml:space="preserve">Type de ménage
(Situation de ménage / familiale) </t>
  </si>
  <si>
    <t>Isolés vivant sans enfant</t>
  </si>
  <si>
    <t>Isolés vivant avec enfant(s)</t>
  </si>
  <si>
    <t>En couple vivant sans enfant</t>
  </si>
  <si>
    <t>En couple vivant avec enfant(s)</t>
  </si>
  <si>
    <t>En situation familiale autre</t>
  </si>
  <si>
    <t xml:space="preserve">Total
(Type de ménage connu) </t>
  </si>
  <si>
    <t>Type de ménage inconnu</t>
  </si>
  <si>
    <t>Non- réponses
ou réponses non-exploitables</t>
  </si>
  <si>
    <t>Tableau 8.1.6 : Utilisateurs de l'accueil de jour "santé" (AJ-S) organisé par les services partenaires des Relais sociaux urbains (RSU)</t>
  </si>
  <si>
    <t xml:space="preserve">Répartition par nationalité et par RSU - Année 2019 </t>
  </si>
  <si>
    <t>Nationalité</t>
  </si>
  <si>
    <t xml:space="preserve">Mons (RSUMB) </t>
  </si>
  <si>
    <t xml:space="preserve">Belge </t>
  </si>
  <si>
    <t>Etrangère UE</t>
  </si>
  <si>
    <t>Etrangère hors UE</t>
  </si>
  <si>
    <t xml:space="preserve">Total
(Nationalité connue) </t>
  </si>
  <si>
    <t>Nationalité inconnue</t>
  </si>
  <si>
    <t>Tableau 8.1.7 : Utilisateurs de l'accueil de jour "santé" (AJ-S) organisé par les services partenaires des Relais sociaux urbains (RSU)</t>
  </si>
  <si>
    <t>Répartition par type de revenu principal et par RSU - Année 2019  -</t>
  </si>
  <si>
    <t>Type de revenu principal</t>
  </si>
  <si>
    <t>Allocations aux personnes handicapées</t>
  </si>
  <si>
    <t>Indemnités de mutuelle (ou maladie-invalidité)</t>
  </si>
  <si>
    <t>Revenu d'intégration sociale (RIS) ou une autre aide sociale</t>
  </si>
  <si>
    <t>Allocations de chômage</t>
  </si>
  <si>
    <t>Pension</t>
  </si>
  <si>
    <t>Revenus professionnels</t>
  </si>
  <si>
    <t>Autres types de revenus</t>
  </si>
  <si>
    <t>Aucune ressource financière</t>
  </si>
  <si>
    <t xml:space="preserve">Total
(Type de revenu principal connu) </t>
  </si>
  <si>
    <t>Type de revenu inconnu</t>
  </si>
  <si>
    <r>
      <t>Remarque :
L'information relévée porte sur le type de</t>
    </r>
    <r>
      <rPr>
        <b/>
        <sz val="12"/>
        <rFont val="Calibri"/>
        <family val="2"/>
        <scheme val="minor"/>
      </rPr>
      <t xml:space="preserve"> </t>
    </r>
    <r>
      <rPr>
        <sz val="12"/>
        <rFont val="Calibri"/>
        <family val="2"/>
        <scheme val="minor"/>
      </rPr>
      <t>revenu</t>
    </r>
    <r>
      <rPr>
        <b/>
        <sz val="12"/>
        <rFont val="Calibri"/>
        <family val="2"/>
        <scheme val="minor"/>
      </rPr>
      <t xml:space="preserve"> principal </t>
    </r>
    <r>
      <rPr>
        <sz val="12"/>
        <rFont val="Calibri"/>
        <family val="2"/>
        <scheme val="minor"/>
      </rPr>
      <t xml:space="preserve">de l'utilisateur lors de son entrée dans le service
</t>
    </r>
  </si>
  <si>
    <t>Tableau 8.1.8 : Utilisateurs de l'accueil de jour "santé" (AJ-S) organisé par les services partenaires des Relais sociaux urbains (RSU).</t>
  </si>
  <si>
    <t>Répartition par type de logement/hébergement (occupé la semaine précédant son accueil)
Par RSU  - Année 2019  -</t>
  </si>
  <si>
    <t>Type de logement / hébergement</t>
  </si>
  <si>
    <t xml:space="preserve">En rue ou en abris de fortune  (squat, voiture, tente, caravane…) </t>
  </si>
  <si>
    <t>Chez un tiers "proche" (famille élargie, amis, connaissances…)</t>
  </si>
  <si>
    <t>En hébergement d'urgence (abri de nuit, lits DUS, hôtel)</t>
  </si>
  <si>
    <t>En institution - Autres
(prison, hôpital psychiatrique…)</t>
  </si>
  <si>
    <t>En logement privé</t>
  </si>
  <si>
    <t>En Maison d'accueil</t>
  </si>
  <si>
    <t>En logement social/public et assimilé (AIS)</t>
  </si>
  <si>
    <t>En logements d'urgence, de transit, d'insertion…</t>
  </si>
  <si>
    <t>Dans d'autres endroits hors institution</t>
  </si>
  <si>
    <t xml:space="preserve">Total
(Type de logement / hébergement connu) </t>
  </si>
  <si>
    <t>Type de logement / hébergement 
inconnu</t>
  </si>
  <si>
    <t>Tableau 8.1.9 : Utilisateurs de l'accueil de jour "santé" (AJ-S) organisé par les services partenaires des Relais sociaux urbains (RSU)</t>
  </si>
  <si>
    <t>Répartition par « lieu de résidence » (Situation de l'utilisateur, la semaine précédant son accueil)
Par RSU - Année 2019  -</t>
  </si>
  <si>
    <t>Lieu de résidence</t>
  </si>
  <si>
    <t>Arrondissement de Charleroi</t>
  </si>
  <si>
    <t>Arrondissement de Soignies
(La Louvière)</t>
  </si>
  <si>
    <t>Arrondissement de Liège</t>
  </si>
  <si>
    <t>Arrondissement de Mons</t>
  </si>
  <si>
    <t>Arrondissement de Namur</t>
  </si>
  <si>
    <t>Arrondissement de Tournai</t>
  </si>
  <si>
    <t>Arrondissement de Verviers</t>
  </si>
  <si>
    <t>Autre arrondissement wallon</t>
  </si>
  <si>
    <t>Région de Bruxelles</t>
  </si>
  <si>
    <t>Région flamande</t>
  </si>
  <si>
    <t>Pays frontalier</t>
  </si>
  <si>
    <t xml:space="preserve">Autre pays étranger </t>
  </si>
  <si>
    <t xml:space="preserve">Total
(Lieu de résidence connu) </t>
  </si>
  <si>
    <t>Lieu de résidence inconnu</t>
  </si>
  <si>
    <t>Tableau 8.1.10 : Difficultés déclarées par les utilisateurs de l'accueil de jour "santé" (AJ-S) organisé par les services partenaires des Relais sociaux urbains (RSU).</t>
  </si>
  <si>
    <t>Répartition par type de difficulté rencontrée connue (1),(2)et par RSU - Année 2019 -</t>
  </si>
  <si>
    <t>Type de difficulté</t>
  </si>
  <si>
    <t>Liège (RSPL)
(3)</t>
  </si>
  <si>
    <t>Avec des difficultés - Assuétude</t>
  </si>
  <si>
    <t xml:space="preserve"> % du total
des utilisateurs différents</t>
  </si>
  <si>
    <t>Avec des difficultés - Emploi/Formation</t>
  </si>
  <si>
    <t>Avec des difficultés - Santé mentale/ difficultés psychologiques</t>
  </si>
  <si>
    <t>Avec des difficultés - Santé physique (hors handicap reconnu)</t>
  </si>
  <si>
    <t>Avec des difficultés administratives</t>
  </si>
  <si>
    <t>Avec des difficultés de logement - problèmes de chauffage, électricité…</t>
  </si>
  <si>
    <t>Avec des difficultés de logement - problèmes de rupture familiale</t>
  </si>
  <si>
    <t>Avec des difficultés de logement - problèmes de surpopulation</t>
  </si>
  <si>
    <t>Avec des difficultés de logement - problèmes d'expulsion ou menace d'expulsion</t>
  </si>
  <si>
    <t>Avec des difficultés de logement - problèmes d'insalubrité (pas de commodités)</t>
  </si>
  <si>
    <t>Avec des difficultés de logement - autres problèmes</t>
  </si>
  <si>
    <t>Avec des difficultés financières</t>
  </si>
  <si>
    <t>Avec des difficultés liées à l'isolement social</t>
  </si>
  <si>
    <t>Avec des difficultés relationnelles (conflits extrafamiliaux)</t>
  </si>
  <si>
    <t>Avec un handicap reconnu</t>
  </si>
  <si>
    <t>Victimes de violence conjugale</t>
  </si>
  <si>
    <t>Victimes de violence intrafamiliale</t>
  </si>
  <si>
    <t>Avec des difficultés - autres</t>
  </si>
  <si>
    <r>
      <t>Nombre total d'</t>
    </r>
    <r>
      <rPr>
        <b/>
        <i/>
        <sz val="14"/>
        <rFont val="Calibri"/>
        <family val="2"/>
        <scheme val="minor"/>
      </rPr>
      <t>utilisateurs différents</t>
    </r>
    <r>
      <rPr>
        <b/>
        <sz val="14"/>
        <rFont val="Calibri"/>
        <family val="2"/>
        <scheme val="minor"/>
      </rPr>
      <t xml:space="preserve"> pour lesquels l'information "difficulté" a été récoltée</t>
    </r>
  </si>
  <si>
    <t>Remarques :
(1)  Les pourcentages calculés dans ce tableau représentent le nombre d'utilisateurs soumis à certaines difficultés par rapport à l'ensemble des utilisateurs différents qui ont répondu à cette question.
Un utilisateur peut renseigner plusieurs difficultés. Les pourcentages ne peuvent pas être additionnés.
(2)  Les données - par type de difficulté -  provenant de services n'ayant pas fourni l'information relative au "nombre d'utilisateurs différents ayant répondu à la question" ne sont pas reprises dans ce tableau.</t>
  </si>
  <si>
    <t xml:space="preserve">(3) Le RSPL précise que pour le service  - Article23 :
- dans la catégorie  "Avec des difficultés - santé mentale/ difficultés psychologiques", "tous les bénéficiaires sont concernés car c'est le public cible"; 
et qu'il en est de même pour la rubrique "Avec des difficultés - emploi/formation" vu que c'est un dispositif d'insertion par le travail;
- et dans la catégorie "Avec des difficultés de logement- autres problèmes ",  "le type de difficulté n'est pas précisé pour 41 personnes".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</si>
</sst>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0"/>
      <name val="Calibri"/>
      <family val="2"/>
      <scheme val="minor"/>
    </font>
    <font>
      <sz val="12"/>
      <name val="Calibri"/>
      <family val="2"/>
      <scheme val="minor"/>
    </font>
    <font>
      <b/>
      <sz val="10"/>
      <name val="Calibri"/>
      <family val="2"/>
      <scheme val="minor"/>
    </font>
    <font>
      <b/>
      <sz val="12"/>
      <name val="Calibri"/>
      <family val="2"/>
      <scheme val="minor"/>
    </font>
    <font>
      <sz val="10"/>
      <color theme="1"/>
      <name val="Calibri"/>
      <family val="2"/>
      <scheme val="minor"/>
    </font>
    <font>
      <sz val="11"/>
      <name val="Calibri"/>
      <family val="2"/>
      <scheme val="minor"/>
    </font>
    <font>
      <b/>
      <sz val="14"/>
      <name val="Calibri"/>
      <family val="2"/>
      <scheme val="minor"/>
    </font>
    <font>
      <b/>
      <sz val="24"/>
      <name val="Calibri"/>
      <family val="2"/>
      <scheme val="minor"/>
    </font>
    <font>
      <b/>
      <sz val="16"/>
      <name val="Calibri"/>
      <family val="2"/>
      <scheme val="minor"/>
    </font>
    <font>
      <sz val="14"/>
      <name val="Calibri"/>
      <family val="2"/>
      <scheme val="minor"/>
    </font>
    <font>
      <b/>
      <sz val="18"/>
      <name val="Calibri"/>
      <family val="2"/>
      <scheme val="minor"/>
    </font>
    <font>
      <sz val="18"/>
      <name val="Calibri"/>
      <family val="2"/>
      <scheme val="minor"/>
    </font>
    <font>
      <b/>
      <sz val="16"/>
      <color theme="1"/>
      <name val="Calibri"/>
      <family val="2"/>
      <scheme val="minor"/>
    </font>
    <font>
      <sz val="14"/>
      <color theme="1"/>
      <name val="Calibri"/>
      <family val="2"/>
      <scheme val="minor"/>
    </font>
    <font>
      <b/>
      <i/>
      <sz val="14"/>
      <name val="Calibri"/>
      <family val="2"/>
      <scheme val="minor"/>
    </font>
  </fonts>
  <fills count="3">
    <fill>
      <patternFill patternType="none"/>
    </fill>
    <fill>
      <patternFill patternType="gray125"/>
    </fill>
    <fill>
      <patternFill patternType="solid">
        <fgColor theme="0"/>
        <bgColor indexed="64"/>
      </patternFill>
    </fill>
  </fills>
  <borders count="72">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56">
    <xf numFmtId="0" fontId="0" fillId="0" borderId="0" xfId="0"/>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3" xfId="0" applyFont="1" applyBorder="1" applyAlignment="1">
      <alignment horizontal="center" vertical="center" wrapText="1"/>
    </xf>
    <xf numFmtId="0" fontId="5" fillId="0" borderId="11" xfId="0" applyFont="1" applyBorder="1" applyAlignment="1">
      <alignment horizontal="center" vertical="center" wrapText="1"/>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7" fillId="0" borderId="15" xfId="0" applyFont="1" applyBorder="1" applyAlignment="1">
      <alignment horizontal="center" vertical="center" wrapText="1"/>
    </xf>
    <xf numFmtId="164" fontId="4" fillId="0" borderId="16" xfId="1" quotePrefix="1" applyNumberFormat="1" applyFont="1" applyFill="1" applyBorder="1" applyAlignment="1">
      <alignment horizontal="right" vertical="center"/>
    </xf>
    <xf numFmtId="164" fontId="4" fillId="0" borderId="16" xfId="1" applyNumberFormat="1" applyFont="1" applyFill="1" applyBorder="1" applyAlignment="1">
      <alignment horizontal="right" vertical="center"/>
    </xf>
    <xf numFmtId="164" fontId="4" fillId="0" borderId="17" xfId="1" applyNumberFormat="1" applyFont="1" applyFill="1" applyBorder="1" applyAlignment="1">
      <alignment horizontal="right" vertical="center"/>
    </xf>
    <xf numFmtId="0" fontId="5" fillId="0" borderId="19" xfId="0" applyFont="1" applyBorder="1" applyAlignment="1">
      <alignment horizontal="center" vertical="center" wrapText="1"/>
    </xf>
    <xf numFmtId="3" fontId="6" fillId="0" borderId="20" xfId="0" applyNumberFormat="1" applyFont="1" applyBorder="1" applyAlignment="1">
      <alignment horizontal="center" vertical="center"/>
    </xf>
    <xf numFmtId="3" fontId="6" fillId="0" borderId="21" xfId="0" applyNumberFormat="1" applyFont="1" applyBorder="1" applyAlignment="1">
      <alignment horizontal="center" vertical="center"/>
    </xf>
    <xf numFmtId="3" fontId="8" fillId="0" borderId="20" xfId="0" applyNumberFormat="1" applyFont="1" applyBorder="1" applyAlignment="1">
      <alignment horizontal="center" vertical="center"/>
    </xf>
    <xf numFmtId="3" fontId="8" fillId="0" borderId="21" xfId="0" applyNumberFormat="1" applyFont="1" applyBorder="1" applyAlignment="1">
      <alignment horizontal="center" vertical="center"/>
    </xf>
    <xf numFmtId="0" fontId="7" fillId="0" borderId="22" xfId="0" applyFont="1" applyBorder="1" applyAlignment="1">
      <alignment horizontal="center" vertical="center" wrapText="1"/>
    </xf>
    <xf numFmtId="164" fontId="3" fillId="0" borderId="23" xfId="1" applyNumberFormat="1" applyFont="1" applyFill="1" applyBorder="1" applyAlignment="1">
      <alignment horizontal="right" vertical="center"/>
    </xf>
    <xf numFmtId="164" fontId="3" fillId="0" borderId="24" xfId="1" applyNumberFormat="1" applyFont="1" applyFill="1" applyBorder="1" applyAlignment="1">
      <alignment horizontal="right" vertical="center"/>
    </xf>
    <xf numFmtId="0" fontId="4" fillId="0" borderId="0" xfId="0" applyFont="1" applyAlignment="1">
      <alignment horizontal="center" vertical="center" wrapText="1"/>
    </xf>
    <xf numFmtId="0" fontId="9" fillId="0" borderId="0" xfId="0" applyFont="1" applyAlignment="1">
      <alignment horizontal="center" vertical="center" wrapText="1"/>
    </xf>
    <xf numFmtId="164" fontId="4" fillId="0" borderId="0" xfId="1" applyNumberFormat="1" applyFont="1" applyFill="1" applyBorder="1" applyAlignment="1">
      <alignment horizontal="right" vertical="center"/>
    </xf>
    <xf numFmtId="0" fontId="4"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9" xfId="0" applyFont="1" applyBorder="1" applyAlignment="1">
      <alignment horizontal="center" vertical="center"/>
    </xf>
    <xf numFmtId="0" fontId="3" fillId="0" borderId="26" xfId="0" applyFont="1" applyBorder="1" applyAlignment="1">
      <alignment horizontal="center" vertical="center"/>
    </xf>
    <xf numFmtId="0" fontId="2" fillId="0" borderId="27" xfId="0" applyFont="1" applyBorder="1" applyAlignment="1">
      <alignment horizontal="center" vertical="center" wrapText="1"/>
    </xf>
    <xf numFmtId="0" fontId="9" fillId="0" borderId="28" xfId="0" applyFont="1" applyBorder="1" applyAlignment="1">
      <alignment horizontal="center" vertical="center" wrapText="1"/>
    </xf>
    <xf numFmtId="3" fontId="6" fillId="0" borderId="29" xfId="0" applyNumberFormat="1" applyFont="1" applyBorder="1" applyAlignment="1">
      <alignment horizontal="center" vertical="center"/>
    </xf>
    <xf numFmtId="3" fontId="3" fillId="0" borderId="30" xfId="0" applyNumberFormat="1" applyFont="1" applyBorder="1" applyAlignment="1">
      <alignment horizontal="center" vertical="center"/>
    </xf>
    <xf numFmtId="0" fontId="2" fillId="0" borderId="0" xfId="0" applyFont="1" applyAlignment="1">
      <alignment horizontal="center" vertical="center" wrapText="1"/>
    </xf>
    <xf numFmtId="3" fontId="6" fillId="0" borderId="0" xfId="0" applyNumberFormat="1" applyFont="1" applyAlignment="1">
      <alignment horizontal="center" vertical="center"/>
    </xf>
    <xf numFmtId="3" fontId="3" fillId="0" borderId="0" xfId="0" applyNumberFormat="1" applyFont="1" applyAlignment="1">
      <alignment horizontal="center" vertical="center"/>
    </xf>
    <xf numFmtId="3" fontId="6" fillId="0" borderId="32" xfId="0" applyNumberFormat="1" applyFont="1" applyBorder="1" applyAlignment="1">
      <alignment horizontal="center" vertical="center"/>
    </xf>
    <xf numFmtId="3" fontId="3" fillId="0" borderId="3" xfId="0" applyNumberFormat="1"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9" xfId="0" applyFont="1" applyBorder="1" applyAlignment="1">
      <alignment horizontal="center" vertical="center"/>
    </xf>
    <xf numFmtId="0" fontId="10" fillId="2" borderId="0" xfId="0" applyFont="1" applyFill="1"/>
    <xf numFmtId="0" fontId="0" fillId="0" borderId="0" xfId="0" applyAlignment="1">
      <alignment horizontal="center" vertical="center" wrapText="1"/>
    </xf>
    <xf numFmtId="164" fontId="4" fillId="0" borderId="0" xfId="1" applyNumberFormat="1" applyFont="1" applyBorder="1" applyAlignment="1">
      <alignment horizontal="center" vertical="top"/>
    </xf>
    <xf numFmtId="0" fontId="5" fillId="2" borderId="11" xfId="0" applyFont="1" applyFill="1" applyBorder="1" applyAlignment="1">
      <alignment horizontal="center" vertical="center" wrapText="1"/>
    </xf>
    <xf numFmtId="3" fontId="6" fillId="2" borderId="43" xfId="0" applyNumberFormat="1" applyFont="1" applyFill="1" applyBorder="1" applyAlignment="1">
      <alignment horizontal="center" vertical="center"/>
    </xf>
    <xf numFmtId="3" fontId="6" fillId="2" borderId="11" xfId="0" applyNumberFormat="1" applyFont="1" applyFill="1" applyBorder="1" applyAlignment="1">
      <alignment horizontal="center" vertical="center"/>
    </xf>
    <xf numFmtId="3" fontId="8" fillId="2" borderId="3" xfId="0" applyNumberFormat="1" applyFont="1" applyFill="1" applyBorder="1" applyAlignment="1">
      <alignment horizontal="center" vertical="center"/>
    </xf>
    <xf numFmtId="0" fontId="5" fillId="2" borderId="15" xfId="0" applyFont="1" applyFill="1" applyBorder="1" applyAlignment="1">
      <alignment horizontal="center" vertical="center" wrapText="1"/>
    </xf>
    <xf numFmtId="164" fontId="6" fillId="2" borderId="44" xfId="1" applyNumberFormat="1" applyFont="1" applyFill="1" applyBorder="1" applyAlignment="1">
      <alignment horizontal="right" vertical="center"/>
    </xf>
    <xf numFmtId="164" fontId="6" fillId="2" borderId="45" xfId="1" quotePrefix="1" applyNumberFormat="1" applyFont="1" applyFill="1" applyBorder="1" applyAlignment="1">
      <alignment horizontal="right" vertical="center"/>
    </xf>
    <xf numFmtId="164" fontId="6" fillId="2" borderId="46" xfId="1" quotePrefix="1" applyNumberFormat="1" applyFont="1" applyFill="1" applyBorder="1" applyAlignment="1">
      <alignment horizontal="right" vertical="center"/>
    </xf>
    <xf numFmtId="0" fontId="5" fillId="2" borderId="45" xfId="0" applyFont="1" applyFill="1" applyBorder="1" applyAlignment="1">
      <alignment horizontal="center" vertical="center" wrapText="1"/>
    </xf>
    <xf numFmtId="3" fontId="6" fillId="2" borderId="47" xfId="0" applyNumberFormat="1" applyFont="1" applyFill="1" applyBorder="1" applyAlignment="1">
      <alignment horizontal="center" vertical="center"/>
    </xf>
    <xf numFmtId="3" fontId="6" fillId="2" borderId="19" xfId="0" applyNumberFormat="1" applyFont="1" applyFill="1" applyBorder="1" applyAlignment="1">
      <alignment horizontal="center" vertical="center"/>
    </xf>
    <xf numFmtId="3" fontId="8" fillId="2" borderId="48" xfId="0" applyNumberFormat="1" applyFont="1" applyFill="1" applyBorder="1" applyAlignment="1">
      <alignment horizontal="center" vertical="center"/>
    </xf>
    <xf numFmtId="164" fontId="6" fillId="2" borderId="16" xfId="1" quotePrefix="1" applyNumberFormat="1" applyFont="1" applyFill="1" applyBorder="1" applyAlignment="1">
      <alignment horizontal="right" vertical="center"/>
    </xf>
    <xf numFmtId="164" fontId="6" fillId="2" borderId="15" xfId="1" quotePrefix="1" applyNumberFormat="1" applyFont="1" applyFill="1" applyBorder="1" applyAlignment="1">
      <alignment horizontal="right" vertical="center"/>
    </xf>
    <xf numFmtId="164" fontId="6" fillId="2" borderId="49" xfId="1" quotePrefix="1" applyNumberFormat="1" applyFont="1" applyFill="1" applyBorder="1" applyAlignment="1">
      <alignment horizontal="right" vertical="center"/>
    </xf>
    <xf numFmtId="3" fontId="8" fillId="2" borderId="20" xfId="0" applyNumberFormat="1" applyFont="1" applyFill="1" applyBorder="1" applyAlignment="1">
      <alignment horizontal="center" vertical="center"/>
    </xf>
    <xf numFmtId="3" fontId="8" fillId="2" borderId="45" xfId="0" applyNumberFormat="1" applyFont="1" applyFill="1" applyBorder="1" applyAlignment="1">
      <alignment horizontal="center" vertical="center"/>
    </xf>
    <xf numFmtId="3" fontId="8" fillId="2" borderId="46" xfId="0" applyNumberFormat="1" applyFont="1" applyFill="1" applyBorder="1" applyAlignment="1">
      <alignment horizontal="center" vertical="center"/>
    </xf>
    <xf numFmtId="0" fontId="5" fillId="2" borderId="22" xfId="0" applyFont="1" applyFill="1" applyBorder="1" applyAlignment="1">
      <alignment horizontal="center" vertical="center" wrapText="1"/>
    </xf>
    <xf numFmtId="164" fontId="8" fillId="2" borderId="23" xfId="1" applyNumberFormat="1" applyFont="1" applyFill="1" applyBorder="1" applyAlignment="1">
      <alignment horizontal="right" vertical="center"/>
    </xf>
    <xf numFmtId="164" fontId="8" fillId="2" borderId="22" xfId="1" quotePrefix="1" applyNumberFormat="1" applyFont="1" applyFill="1" applyBorder="1" applyAlignment="1">
      <alignment horizontal="right" vertical="center"/>
    </xf>
    <xf numFmtId="164" fontId="8" fillId="2" borderId="7" xfId="1" quotePrefix="1" applyNumberFormat="1" applyFont="1" applyFill="1" applyBorder="1" applyAlignment="1">
      <alignment horizontal="right" vertical="center"/>
    </xf>
    <xf numFmtId="0" fontId="5" fillId="2" borderId="0" xfId="0" applyFont="1" applyFill="1" applyAlignment="1">
      <alignment horizontal="center" vertical="center" wrapText="1"/>
    </xf>
    <xf numFmtId="164" fontId="6" fillId="2" borderId="0" xfId="1" applyNumberFormat="1" applyFont="1" applyFill="1" applyBorder="1" applyAlignment="1">
      <alignment horizontal="right" vertical="center"/>
    </xf>
    <xf numFmtId="164" fontId="6" fillId="2" borderId="0" xfId="1" quotePrefix="1" applyNumberFormat="1" applyFont="1" applyFill="1" applyBorder="1" applyAlignment="1">
      <alignment horizontal="right"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9" xfId="0" applyFont="1" applyFill="1" applyBorder="1" applyAlignment="1">
      <alignment horizontal="center" vertical="center"/>
    </xf>
    <xf numFmtId="164" fontId="4" fillId="0" borderId="0" xfId="1" applyNumberFormat="1" applyFont="1" applyBorder="1" applyAlignment="1">
      <alignment horizontal="center"/>
    </xf>
    <xf numFmtId="0" fontId="0" fillId="0" borderId="0" xfId="0" applyAlignment="1">
      <alignment horizontal="left" vertical="top"/>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3" xfId="0" applyFont="1" applyFill="1" applyBorder="1" applyAlignment="1">
      <alignment horizontal="center" vertical="center" wrapText="1"/>
    </xf>
    <xf numFmtId="3" fontId="6" fillId="2" borderId="51" xfId="0" applyNumberFormat="1" applyFont="1" applyFill="1" applyBorder="1" applyAlignment="1">
      <alignment horizontal="center" vertical="center"/>
    </xf>
    <xf numFmtId="164" fontId="6" fillId="2" borderId="16" xfId="1" applyNumberFormat="1" applyFont="1" applyFill="1" applyBorder="1" applyAlignment="1">
      <alignment horizontal="right" vertical="center"/>
    </xf>
    <xf numFmtId="164" fontId="6" fillId="2" borderId="15" xfId="1" applyNumberFormat="1" applyFont="1" applyFill="1" applyBorder="1" applyAlignment="1">
      <alignment horizontal="right" vertical="center"/>
    </xf>
    <xf numFmtId="164" fontId="6" fillId="2" borderId="17" xfId="1" applyNumberFormat="1" applyFont="1" applyFill="1" applyBorder="1" applyAlignment="1">
      <alignment horizontal="right" vertical="center"/>
    </xf>
    <xf numFmtId="0" fontId="5" fillId="2" borderId="19" xfId="0" applyFont="1" applyFill="1" applyBorder="1" applyAlignment="1">
      <alignment horizontal="center" vertical="center" wrapText="1"/>
    </xf>
    <xf numFmtId="3" fontId="6" fillId="2" borderId="12" xfId="0" applyNumberFormat="1" applyFont="1" applyFill="1" applyBorder="1" applyAlignment="1">
      <alignment horizontal="center" vertical="center"/>
    </xf>
    <xf numFmtId="3" fontId="6" fillId="2" borderId="13" xfId="0" applyNumberFormat="1" applyFont="1" applyFill="1" applyBorder="1" applyAlignment="1">
      <alignment horizontal="center" vertical="center"/>
    </xf>
    <xf numFmtId="3" fontId="6" fillId="2" borderId="20" xfId="0" applyNumberFormat="1" applyFont="1" applyFill="1" applyBorder="1" applyAlignment="1">
      <alignment horizontal="center" vertical="center"/>
    </xf>
    <xf numFmtId="3" fontId="6" fillId="2" borderId="45" xfId="0" applyNumberFormat="1" applyFont="1" applyFill="1" applyBorder="1" applyAlignment="1">
      <alignment horizontal="center" vertical="center"/>
    </xf>
    <xf numFmtId="164" fontId="6" fillId="2" borderId="23" xfId="1" applyNumberFormat="1" applyFont="1" applyFill="1" applyBorder="1" applyAlignment="1">
      <alignment horizontal="right" vertical="center"/>
    </xf>
    <xf numFmtId="164" fontId="6" fillId="2" borderId="22" xfId="1" applyNumberFormat="1" applyFont="1" applyFill="1" applyBorder="1" applyAlignment="1">
      <alignment horizontal="right" vertical="center"/>
    </xf>
    <xf numFmtId="3" fontId="8" fillId="2" borderId="43"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8" fillId="2" borderId="21" xfId="0" applyNumberFormat="1" applyFont="1" applyFill="1" applyBorder="1" applyAlignment="1">
      <alignment horizontal="center" vertical="center"/>
    </xf>
    <xf numFmtId="164" fontId="8" fillId="2" borderId="22" xfId="1" applyNumberFormat="1" applyFont="1" applyFill="1" applyBorder="1" applyAlignment="1">
      <alignment horizontal="right" vertical="center"/>
    </xf>
    <xf numFmtId="164" fontId="8" fillId="2" borderId="24" xfId="1" applyNumberFormat="1" applyFont="1" applyFill="1" applyBorder="1" applyAlignment="1">
      <alignment horizontal="right" vertical="center"/>
    </xf>
    <xf numFmtId="0" fontId="6" fillId="2" borderId="0" xfId="0" applyFont="1" applyFill="1" applyAlignment="1">
      <alignment horizontal="center" vertical="center" wrapText="1"/>
    </xf>
    <xf numFmtId="0" fontId="6"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28" xfId="0" applyFont="1" applyFill="1" applyBorder="1" applyAlignment="1">
      <alignment horizontal="center" vertical="center"/>
    </xf>
    <xf numFmtId="0" fontId="8" fillId="2" borderId="5" xfId="0" applyFont="1" applyFill="1" applyBorder="1" applyAlignment="1">
      <alignment horizontal="center" vertical="center"/>
    </xf>
    <xf numFmtId="0" fontId="11" fillId="2" borderId="27" xfId="0" applyFont="1" applyFill="1" applyBorder="1" applyAlignment="1">
      <alignment horizontal="center" vertical="center" wrapText="1"/>
    </xf>
    <xf numFmtId="3" fontId="6" fillId="2" borderId="29" xfId="0" applyNumberFormat="1" applyFont="1" applyFill="1" applyBorder="1" applyAlignment="1">
      <alignment horizontal="center" vertical="center"/>
    </xf>
    <xf numFmtId="3" fontId="6" fillId="2" borderId="28" xfId="0" applyNumberFormat="1" applyFont="1" applyFill="1" applyBorder="1" applyAlignment="1">
      <alignment horizontal="center" vertical="center"/>
    </xf>
    <xf numFmtId="3" fontId="8" fillId="2" borderId="30" xfId="0" applyNumberFormat="1" applyFont="1" applyFill="1" applyBorder="1" applyAlignment="1">
      <alignment horizontal="center" vertical="center"/>
    </xf>
    <xf numFmtId="0" fontId="11" fillId="2" borderId="0" xfId="0" applyFont="1" applyFill="1" applyAlignment="1">
      <alignment horizontal="center" vertical="center" wrapText="1"/>
    </xf>
    <xf numFmtId="3" fontId="6" fillId="2" borderId="0" xfId="0" applyNumberFormat="1" applyFont="1" applyFill="1" applyAlignment="1">
      <alignment horizontal="center" vertical="center"/>
    </xf>
    <xf numFmtId="3" fontId="6" fillId="2" borderId="0" xfId="0" quotePrefix="1" applyNumberFormat="1" applyFont="1" applyFill="1" applyAlignment="1">
      <alignment horizontal="center" vertical="center"/>
    </xf>
    <xf numFmtId="3" fontId="8" fillId="2" borderId="0" xfId="0" applyNumberFormat="1" applyFont="1" applyFill="1" applyAlignment="1">
      <alignment horizontal="center" vertical="center"/>
    </xf>
    <xf numFmtId="0" fontId="6" fillId="2" borderId="28" xfId="0" applyFont="1" applyFill="1" applyBorder="1" applyAlignment="1">
      <alignment horizontal="center" vertical="center" wrapText="1"/>
    </xf>
    <xf numFmtId="164" fontId="8" fillId="2" borderId="29" xfId="1" quotePrefix="1" applyNumberFormat="1" applyFont="1" applyFill="1" applyBorder="1" applyAlignment="1">
      <alignment horizontal="center" vertical="center"/>
    </xf>
    <xf numFmtId="164" fontId="8" fillId="2" borderId="29" xfId="1" applyNumberFormat="1" applyFont="1" applyFill="1" applyBorder="1" applyAlignment="1">
      <alignment horizontal="center" vertical="center"/>
    </xf>
    <xf numFmtId="164" fontId="8" fillId="2" borderId="53" xfId="1" quotePrefix="1" applyNumberFormat="1" applyFont="1" applyFill="1" applyBorder="1" applyAlignment="1">
      <alignment horizontal="center" vertical="center"/>
    </xf>
    <xf numFmtId="164" fontId="8" fillId="2" borderId="30" xfId="1" applyNumberFormat="1" applyFont="1" applyFill="1" applyBorder="1" applyAlignment="1">
      <alignment horizontal="center" vertical="center"/>
    </xf>
    <xf numFmtId="0" fontId="11" fillId="0" borderId="55" xfId="0" applyFont="1" applyBorder="1" applyAlignment="1">
      <alignment horizontal="center" vertical="center"/>
    </xf>
    <xf numFmtId="0" fontId="11" fillId="0" borderId="36" xfId="0" applyFont="1" applyBorder="1" applyAlignment="1">
      <alignment horizontal="center" vertical="center"/>
    </xf>
    <xf numFmtId="0" fontId="11" fillId="0" borderId="56" xfId="0" applyFont="1" applyBorder="1" applyAlignment="1">
      <alignment horizontal="center" vertical="center"/>
    </xf>
    <xf numFmtId="0" fontId="6" fillId="0" borderId="3" xfId="0" applyFont="1" applyBorder="1" applyAlignment="1">
      <alignment horizontal="center" vertical="center" wrapText="1"/>
    </xf>
    <xf numFmtId="0" fontId="6" fillId="0" borderId="57" xfId="0" applyFont="1" applyBorder="1" applyAlignment="1">
      <alignment horizontal="right" vertical="center" wrapText="1"/>
    </xf>
    <xf numFmtId="0" fontId="6" fillId="0" borderId="58" xfId="0" applyFont="1" applyBorder="1" applyAlignment="1">
      <alignment horizontal="right" vertical="center" wrapText="1"/>
    </xf>
    <xf numFmtId="0" fontId="6" fillId="0" borderId="11" xfId="0" applyFont="1" applyBorder="1" applyAlignment="1">
      <alignment horizontal="right" vertical="center" wrapText="1"/>
    </xf>
    <xf numFmtId="0" fontId="8" fillId="0" borderId="49" xfId="0" applyFont="1" applyBorder="1" applyAlignment="1">
      <alignment horizontal="center" vertical="center" wrapText="1"/>
    </xf>
    <xf numFmtId="164" fontId="11" fillId="0" borderId="59" xfId="1" applyNumberFormat="1" applyFont="1" applyFill="1" applyBorder="1" applyAlignment="1">
      <alignment horizontal="center" vertical="center" wrapText="1"/>
    </xf>
    <xf numFmtId="164" fontId="11" fillId="0" borderId="60" xfId="1" applyNumberFormat="1" applyFont="1" applyFill="1" applyBorder="1" applyAlignment="1">
      <alignment horizontal="center" vertical="center" wrapText="1"/>
    </xf>
    <xf numFmtId="164" fontId="11" fillId="0" borderId="15" xfId="1" applyNumberFormat="1" applyFont="1" applyFill="1" applyBorder="1" applyAlignment="1">
      <alignment horizontal="center" vertical="center" wrapText="1"/>
    </xf>
    <xf numFmtId="0" fontId="6" fillId="0" borderId="48" xfId="0" applyFont="1" applyBorder="1" applyAlignment="1">
      <alignment horizontal="center" vertical="center" wrapText="1"/>
    </xf>
    <xf numFmtId="0" fontId="6" fillId="0" borderId="61" xfId="0" applyFont="1" applyBorder="1" applyAlignment="1">
      <alignment horizontal="right" vertical="center" wrapText="1"/>
    </xf>
    <xf numFmtId="0" fontId="6" fillId="0" borderId="47" xfId="0" applyFont="1" applyBorder="1" applyAlignment="1">
      <alignment horizontal="right" vertical="center" wrapText="1"/>
    </xf>
    <xf numFmtId="0" fontId="6" fillId="0" borderId="19" xfId="0" applyFont="1" applyBorder="1" applyAlignment="1">
      <alignment horizontal="right" vertical="center" wrapText="1"/>
    </xf>
    <xf numFmtId="0" fontId="8" fillId="0" borderId="46" xfId="0" applyFont="1" applyBorder="1" applyAlignment="1">
      <alignment horizontal="center" vertical="center" wrapText="1"/>
    </xf>
    <xf numFmtId="164" fontId="11" fillId="0" borderId="62" xfId="1" applyNumberFormat="1" applyFont="1" applyFill="1" applyBorder="1" applyAlignment="1">
      <alignment horizontal="center" vertical="center" wrapText="1"/>
    </xf>
    <xf numFmtId="164" fontId="11" fillId="0" borderId="44" xfId="1" applyNumberFormat="1" applyFont="1" applyFill="1" applyBorder="1" applyAlignment="1">
      <alignment horizontal="center" vertical="center" wrapText="1"/>
    </xf>
    <xf numFmtId="164" fontId="11" fillId="0" borderId="45" xfId="1" applyNumberFormat="1" applyFont="1" applyFill="1" applyBorder="1" applyAlignment="1">
      <alignment horizontal="center" vertical="center" wrapText="1"/>
    </xf>
    <xf numFmtId="3" fontId="8" fillId="0" borderId="57" xfId="0" applyNumberFormat="1" applyFont="1" applyBorder="1" applyAlignment="1">
      <alignment horizontal="right" vertical="center" wrapText="1"/>
    </xf>
    <xf numFmtId="3" fontId="8" fillId="0" borderId="58" xfId="0" applyNumberFormat="1" applyFont="1" applyBorder="1" applyAlignment="1">
      <alignment horizontal="right" vertical="center" wrapText="1"/>
    </xf>
    <xf numFmtId="3" fontId="8" fillId="0" borderId="11" xfId="0" applyNumberFormat="1" applyFont="1" applyBorder="1" applyAlignment="1">
      <alignment horizontal="right" vertical="center" wrapText="1"/>
    </xf>
    <xf numFmtId="3" fontId="8" fillId="0" borderId="43" xfId="0" applyNumberFormat="1" applyFont="1" applyBorder="1" applyAlignment="1">
      <alignment horizontal="right" vertical="center" wrapText="1"/>
    </xf>
    <xf numFmtId="0" fontId="8" fillId="0" borderId="7" xfId="0" applyFont="1" applyBorder="1" applyAlignment="1">
      <alignment horizontal="center" vertical="center" wrapText="1"/>
    </xf>
    <xf numFmtId="164" fontId="11" fillId="0" borderId="64" xfId="1" applyNumberFormat="1" applyFont="1" applyFill="1" applyBorder="1" applyAlignment="1">
      <alignment horizontal="center" vertical="center" wrapText="1"/>
    </xf>
    <xf numFmtId="164" fontId="11" fillId="0" borderId="65" xfId="1" applyNumberFormat="1" applyFont="1" applyFill="1" applyBorder="1" applyAlignment="1">
      <alignment horizontal="center" vertical="center" wrapText="1"/>
    </xf>
    <xf numFmtId="164" fontId="11" fillId="0" borderId="22" xfId="1" applyNumberFormat="1" applyFont="1" applyFill="1" applyBorder="1" applyAlignment="1">
      <alignment horizontal="center" vertical="center" wrapText="1"/>
    </xf>
    <xf numFmtId="164" fontId="11" fillId="0" borderId="23" xfId="1" applyNumberFormat="1" applyFont="1" applyFill="1" applyBorder="1" applyAlignment="1">
      <alignment horizontal="center" vertical="center" wrapText="1"/>
    </xf>
    <xf numFmtId="0" fontId="11" fillId="0" borderId="0" xfId="0" applyFont="1" applyAlignment="1">
      <alignment horizontal="center" vertical="center" wrapText="1"/>
    </xf>
    <xf numFmtId="0" fontId="6" fillId="0" borderId="0" xfId="0" applyFont="1" applyAlignment="1">
      <alignment horizontal="center" vertical="center" wrapText="1"/>
    </xf>
    <xf numFmtId="164" fontId="11" fillId="0" borderId="0" xfId="1"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14" fillId="0" borderId="63" xfId="0" applyFont="1" applyBorder="1" applyAlignment="1">
      <alignment horizontal="center" vertical="center" wrapText="1"/>
    </xf>
    <xf numFmtId="0" fontId="6" fillId="0" borderId="42" xfId="0" applyFont="1" applyBorder="1" applyAlignment="1">
      <alignment horizontal="center" vertical="center" wrapText="1"/>
    </xf>
    <xf numFmtId="0" fontId="11" fillId="0" borderId="2" xfId="0" applyFont="1" applyBorder="1" applyAlignment="1">
      <alignment horizontal="center" vertical="center"/>
    </xf>
    <xf numFmtId="0" fontId="6" fillId="0" borderId="28" xfId="0" applyFont="1" applyBorder="1" applyAlignment="1">
      <alignment horizontal="center" vertical="center" wrapText="1"/>
    </xf>
    <xf numFmtId="0" fontId="15" fillId="0" borderId="32" xfId="0" applyFont="1" applyBorder="1" applyAlignment="1">
      <alignment horizontal="center" vertical="center"/>
    </xf>
    <xf numFmtId="0" fontId="6" fillId="0" borderId="32" xfId="0" applyFont="1" applyBorder="1" applyAlignment="1">
      <alignment horizontal="center" vertical="center" wrapText="1"/>
    </xf>
    <xf numFmtId="3" fontId="16" fillId="0" borderId="32" xfId="0" applyNumberFormat="1" applyFont="1" applyBorder="1" applyAlignment="1">
      <alignment horizontal="center" vertical="center"/>
    </xf>
    <xf numFmtId="0" fontId="10" fillId="0" borderId="0" xfId="0" applyFont="1"/>
    <xf numFmtId="0" fontId="8" fillId="0" borderId="9" xfId="0" applyFont="1" applyBorder="1" applyAlignment="1">
      <alignment horizontal="center" vertical="center" wrapText="1"/>
    </xf>
    <xf numFmtId="3" fontId="6" fillId="2" borderId="21" xfId="0" applyNumberFormat="1" applyFont="1" applyFill="1" applyBorder="1" applyAlignment="1">
      <alignment horizontal="center" vertical="center"/>
    </xf>
    <xf numFmtId="164" fontId="6" fillId="2" borderId="20" xfId="1" applyNumberFormat="1" applyFont="1" applyFill="1" applyBorder="1" applyAlignment="1">
      <alignment horizontal="right" vertical="center"/>
    </xf>
    <xf numFmtId="164" fontId="6" fillId="2" borderId="45" xfId="1" applyNumberFormat="1" applyFont="1" applyFill="1" applyBorder="1" applyAlignment="1">
      <alignment horizontal="right" vertical="center"/>
    </xf>
    <xf numFmtId="164" fontId="6" fillId="2" borderId="21" xfId="1" applyNumberFormat="1" applyFont="1" applyFill="1" applyBorder="1" applyAlignment="1">
      <alignment horizontal="right" vertical="center"/>
    </xf>
    <xf numFmtId="3" fontId="8" fillId="2" borderId="51" xfId="0" applyNumberFormat="1" applyFont="1" applyFill="1" applyBorder="1" applyAlignment="1">
      <alignment horizontal="center" vertical="center"/>
    </xf>
    <xf numFmtId="0" fontId="14" fillId="2" borderId="25" xfId="0" applyFont="1" applyFill="1" applyBorder="1" applyAlignment="1">
      <alignment horizontal="center" vertical="center" wrapText="1"/>
    </xf>
    <xf numFmtId="0" fontId="5" fillId="2" borderId="10" xfId="0" applyFont="1" applyFill="1" applyBorder="1" applyAlignment="1">
      <alignment horizontal="center" vertical="center" wrapText="1"/>
    </xf>
    <xf numFmtId="3" fontId="6" fillId="2" borderId="9" xfId="0" applyNumberFormat="1" applyFont="1" applyFill="1" applyBorder="1" applyAlignment="1">
      <alignment horizontal="center" vertical="center"/>
    </xf>
    <xf numFmtId="3" fontId="8" fillId="2" borderId="26" xfId="0" applyNumberFormat="1" applyFont="1" applyFill="1" applyBorder="1" applyAlignment="1">
      <alignment horizontal="center" vertical="center"/>
    </xf>
    <xf numFmtId="0" fontId="14" fillId="2" borderId="38" xfId="0" applyFont="1" applyFill="1" applyBorder="1" applyAlignment="1">
      <alignment horizontal="center" vertical="center" wrapText="1"/>
    </xf>
    <xf numFmtId="3" fontId="6" fillId="2" borderId="65" xfId="0" applyNumberFormat="1" applyFont="1" applyFill="1" applyBorder="1" applyAlignment="1">
      <alignment horizontal="center" vertical="center"/>
    </xf>
    <xf numFmtId="3" fontId="6" fillId="2" borderId="23" xfId="0" applyNumberFormat="1" applyFont="1" applyFill="1" applyBorder="1" applyAlignment="1">
      <alignment horizontal="center" vertical="center"/>
    </xf>
    <xf numFmtId="3" fontId="6" fillId="2" borderId="22" xfId="0" applyNumberFormat="1" applyFont="1" applyFill="1" applyBorder="1" applyAlignment="1">
      <alignment horizontal="center" vertical="center"/>
    </xf>
    <xf numFmtId="3" fontId="8" fillId="2" borderId="66" xfId="0" applyNumberFormat="1" applyFont="1" applyFill="1" applyBorder="1" applyAlignment="1">
      <alignment horizontal="center" vertical="center"/>
    </xf>
    <xf numFmtId="0" fontId="11" fillId="2" borderId="50" xfId="0" applyFont="1" applyFill="1" applyBorder="1" applyAlignment="1">
      <alignment horizontal="center" vertical="center" wrapText="1"/>
    </xf>
    <xf numFmtId="3" fontId="8" fillId="2" borderId="24" xfId="0" applyNumberFormat="1" applyFont="1" applyFill="1" applyBorder="1" applyAlignment="1">
      <alignment horizontal="center" vertical="center"/>
    </xf>
    <xf numFmtId="0" fontId="6" fillId="0" borderId="35" xfId="0" applyFont="1" applyBorder="1" applyAlignment="1">
      <alignment horizontal="center" vertical="center"/>
    </xf>
    <xf numFmtId="0" fontId="0" fillId="0" borderId="0" xfId="0" applyAlignment="1">
      <alignment horizontal="center"/>
    </xf>
    <xf numFmtId="164" fontId="6" fillId="2" borderId="24" xfId="1" applyNumberFormat="1" applyFont="1" applyFill="1" applyBorder="1" applyAlignment="1">
      <alignment horizontal="right" vertical="center"/>
    </xf>
    <xf numFmtId="0" fontId="6" fillId="2" borderId="10" xfId="0" applyFont="1" applyFill="1" applyBorder="1" applyAlignment="1">
      <alignment horizontal="center" vertical="center" wrapText="1"/>
    </xf>
    <xf numFmtId="3" fontId="6" fillId="2" borderId="10" xfId="0" applyNumberFormat="1" applyFont="1" applyFill="1" applyBorder="1" applyAlignment="1">
      <alignment horizontal="center" vertical="center"/>
    </xf>
    <xf numFmtId="0" fontId="14" fillId="2" borderId="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6" fillId="2" borderId="35"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2" borderId="10" xfId="0" applyFont="1" applyFill="1" applyBorder="1" applyAlignment="1">
      <alignment horizontal="center" vertical="center"/>
    </xf>
    <xf numFmtId="0" fontId="14" fillId="2" borderId="3" xfId="0" applyFont="1" applyFill="1" applyBorder="1" applyAlignment="1">
      <alignment horizontal="center" vertical="center" wrapText="1"/>
    </xf>
    <xf numFmtId="3" fontId="14" fillId="2" borderId="43" xfId="0" applyNumberFormat="1" applyFont="1" applyFill="1" applyBorder="1" applyAlignment="1">
      <alignment horizontal="center" vertical="center"/>
    </xf>
    <xf numFmtId="3" fontId="14" fillId="2" borderId="11" xfId="0" applyNumberFormat="1" applyFont="1" applyFill="1" applyBorder="1" applyAlignment="1">
      <alignment horizontal="center" vertical="center"/>
    </xf>
    <xf numFmtId="3" fontId="14" fillId="2" borderId="51" xfId="0" applyNumberFormat="1" applyFont="1" applyFill="1" applyBorder="1" applyAlignment="1">
      <alignment horizontal="center" vertical="center"/>
    </xf>
    <xf numFmtId="0" fontId="14" fillId="2" borderId="49" xfId="0" applyFont="1" applyFill="1" applyBorder="1" applyAlignment="1">
      <alignment horizontal="center" vertical="center" wrapText="1"/>
    </xf>
    <xf numFmtId="164" fontId="14" fillId="2" borderId="16" xfId="1" applyNumberFormat="1" applyFont="1" applyFill="1" applyBorder="1" applyAlignment="1">
      <alignment horizontal="right" vertical="center"/>
    </xf>
    <xf numFmtId="164" fontId="14" fillId="2" borderId="15" xfId="1" applyNumberFormat="1" applyFont="1" applyFill="1" applyBorder="1" applyAlignment="1">
      <alignment horizontal="right" vertical="center"/>
    </xf>
    <xf numFmtId="164" fontId="14" fillId="2" borderId="17" xfId="1" applyNumberFormat="1" applyFont="1" applyFill="1" applyBorder="1" applyAlignment="1">
      <alignment horizontal="right" vertical="center"/>
    </xf>
    <xf numFmtId="0" fontId="14" fillId="2" borderId="46" xfId="0" applyFont="1" applyFill="1" applyBorder="1" applyAlignment="1">
      <alignment horizontal="center" vertical="center" wrapText="1"/>
    </xf>
    <xf numFmtId="3" fontId="14" fillId="2" borderId="20" xfId="0" applyNumberFormat="1" applyFont="1" applyFill="1" applyBorder="1" applyAlignment="1">
      <alignment horizontal="center" vertical="center"/>
    </xf>
    <xf numFmtId="3" fontId="14" fillId="2" borderId="45" xfId="0" applyNumberFormat="1" applyFont="1" applyFill="1" applyBorder="1" applyAlignment="1">
      <alignment horizontal="center" vertical="center"/>
    </xf>
    <xf numFmtId="3" fontId="14" fillId="2" borderId="21" xfId="0" applyNumberFormat="1" applyFont="1" applyFill="1" applyBorder="1" applyAlignment="1">
      <alignment horizontal="center" vertical="center"/>
    </xf>
    <xf numFmtId="3" fontId="14" fillId="0" borderId="20" xfId="0" applyNumberFormat="1" applyFont="1" applyBorder="1" applyAlignment="1">
      <alignment horizontal="center" vertical="center"/>
    </xf>
    <xf numFmtId="164" fontId="14" fillId="2" borderId="20" xfId="1" applyNumberFormat="1" applyFont="1" applyFill="1" applyBorder="1" applyAlignment="1">
      <alignment horizontal="right" vertical="center"/>
    </xf>
    <xf numFmtId="164" fontId="14" fillId="2" borderId="45" xfId="1" applyNumberFormat="1" applyFont="1" applyFill="1" applyBorder="1" applyAlignment="1">
      <alignment horizontal="right" vertical="center"/>
    </xf>
    <xf numFmtId="164" fontId="14" fillId="2" borderId="21" xfId="1" applyNumberFormat="1" applyFont="1" applyFill="1" applyBorder="1" applyAlignment="1">
      <alignment horizontal="right" vertical="center"/>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2" borderId="10" xfId="0" applyFont="1" applyFill="1" applyBorder="1" applyAlignment="1">
      <alignment horizontal="center" vertical="center" wrapText="1"/>
    </xf>
    <xf numFmtId="3" fontId="14" fillId="2" borderId="8" xfId="0" applyNumberFormat="1" applyFont="1" applyFill="1" applyBorder="1" applyAlignment="1">
      <alignment horizontal="center" vertical="center"/>
    </xf>
    <xf numFmtId="3" fontId="14" fillId="2" borderId="9" xfId="0" applyNumberFormat="1" applyFont="1" applyFill="1" applyBorder="1" applyAlignment="1">
      <alignment horizontal="center" vertical="center"/>
    </xf>
    <xf numFmtId="3" fontId="14" fillId="2" borderId="10" xfId="0" applyNumberFormat="1" applyFont="1" applyFill="1" applyBorder="1" applyAlignment="1">
      <alignment horizontal="center" vertical="center"/>
    </xf>
    <xf numFmtId="3" fontId="11" fillId="2" borderId="26" xfId="0" applyNumberFormat="1" applyFont="1" applyFill="1" applyBorder="1" applyAlignment="1">
      <alignment horizontal="center" vertical="center"/>
    </xf>
    <xf numFmtId="0" fontId="14" fillId="2" borderId="42" xfId="0" applyFont="1" applyFill="1" applyBorder="1" applyAlignment="1">
      <alignment horizontal="center" vertical="center" wrapText="1"/>
    </xf>
    <xf numFmtId="3" fontId="14" fillId="2" borderId="65" xfId="0" applyNumberFormat="1" applyFont="1" applyFill="1" applyBorder="1" applyAlignment="1">
      <alignment horizontal="center" vertical="center"/>
    </xf>
    <xf numFmtId="3" fontId="14" fillId="2" borderId="23" xfId="0" applyNumberFormat="1" applyFont="1" applyFill="1" applyBorder="1" applyAlignment="1">
      <alignment horizontal="center" vertical="center"/>
    </xf>
    <xf numFmtId="3" fontId="14" fillId="2" borderId="22" xfId="0" applyNumberFormat="1" applyFont="1" applyFill="1" applyBorder="1" applyAlignment="1">
      <alignment horizontal="center" vertical="center"/>
    </xf>
    <xf numFmtId="3" fontId="11" fillId="2" borderId="24" xfId="0" applyNumberFormat="1"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35"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39" xfId="0" applyFont="1" applyFill="1" applyBorder="1" applyAlignment="1">
      <alignment horizontal="center" vertical="center"/>
    </xf>
    <xf numFmtId="0" fontId="6" fillId="2" borderId="0" xfId="0" applyFont="1" applyFill="1"/>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wrapText="1"/>
    </xf>
    <xf numFmtId="3" fontId="6" fillId="0" borderId="43"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6" fillId="0" borderId="3" xfId="0" applyNumberFormat="1" applyFont="1" applyBorder="1" applyAlignment="1">
      <alignment horizontal="center" vertical="center"/>
    </xf>
    <xf numFmtId="0" fontId="5" fillId="0" borderId="15" xfId="0" applyFont="1" applyBorder="1" applyAlignment="1">
      <alignment horizontal="center" vertical="center" wrapText="1"/>
    </xf>
    <xf numFmtId="164" fontId="6" fillId="0" borderId="16" xfId="1" applyNumberFormat="1" applyFont="1" applyFill="1" applyBorder="1" applyAlignment="1">
      <alignment horizontal="right" vertical="center"/>
    </xf>
    <xf numFmtId="164" fontId="6" fillId="0" borderId="15" xfId="1" applyNumberFormat="1" applyFont="1" applyFill="1" applyBorder="1" applyAlignment="1">
      <alignment horizontal="right" vertical="center"/>
    </xf>
    <xf numFmtId="164" fontId="6" fillId="0" borderId="49" xfId="1" applyNumberFormat="1" applyFont="1" applyFill="1" applyBorder="1" applyAlignment="1">
      <alignment horizontal="right" vertical="center"/>
    </xf>
    <xf numFmtId="0" fontId="5" fillId="0" borderId="45" xfId="0" applyFont="1" applyBorder="1" applyAlignment="1">
      <alignment horizontal="center" vertical="center" wrapText="1"/>
    </xf>
    <xf numFmtId="3" fontId="6" fillId="0" borderId="45" xfId="0" applyNumberFormat="1" applyFont="1" applyBorder="1" applyAlignment="1">
      <alignment horizontal="center" vertical="center"/>
    </xf>
    <xf numFmtId="3" fontId="6" fillId="0" borderId="46" xfId="0" applyNumberFormat="1" applyFont="1" applyBorder="1" applyAlignment="1">
      <alignment horizontal="center" vertical="center"/>
    </xf>
    <xf numFmtId="164" fontId="6" fillId="0" borderId="20" xfId="1" applyNumberFormat="1" applyFont="1" applyFill="1" applyBorder="1" applyAlignment="1">
      <alignment horizontal="right" vertical="center"/>
    </xf>
    <xf numFmtId="164" fontId="6" fillId="0" borderId="45" xfId="1" applyNumberFormat="1" applyFont="1" applyFill="1" applyBorder="1" applyAlignment="1">
      <alignment horizontal="right" vertical="center"/>
    </xf>
    <xf numFmtId="164" fontId="6" fillId="0" borderId="46" xfId="1" applyNumberFormat="1" applyFont="1" applyFill="1" applyBorder="1" applyAlignment="1">
      <alignment horizontal="right" vertical="center"/>
    </xf>
    <xf numFmtId="3" fontId="8" fillId="0" borderId="43" xfId="0" applyNumberFormat="1" applyFont="1" applyBorder="1" applyAlignment="1">
      <alignment horizontal="center" vertical="center"/>
    </xf>
    <xf numFmtId="3" fontId="8" fillId="0" borderId="11" xfId="0" applyNumberFormat="1" applyFont="1" applyBorder="1" applyAlignment="1">
      <alignment horizontal="center" vertical="center"/>
    </xf>
    <xf numFmtId="3" fontId="8" fillId="0" borderId="3" xfId="0" applyNumberFormat="1" applyFont="1" applyBorder="1" applyAlignment="1">
      <alignment horizontal="center" vertical="center"/>
    </xf>
    <xf numFmtId="0" fontId="5" fillId="0" borderId="22" xfId="0" applyFont="1" applyBorder="1" applyAlignment="1">
      <alignment horizontal="center" vertical="center" wrapText="1"/>
    </xf>
    <xf numFmtId="164" fontId="8" fillId="0" borderId="23" xfId="1" applyNumberFormat="1" applyFont="1" applyFill="1" applyBorder="1" applyAlignment="1">
      <alignment horizontal="right" vertical="center"/>
    </xf>
    <xf numFmtId="164" fontId="8" fillId="0" borderId="22" xfId="1" applyNumberFormat="1" applyFont="1" applyFill="1" applyBorder="1" applyAlignment="1">
      <alignment horizontal="right" vertical="center"/>
    </xf>
    <xf numFmtId="164" fontId="8" fillId="0" borderId="7" xfId="1" applyNumberFormat="1" applyFont="1" applyFill="1" applyBorder="1" applyAlignment="1">
      <alignment horizontal="right" vertical="center"/>
    </xf>
    <xf numFmtId="0" fontId="5" fillId="0" borderId="0" xfId="0" applyFont="1" applyAlignment="1">
      <alignment horizontal="center" vertical="center" wrapText="1"/>
    </xf>
    <xf numFmtId="164" fontId="6" fillId="0" borderId="0" xfId="1" applyNumberFormat="1" applyFont="1" applyFill="1" applyBorder="1" applyAlignment="1">
      <alignment horizontal="right" vertical="center"/>
    </xf>
    <xf numFmtId="0" fontId="14" fillId="0" borderId="25" xfId="0" applyFont="1" applyBorder="1" applyAlignment="1">
      <alignment horizontal="center" vertical="center" wrapText="1"/>
    </xf>
    <xf numFmtId="0" fontId="5" fillId="0" borderId="10" xfId="0" applyFont="1" applyBorder="1" applyAlignment="1">
      <alignment horizontal="center" vertical="center" wrapText="1"/>
    </xf>
    <xf numFmtId="3" fontId="6" fillId="0" borderId="8"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8" fillId="0" borderId="26" xfId="0" applyNumberFormat="1" applyFont="1" applyBorder="1" applyAlignment="1">
      <alignment horizontal="center" vertical="center"/>
    </xf>
    <xf numFmtId="0" fontId="14" fillId="0" borderId="6" xfId="0" applyFont="1" applyBorder="1" applyAlignment="1">
      <alignment horizontal="center" vertical="center" wrapText="1"/>
    </xf>
    <xf numFmtId="3" fontId="6" fillId="0" borderId="65" xfId="0" applyNumberFormat="1" applyFont="1" applyBorder="1" applyAlignment="1">
      <alignment horizontal="center" vertical="center"/>
    </xf>
    <xf numFmtId="3" fontId="6" fillId="0" borderId="23" xfId="0" applyNumberFormat="1" applyFont="1" applyBorder="1" applyAlignment="1">
      <alignment horizontal="center" vertical="center"/>
    </xf>
    <xf numFmtId="3" fontId="6" fillId="0" borderId="22" xfId="0" applyNumberFormat="1" applyFont="1" applyBorder="1" applyAlignment="1">
      <alignment horizontal="center" vertical="center"/>
    </xf>
    <xf numFmtId="3" fontId="8" fillId="0" borderId="24" xfId="0" applyNumberFormat="1" applyFont="1" applyBorder="1" applyAlignment="1">
      <alignment horizontal="center" vertical="center"/>
    </xf>
    <xf numFmtId="0" fontId="11" fillId="0" borderId="64" xfId="0" applyFont="1" applyBorder="1" applyAlignment="1">
      <alignment horizontal="center" vertical="center" wrapText="1"/>
    </xf>
    <xf numFmtId="0" fontId="10" fillId="2" borderId="0" xfId="0" applyFont="1" applyFill="1" applyAlignment="1">
      <alignment vertical="top"/>
    </xf>
    <xf numFmtId="0" fontId="0" fillId="0" borderId="0" xfId="0" applyAlignment="1">
      <alignment horizontal="center" vertical="top" wrapText="1"/>
    </xf>
    <xf numFmtId="0" fontId="7" fillId="2" borderId="11" xfId="0" applyFont="1" applyFill="1" applyBorder="1" applyAlignment="1">
      <alignment horizontal="center" vertical="center" wrapText="1"/>
    </xf>
    <xf numFmtId="0" fontId="7" fillId="2" borderId="22"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0" fontId="6" fillId="2" borderId="22" xfId="0" applyFont="1" applyFill="1" applyBorder="1" applyAlignment="1">
      <alignment horizontal="center" vertical="center" wrapText="1"/>
    </xf>
    <xf numFmtId="0" fontId="2" fillId="0" borderId="31" xfId="0" applyFont="1" applyBorder="1" applyAlignment="1">
      <alignment vertical="center" wrapText="1"/>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5" fillId="0" borderId="11" xfId="0" applyFont="1" applyBorder="1" applyAlignment="1">
      <alignment horizontal="right" vertical="center" wrapText="1"/>
    </xf>
    <xf numFmtId="3" fontId="6" fillId="0" borderId="43" xfId="0" applyNumberFormat="1" applyFont="1" applyBorder="1" applyAlignment="1">
      <alignment horizontal="right" vertical="center"/>
    </xf>
    <xf numFmtId="3" fontId="6" fillId="0" borderId="11" xfId="0" applyNumberFormat="1" applyFont="1" applyBorder="1" applyAlignment="1">
      <alignment horizontal="right" vertical="center"/>
    </xf>
    <xf numFmtId="3" fontId="6" fillId="0" borderId="51" xfId="0" applyNumberFormat="1" applyFont="1" applyBorder="1" applyAlignment="1">
      <alignment horizontal="right" vertical="center"/>
    </xf>
    <xf numFmtId="0" fontId="5" fillId="0" borderId="15" xfId="0" applyFont="1" applyBorder="1" applyAlignment="1">
      <alignment vertical="center" wrapText="1"/>
    </xf>
    <xf numFmtId="164" fontId="8" fillId="0" borderId="16" xfId="1" applyNumberFormat="1" applyFont="1" applyFill="1" applyBorder="1" applyAlignment="1">
      <alignment horizontal="center" vertical="center"/>
    </xf>
    <xf numFmtId="164" fontId="8" fillId="0" borderId="15" xfId="1" applyNumberFormat="1" applyFont="1" applyFill="1" applyBorder="1" applyAlignment="1">
      <alignment horizontal="center" vertical="center"/>
    </xf>
    <xf numFmtId="164" fontId="8" fillId="0" borderId="17" xfId="1" applyNumberFormat="1" applyFont="1" applyFill="1" applyBorder="1" applyAlignment="1">
      <alignment horizontal="center" vertical="center"/>
    </xf>
    <xf numFmtId="0" fontId="5" fillId="0" borderId="19" xfId="0" applyFont="1" applyBorder="1" applyAlignment="1">
      <alignment horizontal="right" vertical="center" wrapText="1"/>
    </xf>
    <xf numFmtId="0" fontId="6" fillId="0" borderId="12" xfId="0" applyFont="1" applyBorder="1" applyAlignment="1">
      <alignment horizontal="right" vertical="center"/>
    </xf>
    <xf numFmtId="0" fontId="6" fillId="0" borderId="19" xfId="0" applyFont="1" applyBorder="1" applyAlignment="1">
      <alignment horizontal="right" vertical="center"/>
    </xf>
    <xf numFmtId="0" fontId="6" fillId="0" borderId="13" xfId="0" applyFont="1" applyBorder="1" applyAlignment="1">
      <alignment horizontal="right" vertical="center"/>
    </xf>
    <xf numFmtId="3" fontId="6" fillId="0" borderId="12" xfId="0" applyNumberFormat="1" applyFont="1" applyBorder="1" applyAlignment="1">
      <alignment horizontal="right" vertical="center"/>
    </xf>
    <xf numFmtId="3" fontId="6" fillId="0" borderId="19" xfId="0" applyNumberFormat="1" applyFont="1" applyBorder="1" applyAlignment="1">
      <alignment horizontal="right" vertical="center"/>
    </xf>
    <xf numFmtId="3" fontId="6" fillId="0" borderId="13" xfId="0" applyNumberFormat="1" applyFont="1" applyBorder="1" applyAlignment="1">
      <alignment horizontal="right" vertical="center"/>
    </xf>
    <xf numFmtId="0" fontId="5" fillId="0" borderId="22" xfId="0" applyFont="1" applyBorder="1" applyAlignment="1">
      <alignment vertical="center" wrapText="1"/>
    </xf>
    <xf numFmtId="164" fontId="6" fillId="0" borderId="23" xfId="1" applyNumberFormat="1" applyFont="1" applyFill="1" applyBorder="1" applyAlignment="1">
      <alignment horizontal="right" vertical="center"/>
    </xf>
    <xf numFmtId="164" fontId="8" fillId="0" borderId="23" xfId="1" applyNumberFormat="1" applyFont="1" applyFill="1" applyBorder="1" applyAlignment="1">
      <alignment horizontal="center" vertical="center"/>
    </xf>
    <xf numFmtId="164" fontId="8" fillId="0" borderId="22" xfId="1" applyNumberFormat="1" applyFont="1" applyFill="1" applyBorder="1" applyAlignment="1">
      <alignment horizontal="center" vertical="center"/>
    </xf>
    <xf numFmtId="164" fontId="8" fillId="0" borderId="24" xfId="1" applyNumberFormat="1" applyFont="1" applyFill="1" applyBorder="1" applyAlignment="1">
      <alignment horizontal="center" vertical="center"/>
    </xf>
    <xf numFmtId="0" fontId="10" fillId="0" borderId="0" xfId="0" applyFont="1" applyAlignment="1">
      <alignment horizontal="center" vertical="center" wrapText="1"/>
    </xf>
    <xf numFmtId="3" fontId="6" fillId="0" borderId="0" xfId="1" applyNumberFormat="1" applyFont="1" applyFill="1" applyBorder="1" applyAlignment="1">
      <alignment horizontal="center" vertical="top"/>
    </xf>
    <xf numFmtId="0" fontId="11" fillId="0" borderId="50" xfId="0" applyFont="1" applyBorder="1" applyAlignment="1">
      <alignment horizontal="center" vertical="center" wrapText="1"/>
    </xf>
    <xf numFmtId="0" fontId="5" fillId="0" borderId="28" xfId="0" applyFont="1" applyBorder="1" applyAlignment="1">
      <alignment horizontal="center" vertical="center" wrapText="1"/>
    </xf>
    <xf numFmtId="3" fontId="6" fillId="0" borderId="53" xfId="0" applyNumberFormat="1" applyFont="1" applyBorder="1" applyAlignment="1">
      <alignment horizontal="center" vertical="center"/>
    </xf>
    <xf numFmtId="3" fontId="8" fillId="0" borderId="30" xfId="0" applyNumberFormat="1" applyFont="1" applyBorder="1" applyAlignment="1">
      <alignment horizontal="center" vertical="center"/>
    </xf>
    <xf numFmtId="0" fontId="11" fillId="2" borderId="0" xfId="0" applyFont="1" applyFill="1" applyAlignment="1">
      <alignment horizontal="center" vertical="center"/>
    </xf>
    <xf numFmtId="0" fontId="10" fillId="2" borderId="45" xfId="0" applyFont="1" applyFill="1" applyBorder="1" applyAlignment="1">
      <alignment horizontal="center" vertical="center" wrapText="1"/>
    </xf>
    <xf numFmtId="164" fontId="6" fillId="2" borderId="0" xfId="1" applyNumberFormat="1" applyFont="1" applyFill="1" applyBorder="1" applyAlignment="1">
      <alignment horizontal="center"/>
    </xf>
    <xf numFmtId="0" fontId="14" fillId="2" borderId="2" xfId="0" applyFont="1" applyFill="1" applyBorder="1" applyAlignment="1">
      <alignment horizontal="center" vertical="center" wrapText="1"/>
    </xf>
    <xf numFmtId="3" fontId="6" fillId="2" borderId="58" xfId="0" applyNumberFormat="1" applyFont="1" applyFill="1" applyBorder="1" applyAlignment="1">
      <alignment horizontal="center" vertical="center"/>
    </xf>
    <xf numFmtId="3" fontId="8" fillId="2" borderId="71" xfId="0" applyNumberFormat="1" applyFont="1" applyFill="1" applyBorder="1" applyAlignment="1">
      <alignment horizontal="center" vertical="center"/>
    </xf>
    <xf numFmtId="3" fontId="8" fillId="2" borderId="29" xfId="0" applyNumberFormat="1" applyFont="1" applyFill="1" applyBorder="1" applyAlignment="1">
      <alignment horizontal="center" vertical="center"/>
    </xf>
    <xf numFmtId="3" fontId="8" fillId="2" borderId="53" xfId="0" applyNumberFormat="1" applyFont="1" applyFill="1" applyBorder="1" applyAlignment="1">
      <alignment horizontal="center" vertical="center"/>
    </xf>
    <xf numFmtId="0" fontId="8" fillId="2" borderId="0" xfId="0" applyFont="1" applyFill="1" applyAlignment="1">
      <alignment horizontal="center" vertical="center" wrapText="1"/>
    </xf>
    <xf numFmtId="0" fontId="6" fillId="2" borderId="55" xfId="0" applyFont="1" applyFill="1" applyBorder="1" applyAlignment="1">
      <alignment horizontal="center" vertical="center"/>
    </xf>
    <xf numFmtId="0" fontId="6" fillId="2" borderId="36" xfId="0" applyFont="1" applyFill="1" applyBorder="1" applyAlignment="1">
      <alignment horizontal="center" vertical="center"/>
    </xf>
    <xf numFmtId="0" fontId="4" fillId="2" borderId="63"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3" fillId="0" borderId="18" xfId="0" applyFont="1" applyBorder="1" applyAlignment="1">
      <alignment horizontal="center" vertical="center" wrapText="1"/>
    </xf>
    <xf numFmtId="0" fontId="3" fillId="0" borderId="6" xfId="0" applyFont="1" applyBorder="1" applyAlignment="1">
      <alignment horizontal="center" vertical="center"/>
    </xf>
    <xf numFmtId="0" fontId="2" fillId="0" borderId="25" xfId="0" applyFont="1" applyBorder="1" applyAlignment="1">
      <alignment horizontal="left" vertical="center" wrapText="1"/>
    </xf>
    <xf numFmtId="0" fontId="2" fillId="0" borderId="31" xfId="0" applyFont="1" applyBorder="1" applyAlignment="1">
      <alignment horizontal="left"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2" xfId="0" applyFont="1" applyBorder="1" applyAlignment="1">
      <alignment horizontal="center" vertical="center"/>
    </xf>
    <xf numFmtId="0" fontId="8" fillId="2" borderId="33"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0" fillId="0" borderId="0" xfId="0" applyAlignment="1">
      <alignment horizontal="left" vertical="top" wrapText="1"/>
    </xf>
    <xf numFmtId="0" fontId="6" fillId="2" borderId="33" xfId="0" applyFont="1" applyFill="1" applyBorder="1" applyAlignment="1">
      <alignment horizontal="center" vertical="center" wrapText="1"/>
    </xf>
    <xf numFmtId="2" fontId="2" fillId="0" borderId="0" xfId="0" applyNumberFormat="1" applyFont="1" applyAlignment="1">
      <alignment horizontal="center" vertical="center" wrapText="1"/>
    </xf>
    <xf numFmtId="2" fontId="2"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6" fillId="2" borderId="25"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right" vertical="center"/>
    </xf>
    <xf numFmtId="0" fontId="6" fillId="0" borderId="41" xfId="0" applyFont="1" applyBorder="1" applyAlignment="1">
      <alignment horizontal="right" vertical="center"/>
    </xf>
    <xf numFmtId="0" fontId="6" fillId="0" borderId="70" xfId="0" applyFont="1" applyBorder="1" applyAlignment="1">
      <alignment horizontal="right" vertical="center"/>
    </xf>
    <xf numFmtId="0" fontId="6" fillId="0" borderId="63" xfId="0" applyFont="1" applyBorder="1" applyAlignment="1">
      <alignment horizontal="right" vertical="center"/>
    </xf>
    <xf numFmtId="0" fontId="6" fillId="0" borderId="42" xfId="0" applyFont="1" applyBorder="1" applyAlignment="1">
      <alignment horizontal="right" vertical="center"/>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3" xfId="0" applyFont="1" applyBorder="1" applyAlignment="1">
      <alignment horizontal="right" vertical="center"/>
    </xf>
    <xf numFmtId="0" fontId="6" fillId="0" borderId="69" xfId="0" applyFont="1" applyBorder="1" applyAlignment="1">
      <alignment horizontal="right" vertical="center"/>
    </xf>
    <xf numFmtId="0" fontId="6" fillId="0" borderId="34" xfId="0" applyFont="1" applyBorder="1" applyAlignment="1">
      <alignment horizontal="right" vertical="center"/>
    </xf>
    <xf numFmtId="0" fontId="10" fillId="0" borderId="31" xfId="0" applyFont="1" applyBorder="1" applyAlignment="1">
      <alignment horizontal="center"/>
    </xf>
    <xf numFmtId="0" fontId="10" fillId="0" borderId="68" xfId="0" applyFont="1" applyBorder="1" applyAlignment="1">
      <alignment horizontal="center"/>
    </xf>
    <xf numFmtId="0" fontId="11" fillId="0" borderId="25" xfId="0" applyFont="1" applyBorder="1" applyAlignment="1">
      <alignment horizontal="left" vertical="center" wrapText="1"/>
    </xf>
    <xf numFmtId="0" fontId="11" fillId="0" borderId="31" xfId="0" applyFont="1" applyBorder="1" applyAlignment="1">
      <alignment horizontal="left" vertical="center" wrapText="1"/>
    </xf>
    <xf numFmtId="3" fontId="6" fillId="0" borderId="38" xfId="0" applyNumberFormat="1" applyFont="1" applyBorder="1" applyAlignment="1">
      <alignment horizontal="right" vertical="center"/>
    </xf>
    <xf numFmtId="3" fontId="6" fillId="0" borderId="67" xfId="0" applyNumberFormat="1" applyFont="1" applyBorder="1" applyAlignment="1">
      <alignment horizontal="right" vertical="center"/>
    </xf>
    <xf numFmtId="3" fontId="6" fillId="0" borderId="39" xfId="0" applyNumberFormat="1" applyFont="1" applyBorder="1" applyAlignment="1">
      <alignment horizontal="right" vertical="center"/>
    </xf>
    <xf numFmtId="3" fontId="6" fillId="0" borderId="66" xfId="0" applyNumberFormat="1" applyFont="1" applyBorder="1" applyAlignment="1">
      <alignment horizontal="right" vertical="center"/>
    </xf>
    <xf numFmtId="3" fontId="6" fillId="0" borderId="50" xfId="0" applyNumberFormat="1" applyFont="1" applyBorder="1" applyAlignment="1">
      <alignment horizontal="right" vertical="center"/>
    </xf>
    <xf numFmtId="3" fontId="6" fillId="0" borderId="4" xfId="0" applyNumberFormat="1" applyFont="1" applyBorder="1" applyAlignment="1">
      <alignment horizontal="right" vertical="center"/>
    </xf>
    <xf numFmtId="3" fontId="6" fillId="0" borderId="5" xfId="0" applyNumberFormat="1" applyFont="1" applyBorder="1" applyAlignment="1">
      <alignment horizontal="right" vertical="center"/>
    </xf>
    <xf numFmtId="3" fontId="8" fillId="0" borderId="50" xfId="0" applyNumberFormat="1" applyFont="1" applyBorder="1" applyAlignment="1">
      <alignment horizontal="right" vertical="center"/>
    </xf>
    <xf numFmtId="3" fontId="8" fillId="0" borderId="4" xfId="0" applyNumberFormat="1" applyFont="1" applyBorder="1" applyAlignment="1">
      <alignment horizontal="right" vertical="center"/>
    </xf>
    <xf numFmtId="3" fontId="8" fillId="0" borderId="5" xfId="0" applyNumberFormat="1" applyFont="1" applyBorder="1" applyAlignment="1">
      <alignment horizontal="right" vertical="center"/>
    </xf>
    <xf numFmtId="0" fontId="14" fillId="0" borderId="55" xfId="0" applyFont="1" applyBorder="1" applyAlignment="1">
      <alignment horizontal="center" vertical="center" wrapText="1"/>
    </xf>
    <xf numFmtId="0" fontId="14" fillId="0" borderId="61"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54"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4" fillId="0" borderId="54" xfId="0" applyFont="1" applyBorder="1" applyAlignment="1">
      <alignment horizontal="center" vertical="center" wrapText="1"/>
    </xf>
    <xf numFmtId="0" fontId="14" fillId="0" borderId="55" xfId="0" quotePrefix="1" applyFont="1" applyBorder="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6" fillId="2" borderId="61"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11" fillId="0" borderId="57" xfId="0" applyFont="1" applyBorder="1" applyAlignment="1">
      <alignment horizontal="center" vertical="center" wrapText="1"/>
    </xf>
    <xf numFmtId="0" fontId="11" fillId="0" borderId="64" xfId="0" applyFont="1" applyBorder="1" applyAlignment="1">
      <alignment horizontal="center" vertical="center" wrapText="1"/>
    </xf>
    <xf numFmtId="0" fontId="17" fillId="0" borderId="25" xfId="0" applyFont="1" applyBorder="1" applyAlignment="1">
      <alignment horizontal="left" vertical="center" wrapText="1"/>
    </xf>
    <xf numFmtId="0" fontId="17" fillId="0" borderId="31" xfId="0" applyFont="1" applyBorder="1" applyAlignment="1">
      <alignment horizontal="left" vertical="center" wrapText="1"/>
    </xf>
    <xf numFmtId="0" fontId="18" fillId="2" borderId="33"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6" fillId="0" borderId="0" xfId="0" applyFont="1" applyAlignment="1">
      <alignment horizontal="left" vertical="top" wrapText="1"/>
    </xf>
    <xf numFmtId="0" fontId="14" fillId="2" borderId="61"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4" fillId="2" borderId="57"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14" xfId="0" applyFont="1" applyBorder="1" applyAlignment="1">
      <alignment horizontal="center" vertical="center" wrapText="1"/>
    </xf>
    <xf numFmtId="0" fontId="4" fillId="2" borderId="67" xfId="0" applyFont="1" applyFill="1" applyBorder="1" applyAlignment="1">
      <alignment horizontal="center" vertical="center" wrapText="1"/>
    </xf>
    <xf numFmtId="0" fontId="10" fillId="2" borderId="0" xfId="0" applyFont="1" applyFill="1" applyAlignment="1">
      <alignment horizontal="left" vertical="top" wrapText="1"/>
    </xf>
    <xf numFmtId="0" fontId="10" fillId="0" borderId="0" xfId="0" quotePrefix="1" applyFont="1" applyAlignment="1">
      <alignment horizontal="left" vertical="top" wrapText="1"/>
    </xf>
    <xf numFmtId="0" fontId="10" fillId="0" borderId="0" xfId="0" applyFont="1" applyAlignment="1">
      <alignment horizontal="left" vertical="top"/>
    </xf>
    <xf numFmtId="0" fontId="4" fillId="2" borderId="69" xfId="0" applyFont="1" applyFill="1" applyBorder="1" applyAlignment="1">
      <alignment horizontal="center" vertical="center" wrapText="1"/>
    </xf>
    <xf numFmtId="0" fontId="11" fillId="2" borderId="0" xfId="0" applyFont="1" applyFill="1" applyAlignment="1">
      <alignment horizontal="center" wrapText="1"/>
    </xf>
    <xf numFmtId="0" fontId="11" fillId="2" borderId="1" xfId="0" applyFont="1" applyFill="1" applyBorder="1" applyAlignment="1">
      <alignment horizontal="center" wrapText="1"/>
    </xf>
    <xf numFmtId="0" fontId="11" fillId="2" borderId="31" xfId="0" applyFont="1" applyFill="1" applyBorder="1" applyAlignment="1">
      <alignment horizontal="center" vertical="center" wrapText="1"/>
    </xf>
    <xf numFmtId="0" fontId="11" fillId="2" borderId="68"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F790F-5E76-47EE-B47D-3403F7AD3AA8}">
  <sheetPr>
    <tabColor rgb="FF00FF00"/>
    <pageSetUpPr fitToPage="1"/>
  </sheetPr>
  <dimension ref="A1:J20"/>
  <sheetViews>
    <sheetView tabSelected="1" zoomScale="53" zoomScaleNormal="53" workbookViewId="0">
      <selection sqref="A1:J1"/>
    </sheetView>
  </sheetViews>
  <sheetFormatPr baseColWidth="10" defaultRowHeight="14.4" x14ac:dyDescent="0.3"/>
  <cols>
    <col min="1" max="1" width="24" customWidth="1"/>
    <col min="2" max="2" width="11.88671875" customWidth="1"/>
    <col min="3" max="3" width="33" customWidth="1"/>
    <col min="4" max="4" width="22.5546875" customWidth="1"/>
    <col min="5" max="5" width="28.5546875" customWidth="1"/>
    <col min="6" max="9" width="22.5546875" customWidth="1"/>
    <col min="10" max="10" width="23.6640625" customWidth="1"/>
  </cols>
  <sheetData>
    <row r="1" spans="1:10" ht="31.5" customHeight="1" x14ac:dyDescent="0.3">
      <c r="A1" s="328" t="s">
        <v>0</v>
      </c>
      <c r="B1" s="328"/>
      <c r="C1" s="328"/>
      <c r="D1" s="328"/>
      <c r="E1" s="328"/>
      <c r="F1" s="328"/>
      <c r="G1" s="328"/>
      <c r="H1" s="328"/>
      <c r="I1" s="328"/>
      <c r="J1" s="328"/>
    </row>
    <row r="2" spans="1:10" ht="34.5" customHeight="1" thickBot="1" x14ac:dyDescent="0.35">
      <c r="A2" s="328" t="s">
        <v>1</v>
      </c>
      <c r="B2" s="328"/>
      <c r="C2" s="329"/>
      <c r="D2" s="329"/>
      <c r="E2" s="329"/>
      <c r="F2" s="329"/>
      <c r="G2" s="329"/>
      <c r="H2" s="329"/>
      <c r="I2" s="329"/>
      <c r="J2" s="329"/>
    </row>
    <row r="3" spans="1:10" ht="42" customHeight="1" thickBot="1" x14ac:dyDescent="0.35">
      <c r="A3" s="330" t="s">
        <v>2</v>
      </c>
      <c r="B3" s="331"/>
      <c r="C3" s="334" t="s">
        <v>3</v>
      </c>
      <c r="D3" s="334"/>
      <c r="E3" s="334"/>
      <c r="F3" s="334"/>
      <c r="G3" s="334"/>
      <c r="H3" s="334"/>
      <c r="I3" s="334"/>
      <c r="J3" s="335"/>
    </row>
    <row r="4" spans="1:10" ht="48" customHeight="1" thickBot="1" x14ac:dyDescent="0.35">
      <c r="A4" s="332"/>
      <c r="B4" s="333"/>
      <c r="C4" s="1" t="s">
        <v>4</v>
      </c>
      <c r="D4" s="2" t="s">
        <v>5</v>
      </c>
      <c r="E4" s="3" t="s">
        <v>6</v>
      </c>
      <c r="F4" s="2" t="s">
        <v>7</v>
      </c>
      <c r="G4" s="2" t="s">
        <v>8</v>
      </c>
      <c r="H4" s="2" t="s">
        <v>9</v>
      </c>
      <c r="I4" s="4" t="s">
        <v>10</v>
      </c>
      <c r="J4" s="5" t="s">
        <v>11</v>
      </c>
    </row>
    <row r="5" spans="1:10" ht="33" customHeight="1" x14ac:dyDescent="0.3">
      <c r="A5" s="336" t="s">
        <v>12</v>
      </c>
      <c r="B5" s="6" t="s">
        <v>13</v>
      </c>
      <c r="C5" s="7" t="s">
        <v>14</v>
      </c>
      <c r="D5" s="7">
        <v>3208</v>
      </c>
      <c r="E5" s="7" t="s">
        <v>14</v>
      </c>
      <c r="F5" s="7">
        <v>38</v>
      </c>
      <c r="G5" s="7">
        <v>66</v>
      </c>
      <c r="H5" s="7" t="s">
        <v>14</v>
      </c>
      <c r="I5" s="7" t="s">
        <v>14</v>
      </c>
      <c r="J5" s="8">
        <f>SUM(C5:I5)</f>
        <v>3312</v>
      </c>
    </row>
    <row r="6" spans="1:10" ht="33" customHeight="1" x14ac:dyDescent="0.3">
      <c r="A6" s="319"/>
      <c r="B6" s="9" t="s">
        <v>15</v>
      </c>
      <c r="C6" s="10" t="s">
        <v>16</v>
      </c>
      <c r="D6" s="11">
        <f t="shared" ref="D6:J6" si="0">D5/D$11</f>
        <v>0.52001945209920575</v>
      </c>
      <c r="E6" s="10" t="s">
        <v>16</v>
      </c>
      <c r="F6" s="11">
        <f t="shared" ref="F6:G6" si="1">F5/F$11</f>
        <v>0.61290322580645162</v>
      </c>
      <c r="G6" s="11">
        <f t="shared" si="1"/>
        <v>0.73333333333333328</v>
      </c>
      <c r="H6" s="10" t="s">
        <v>16</v>
      </c>
      <c r="I6" s="10" t="s">
        <v>16</v>
      </c>
      <c r="J6" s="12">
        <f t="shared" si="0"/>
        <v>0.52396772662553392</v>
      </c>
    </row>
    <row r="7" spans="1:10" ht="33" customHeight="1" x14ac:dyDescent="0.3">
      <c r="A7" s="318" t="s">
        <v>17</v>
      </c>
      <c r="B7" s="13" t="s">
        <v>13</v>
      </c>
      <c r="C7" s="14" t="s">
        <v>14</v>
      </c>
      <c r="D7" s="14">
        <v>2961</v>
      </c>
      <c r="E7" s="14" t="s">
        <v>14</v>
      </c>
      <c r="F7" s="14">
        <v>24</v>
      </c>
      <c r="G7" s="14">
        <v>24</v>
      </c>
      <c r="H7" s="14" t="s">
        <v>14</v>
      </c>
      <c r="I7" s="14" t="s">
        <v>14</v>
      </c>
      <c r="J7" s="15">
        <f>SUM(C7:I7)</f>
        <v>3009</v>
      </c>
    </row>
    <row r="8" spans="1:10" ht="33" customHeight="1" x14ac:dyDescent="0.3">
      <c r="A8" s="319"/>
      <c r="B8" s="9" t="s">
        <v>15</v>
      </c>
      <c r="C8" s="10" t="s">
        <v>16</v>
      </c>
      <c r="D8" s="11">
        <f t="shared" ref="D8:J8" si="2">D7/D$11</f>
        <v>0.47998054790079431</v>
      </c>
      <c r="E8" s="10" t="s">
        <v>16</v>
      </c>
      <c r="F8" s="11">
        <f t="shared" ref="F8:G8" si="3">F7/F$11</f>
        <v>0.38709677419354838</v>
      </c>
      <c r="G8" s="11">
        <f t="shared" si="3"/>
        <v>0.26666666666666666</v>
      </c>
      <c r="H8" s="10" t="s">
        <v>16</v>
      </c>
      <c r="I8" s="10" t="s">
        <v>16</v>
      </c>
      <c r="J8" s="12">
        <f t="shared" si="2"/>
        <v>0.47603227337446608</v>
      </c>
    </row>
    <row r="9" spans="1:10" ht="33" customHeight="1" x14ac:dyDescent="0.3">
      <c r="A9" s="318" t="s">
        <v>18</v>
      </c>
      <c r="B9" s="13" t="s">
        <v>13</v>
      </c>
      <c r="C9" s="7" t="s">
        <v>14</v>
      </c>
      <c r="D9" s="7">
        <v>0</v>
      </c>
      <c r="E9" s="7" t="s">
        <v>14</v>
      </c>
      <c r="F9" s="7">
        <v>0</v>
      </c>
      <c r="G9" s="7">
        <v>0</v>
      </c>
      <c r="H9" s="7" t="s">
        <v>14</v>
      </c>
      <c r="I9" s="7" t="s">
        <v>14</v>
      </c>
      <c r="J9" s="8">
        <f>SUM(C9:I9)</f>
        <v>0</v>
      </c>
    </row>
    <row r="10" spans="1:10" ht="33" customHeight="1" x14ac:dyDescent="0.3">
      <c r="A10" s="319"/>
      <c r="B10" s="9" t="s">
        <v>15</v>
      </c>
      <c r="C10" s="10" t="s">
        <v>16</v>
      </c>
      <c r="D10" s="11">
        <f t="shared" ref="D10:J10" si="4">D9/D$11</f>
        <v>0</v>
      </c>
      <c r="E10" s="10" t="s">
        <v>16</v>
      </c>
      <c r="F10" s="11">
        <f t="shared" ref="F10:G10" si="5">F9/F$11</f>
        <v>0</v>
      </c>
      <c r="G10" s="11">
        <f t="shared" si="5"/>
        <v>0</v>
      </c>
      <c r="H10" s="10" t="s">
        <v>16</v>
      </c>
      <c r="I10" s="10" t="s">
        <v>16</v>
      </c>
      <c r="J10" s="12">
        <f t="shared" si="4"/>
        <v>0</v>
      </c>
    </row>
    <row r="11" spans="1:10" ht="33" customHeight="1" x14ac:dyDescent="0.3">
      <c r="A11" s="320" t="s">
        <v>19</v>
      </c>
      <c r="B11" s="13" t="s">
        <v>13</v>
      </c>
      <c r="C11" s="16" t="s">
        <v>14</v>
      </c>
      <c r="D11" s="16">
        <f t="shared" ref="D11:J11" si="6">D5+D7+D9</f>
        <v>6169</v>
      </c>
      <c r="E11" s="16" t="s">
        <v>14</v>
      </c>
      <c r="F11" s="16">
        <f t="shared" ref="F11:G11" si="7">F5+F7+F9</f>
        <v>62</v>
      </c>
      <c r="G11" s="16">
        <f t="shared" si="7"/>
        <v>90</v>
      </c>
      <c r="H11" s="16" t="s">
        <v>14</v>
      </c>
      <c r="I11" s="16" t="s">
        <v>14</v>
      </c>
      <c r="J11" s="17">
        <f t="shared" si="6"/>
        <v>6321</v>
      </c>
    </row>
    <row r="12" spans="1:10" ht="33" customHeight="1" thickBot="1" x14ac:dyDescent="0.35">
      <c r="A12" s="321"/>
      <c r="B12" s="18" t="s">
        <v>15</v>
      </c>
      <c r="C12" s="19" t="s">
        <v>16</v>
      </c>
      <c r="D12" s="19">
        <f t="shared" ref="D12:J12" si="8">D11/D$11</f>
        <v>1</v>
      </c>
      <c r="E12" s="19" t="s">
        <v>16</v>
      </c>
      <c r="F12" s="19">
        <f t="shared" ref="F12:G12" si="9">F11/F$11</f>
        <v>1</v>
      </c>
      <c r="G12" s="19">
        <f t="shared" si="9"/>
        <v>1</v>
      </c>
      <c r="H12" s="19" t="s">
        <v>16</v>
      </c>
      <c r="I12" s="19" t="s">
        <v>16</v>
      </c>
      <c r="J12" s="20">
        <f t="shared" si="8"/>
        <v>1</v>
      </c>
    </row>
    <row r="13" spans="1:10" ht="36" customHeight="1" thickBot="1" x14ac:dyDescent="0.35">
      <c r="A13" s="21"/>
      <c r="B13" s="22"/>
      <c r="C13" s="23"/>
      <c r="D13" s="23"/>
      <c r="E13" s="23"/>
      <c r="F13" s="23"/>
      <c r="G13" s="23"/>
      <c r="H13" s="23"/>
      <c r="I13" s="23"/>
      <c r="J13" s="23"/>
    </row>
    <row r="14" spans="1:10" ht="42" customHeight="1" thickBot="1" x14ac:dyDescent="0.35">
      <c r="A14" s="24" t="s">
        <v>20</v>
      </c>
      <c r="B14" s="25" t="s">
        <v>21</v>
      </c>
      <c r="C14" s="26" t="s">
        <v>14</v>
      </c>
      <c r="D14" s="26">
        <v>0</v>
      </c>
      <c r="E14" s="26" t="s">
        <v>14</v>
      </c>
      <c r="F14" s="26">
        <v>0</v>
      </c>
      <c r="G14" s="26">
        <v>0</v>
      </c>
      <c r="H14" s="26" t="s">
        <v>14</v>
      </c>
      <c r="I14" s="26" t="s">
        <v>14</v>
      </c>
      <c r="J14" s="27">
        <f>SUM(C14:I14)</f>
        <v>0</v>
      </c>
    </row>
    <row r="15" spans="1:10" ht="42" customHeight="1" thickBot="1" x14ac:dyDescent="0.35">
      <c r="A15" s="28" t="s">
        <v>22</v>
      </c>
      <c r="B15" s="29" t="s">
        <v>21</v>
      </c>
      <c r="C15" s="30" t="s">
        <v>14</v>
      </c>
      <c r="D15" s="30">
        <f t="shared" ref="D15" si="10">D5+D7+D9+D14</f>
        <v>6169</v>
      </c>
      <c r="E15" s="30" t="s">
        <v>14</v>
      </c>
      <c r="F15" s="30">
        <f>+F11+F14</f>
        <v>62</v>
      </c>
      <c r="G15" s="30">
        <f>+G11+G14</f>
        <v>90</v>
      </c>
      <c r="H15" s="30" t="s">
        <v>14</v>
      </c>
      <c r="I15" s="30" t="s">
        <v>14</v>
      </c>
      <c r="J15" s="31">
        <f>SUM(C15:I15)</f>
        <v>6321</v>
      </c>
    </row>
    <row r="16" spans="1:10" ht="45.75" customHeight="1" thickBot="1" x14ac:dyDescent="0.35">
      <c r="A16" s="32"/>
      <c r="B16" s="22"/>
      <c r="C16" s="33"/>
      <c r="D16" s="33"/>
      <c r="E16" s="33"/>
      <c r="F16" s="33"/>
      <c r="G16" s="33"/>
      <c r="H16" s="33"/>
      <c r="I16" s="33"/>
      <c r="J16" s="34"/>
    </row>
    <row r="17" spans="1:10" ht="43.5" customHeight="1" x14ac:dyDescent="0.3">
      <c r="A17" s="322" t="s">
        <v>23</v>
      </c>
      <c r="B17" s="323"/>
      <c r="C17" s="323"/>
      <c r="D17" s="35"/>
      <c r="E17" s="35"/>
      <c r="F17" s="35"/>
      <c r="G17" s="35"/>
      <c r="H17" s="35"/>
      <c r="I17" s="35"/>
      <c r="J17" s="36"/>
    </row>
    <row r="18" spans="1:10" ht="48.75" customHeight="1" x14ac:dyDescent="0.3">
      <c r="A18" s="324" t="s">
        <v>24</v>
      </c>
      <c r="B18" s="325"/>
      <c r="C18" s="37">
        <v>0</v>
      </c>
      <c r="D18" s="38">
        <v>1</v>
      </c>
      <c r="E18" s="38">
        <v>0</v>
      </c>
      <c r="F18" s="38">
        <v>1</v>
      </c>
      <c r="G18" s="38">
        <v>1</v>
      </c>
      <c r="H18" s="38">
        <v>0</v>
      </c>
      <c r="I18" s="38">
        <v>0</v>
      </c>
      <c r="J18" s="39">
        <f>SUM(C18:I18)</f>
        <v>3</v>
      </c>
    </row>
    <row r="19" spans="1:10" ht="48.75" customHeight="1" thickBot="1" x14ac:dyDescent="0.35">
      <c r="A19" s="326" t="s">
        <v>25</v>
      </c>
      <c r="B19" s="327"/>
      <c r="C19" s="40">
        <v>1</v>
      </c>
      <c r="D19" s="41">
        <v>2</v>
      </c>
      <c r="E19" s="41">
        <v>0</v>
      </c>
      <c r="F19" s="41">
        <v>1</v>
      </c>
      <c r="G19" s="41">
        <v>1</v>
      </c>
      <c r="H19" s="41">
        <v>0</v>
      </c>
      <c r="I19" s="42">
        <v>0</v>
      </c>
      <c r="J19" s="43">
        <f>SUM(C19:I19)</f>
        <v>5</v>
      </c>
    </row>
    <row r="20" spans="1:10" ht="31.5" customHeight="1" x14ac:dyDescent="0.3">
      <c r="A20" s="44" t="s">
        <v>26</v>
      </c>
      <c r="B20" s="45"/>
      <c r="C20" s="46"/>
      <c r="D20" s="46"/>
      <c r="E20" s="46"/>
      <c r="F20" s="46"/>
      <c r="G20" s="46"/>
      <c r="H20" s="46"/>
      <c r="I20" s="46"/>
      <c r="J20" s="46"/>
    </row>
  </sheetData>
  <mergeCells count="11">
    <mergeCell ref="A7:A8"/>
    <mergeCell ref="A1:J1"/>
    <mergeCell ref="A2:J2"/>
    <mergeCell ref="A3:B4"/>
    <mergeCell ref="C3:J3"/>
    <mergeCell ref="A5:A6"/>
    <mergeCell ref="A9:A10"/>
    <mergeCell ref="A11:A12"/>
    <mergeCell ref="A17:C17"/>
    <mergeCell ref="A18:B18"/>
    <mergeCell ref="A19:B19"/>
  </mergeCells>
  <pageMargins left="0.70866141732283472" right="0.70866141732283472" top="0.74803149606299213" bottom="0.74803149606299213" header="0.31496062992125984" footer="0.31496062992125984"/>
  <pageSetup paperSize="9" scale="55" orientation="landscape" r:id="rId1"/>
  <headerFooter>
    <oddFooter>&amp;L&amp;F&amp;C&amp;A&amp;R&amp;P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D1AED-B1CA-4A68-B87B-06AFCF7ECFF3}">
  <sheetPr>
    <tabColor rgb="FF00FF00"/>
    <pageSetUpPr fitToPage="1"/>
  </sheetPr>
  <dimension ref="A1:J53"/>
  <sheetViews>
    <sheetView zoomScale="64" zoomScaleNormal="64" workbookViewId="0">
      <selection sqref="A1:J1"/>
    </sheetView>
  </sheetViews>
  <sheetFormatPr baseColWidth="10" defaultRowHeight="14.4" x14ac:dyDescent="0.3"/>
  <cols>
    <col min="1" max="1" width="56.5546875" customWidth="1"/>
    <col min="2" max="2" width="24.33203125" customWidth="1"/>
    <col min="3" max="3" width="21.88671875" customWidth="1"/>
    <col min="4" max="4" width="20.109375" customWidth="1"/>
    <col min="5" max="5" width="22.44140625" customWidth="1"/>
    <col min="6" max="6" width="18.33203125" customWidth="1"/>
    <col min="7" max="7" width="18.6640625" customWidth="1"/>
    <col min="8" max="8" width="33.33203125" customWidth="1"/>
    <col min="9" max="9" width="21.88671875" customWidth="1"/>
    <col min="10" max="10" width="19.109375" customWidth="1"/>
  </cols>
  <sheetData>
    <row r="1" spans="1:10" ht="38.25" customHeight="1" x14ac:dyDescent="0.3">
      <c r="A1" s="352" t="s">
        <v>127</v>
      </c>
      <c r="B1" s="352"/>
      <c r="C1" s="352"/>
      <c r="D1" s="352"/>
      <c r="E1" s="352"/>
      <c r="F1" s="352"/>
      <c r="G1" s="352"/>
      <c r="H1" s="352"/>
      <c r="I1" s="352"/>
      <c r="J1" s="352"/>
    </row>
    <row r="2" spans="1:10" ht="29.25" customHeight="1" thickBot="1" x14ac:dyDescent="0.4">
      <c r="A2" s="452" t="s">
        <v>128</v>
      </c>
      <c r="B2" s="452"/>
      <c r="C2" s="453"/>
      <c r="D2" s="453"/>
      <c r="E2" s="453"/>
      <c r="F2" s="453"/>
      <c r="G2" s="453"/>
      <c r="H2" s="453"/>
      <c r="I2" s="453"/>
      <c r="J2" s="453"/>
    </row>
    <row r="3" spans="1:10" ht="51.75" customHeight="1" x14ac:dyDescent="0.3">
      <c r="A3" s="354" t="s">
        <v>129</v>
      </c>
      <c r="B3" s="355"/>
      <c r="C3" s="454" t="s">
        <v>3</v>
      </c>
      <c r="D3" s="454"/>
      <c r="E3" s="454"/>
      <c r="F3" s="454"/>
      <c r="G3" s="454"/>
      <c r="H3" s="454"/>
      <c r="I3" s="454"/>
      <c r="J3" s="455"/>
    </row>
    <row r="4" spans="1:10" ht="48" customHeight="1" thickBot="1" x14ac:dyDescent="0.35">
      <c r="A4" s="356"/>
      <c r="B4" s="357"/>
      <c r="C4" s="274" t="s">
        <v>4</v>
      </c>
      <c r="D4" s="275" t="s">
        <v>130</v>
      </c>
      <c r="E4" s="275" t="s">
        <v>6</v>
      </c>
      <c r="F4" s="275" t="s">
        <v>7</v>
      </c>
      <c r="G4" s="275" t="s">
        <v>8</v>
      </c>
      <c r="H4" s="275" t="s">
        <v>9</v>
      </c>
      <c r="I4" s="275" t="s">
        <v>10</v>
      </c>
      <c r="J4" s="276" t="s">
        <v>11</v>
      </c>
    </row>
    <row r="5" spans="1:10" ht="31.5" customHeight="1" x14ac:dyDescent="0.3">
      <c r="A5" s="446" t="s">
        <v>131</v>
      </c>
      <c r="B5" s="277" t="s">
        <v>21</v>
      </c>
      <c r="C5" s="233" t="s">
        <v>14</v>
      </c>
      <c r="D5" s="233" t="s">
        <v>14</v>
      </c>
      <c r="E5" s="233" t="s">
        <v>14</v>
      </c>
      <c r="F5" s="233" t="s">
        <v>14</v>
      </c>
      <c r="G5" s="278">
        <v>50</v>
      </c>
      <c r="H5" s="233" t="s">
        <v>14</v>
      </c>
      <c r="I5" s="279" t="s">
        <v>14</v>
      </c>
      <c r="J5" s="280">
        <f>SUM(C5:I5)</f>
        <v>50</v>
      </c>
    </row>
    <row r="6" spans="1:10" ht="31.5" customHeight="1" x14ac:dyDescent="0.3">
      <c r="A6" s="374"/>
      <c r="B6" s="281" t="s">
        <v>132</v>
      </c>
      <c r="C6" s="237" t="s">
        <v>16</v>
      </c>
      <c r="D6" s="237" t="s">
        <v>16</v>
      </c>
      <c r="E6" s="237" t="s">
        <v>16</v>
      </c>
      <c r="F6" s="237" t="s">
        <v>16</v>
      </c>
      <c r="G6" s="282">
        <f t="shared" ref="G6" si="0">G5/G$42</f>
        <v>0.55555555555555558</v>
      </c>
      <c r="H6" s="237" t="s">
        <v>16</v>
      </c>
      <c r="I6" s="283" t="s">
        <v>16</v>
      </c>
      <c r="J6" s="284">
        <f t="shared" ref="J6" si="1">J5/J$42</f>
        <v>0.55555555555555558</v>
      </c>
    </row>
    <row r="7" spans="1:10" ht="31.5" customHeight="1" x14ac:dyDescent="0.3">
      <c r="A7" s="446" t="s">
        <v>133</v>
      </c>
      <c r="B7" s="285" t="s">
        <v>21</v>
      </c>
      <c r="C7" s="14" t="s">
        <v>14</v>
      </c>
      <c r="D7" s="14" t="s">
        <v>14</v>
      </c>
      <c r="E7" s="14" t="s">
        <v>14</v>
      </c>
      <c r="F7" s="14" t="s">
        <v>14</v>
      </c>
      <c r="G7" s="286">
        <v>27</v>
      </c>
      <c r="H7" s="14" t="s">
        <v>14</v>
      </c>
      <c r="I7" s="287" t="s">
        <v>14</v>
      </c>
      <c r="J7" s="288">
        <f>SUM(C7:I7)</f>
        <v>27</v>
      </c>
    </row>
    <row r="8" spans="1:10" ht="31.5" customHeight="1" x14ac:dyDescent="0.3">
      <c r="A8" s="374"/>
      <c r="B8" s="281" t="s">
        <v>132</v>
      </c>
      <c r="C8" s="237" t="s">
        <v>16</v>
      </c>
      <c r="D8" s="237" t="s">
        <v>16</v>
      </c>
      <c r="E8" s="237" t="s">
        <v>16</v>
      </c>
      <c r="F8" s="237" t="s">
        <v>16</v>
      </c>
      <c r="G8" s="282">
        <f t="shared" ref="G8" si="2">G7/G$42</f>
        <v>0.3</v>
      </c>
      <c r="H8" s="237" t="s">
        <v>16</v>
      </c>
      <c r="I8" s="283" t="s">
        <v>16</v>
      </c>
      <c r="J8" s="284">
        <f t="shared" ref="J8" si="3">J7/J$42</f>
        <v>0.3</v>
      </c>
    </row>
    <row r="9" spans="1:10" ht="31.5" customHeight="1" x14ac:dyDescent="0.3">
      <c r="A9" s="374" t="s">
        <v>134</v>
      </c>
      <c r="B9" s="285" t="s">
        <v>21</v>
      </c>
      <c r="C9" s="14" t="s">
        <v>14</v>
      </c>
      <c r="D9" s="14" t="s">
        <v>14</v>
      </c>
      <c r="E9" s="14" t="s">
        <v>14</v>
      </c>
      <c r="F9" s="14" t="s">
        <v>14</v>
      </c>
      <c r="G9" s="286">
        <v>58</v>
      </c>
      <c r="H9" s="14" t="s">
        <v>14</v>
      </c>
      <c r="I9" s="287" t="s">
        <v>14</v>
      </c>
      <c r="J9" s="288">
        <f>SUM(C9:I9)</f>
        <v>58</v>
      </c>
    </row>
    <row r="10" spans="1:10" ht="31.5" customHeight="1" x14ac:dyDescent="0.3">
      <c r="A10" s="374"/>
      <c r="B10" s="281" t="s">
        <v>132</v>
      </c>
      <c r="C10" s="237" t="s">
        <v>16</v>
      </c>
      <c r="D10" s="237" t="s">
        <v>16</v>
      </c>
      <c r="E10" s="237" t="s">
        <v>16</v>
      </c>
      <c r="F10" s="237" t="s">
        <v>16</v>
      </c>
      <c r="G10" s="282">
        <f t="shared" ref="G10" si="4">G9/G$42</f>
        <v>0.64444444444444449</v>
      </c>
      <c r="H10" s="237" t="s">
        <v>16</v>
      </c>
      <c r="I10" s="283" t="s">
        <v>16</v>
      </c>
      <c r="J10" s="284">
        <f t="shared" ref="J10" si="5">J9/J$42</f>
        <v>0.64444444444444449</v>
      </c>
    </row>
    <row r="11" spans="1:10" ht="31.5" customHeight="1" x14ac:dyDescent="0.3">
      <c r="A11" s="374" t="s">
        <v>135</v>
      </c>
      <c r="B11" s="285" t="s">
        <v>21</v>
      </c>
      <c r="C11" s="14" t="s">
        <v>14</v>
      </c>
      <c r="D11" s="14" t="s">
        <v>14</v>
      </c>
      <c r="E11" s="14" t="s">
        <v>14</v>
      </c>
      <c r="F11" s="14" t="s">
        <v>14</v>
      </c>
      <c r="G11" s="286">
        <v>83</v>
      </c>
      <c r="H11" s="14" t="s">
        <v>14</v>
      </c>
      <c r="I11" s="287" t="s">
        <v>14</v>
      </c>
      <c r="J11" s="288">
        <f>SUM(C11:I11)</f>
        <v>83</v>
      </c>
    </row>
    <row r="12" spans="1:10" ht="31.5" customHeight="1" x14ac:dyDescent="0.3">
      <c r="A12" s="374"/>
      <c r="B12" s="281" t="s">
        <v>132</v>
      </c>
      <c r="C12" s="237" t="s">
        <v>16</v>
      </c>
      <c r="D12" s="237" t="s">
        <v>16</v>
      </c>
      <c r="E12" s="237" t="s">
        <v>16</v>
      </c>
      <c r="F12" s="237" t="s">
        <v>16</v>
      </c>
      <c r="G12" s="282">
        <f t="shared" ref="G12" si="6">G11/G$42</f>
        <v>0.92222222222222228</v>
      </c>
      <c r="H12" s="237" t="s">
        <v>16</v>
      </c>
      <c r="I12" s="283" t="s">
        <v>16</v>
      </c>
      <c r="J12" s="284">
        <f t="shared" ref="J12" si="7">J11/J$42</f>
        <v>0.92222222222222228</v>
      </c>
    </row>
    <row r="13" spans="1:10" ht="31.5" customHeight="1" x14ac:dyDescent="0.3">
      <c r="A13" s="374" t="s">
        <v>136</v>
      </c>
      <c r="B13" s="285" t="s">
        <v>21</v>
      </c>
      <c r="C13" s="14" t="s">
        <v>14</v>
      </c>
      <c r="D13" s="14" t="s">
        <v>14</v>
      </c>
      <c r="E13" s="14" t="s">
        <v>14</v>
      </c>
      <c r="F13" s="14" t="s">
        <v>14</v>
      </c>
      <c r="G13" s="289">
        <v>65</v>
      </c>
      <c r="H13" s="14" t="s">
        <v>14</v>
      </c>
      <c r="I13" s="290" t="s">
        <v>14</v>
      </c>
      <c r="J13" s="291">
        <f>SUM(C13:I13)</f>
        <v>65</v>
      </c>
    </row>
    <row r="14" spans="1:10" ht="31.5" customHeight="1" x14ac:dyDescent="0.3">
      <c r="A14" s="374"/>
      <c r="B14" s="281" t="s">
        <v>132</v>
      </c>
      <c r="C14" s="237" t="s">
        <v>16</v>
      </c>
      <c r="D14" s="237" t="s">
        <v>16</v>
      </c>
      <c r="E14" s="237" t="s">
        <v>16</v>
      </c>
      <c r="F14" s="237" t="s">
        <v>16</v>
      </c>
      <c r="G14" s="282">
        <f t="shared" ref="G14" si="8">G13/G$42</f>
        <v>0.72222222222222221</v>
      </c>
      <c r="H14" s="237" t="s">
        <v>16</v>
      </c>
      <c r="I14" s="283" t="s">
        <v>16</v>
      </c>
      <c r="J14" s="284">
        <f t="shared" ref="J14" si="9">J13/J$42</f>
        <v>0.72222222222222221</v>
      </c>
    </row>
    <row r="15" spans="1:10" ht="31.5" customHeight="1" x14ac:dyDescent="0.3">
      <c r="A15" s="374" t="s">
        <v>137</v>
      </c>
      <c r="B15" s="285" t="s">
        <v>21</v>
      </c>
      <c r="C15" s="14" t="s">
        <v>14</v>
      </c>
      <c r="D15" s="14" t="s">
        <v>14</v>
      </c>
      <c r="E15" s="14" t="s">
        <v>14</v>
      </c>
      <c r="F15" s="14" t="s">
        <v>14</v>
      </c>
      <c r="G15" s="286">
        <v>3</v>
      </c>
      <c r="H15" s="14" t="s">
        <v>14</v>
      </c>
      <c r="I15" s="287" t="s">
        <v>14</v>
      </c>
      <c r="J15" s="288">
        <f>SUM(C15:I15)</f>
        <v>3</v>
      </c>
    </row>
    <row r="16" spans="1:10" ht="31.5" customHeight="1" x14ac:dyDescent="0.3">
      <c r="A16" s="374"/>
      <c r="B16" s="281" t="s">
        <v>132</v>
      </c>
      <c r="C16" s="237" t="s">
        <v>16</v>
      </c>
      <c r="D16" s="237" t="s">
        <v>16</v>
      </c>
      <c r="E16" s="237" t="s">
        <v>16</v>
      </c>
      <c r="F16" s="237" t="s">
        <v>16</v>
      </c>
      <c r="G16" s="282">
        <f t="shared" ref="G16" si="10">G15/G$42</f>
        <v>3.3333333333333333E-2</v>
      </c>
      <c r="H16" s="237" t="s">
        <v>16</v>
      </c>
      <c r="I16" s="283" t="s">
        <v>16</v>
      </c>
      <c r="J16" s="284">
        <f t="shared" ref="J16" si="11">J15/J$42</f>
        <v>3.3333333333333333E-2</v>
      </c>
    </row>
    <row r="17" spans="1:10" ht="31.5" customHeight="1" x14ac:dyDescent="0.3">
      <c r="A17" s="374" t="s">
        <v>138</v>
      </c>
      <c r="B17" s="285" t="s">
        <v>21</v>
      </c>
      <c r="C17" s="14" t="s">
        <v>14</v>
      </c>
      <c r="D17" s="14" t="s">
        <v>14</v>
      </c>
      <c r="E17" s="14" t="s">
        <v>14</v>
      </c>
      <c r="F17" s="14" t="s">
        <v>14</v>
      </c>
      <c r="G17" s="286">
        <v>20</v>
      </c>
      <c r="H17" s="14" t="s">
        <v>14</v>
      </c>
      <c r="I17" s="287" t="s">
        <v>14</v>
      </c>
      <c r="J17" s="288">
        <f>SUM(C17:I17)</f>
        <v>20</v>
      </c>
    </row>
    <row r="18" spans="1:10" ht="31.5" customHeight="1" x14ac:dyDescent="0.3">
      <c r="A18" s="374"/>
      <c r="B18" s="281" t="s">
        <v>132</v>
      </c>
      <c r="C18" s="237" t="s">
        <v>16</v>
      </c>
      <c r="D18" s="237" t="s">
        <v>16</v>
      </c>
      <c r="E18" s="237" t="s">
        <v>16</v>
      </c>
      <c r="F18" s="237" t="s">
        <v>16</v>
      </c>
      <c r="G18" s="282">
        <f t="shared" ref="G18" si="12">G17/G$42</f>
        <v>0.22222222222222221</v>
      </c>
      <c r="H18" s="237" t="s">
        <v>16</v>
      </c>
      <c r="I18" s="283" t="s">
        <v>16</v>
      </c>
      <c r="J18" s="284">
        <f t="shared" ref="J18" si="13">J17/J$42</f>
        <v>0.22222222222222221</v>
      </c>
    </row>
    <row r="19" spans="1:10" ht="31.5" customHeight="1" x14ac:dyDescent="0.3">
      <c r="A19" s="374" t="s">
        <v>139</v>
      </c>
      <c r="B19" s="285" t="s">
        <v>21</v>
      </c>
      <c r="C19" s="14" t="s">
        <v>14</v>
      </c>
      <c r="D19" s="14" t="s">
        <v>14</v>
      </c>
      <c r="E19" s="14" t="s">
        <v>14</v>
      </c>
      <c r="F19" s="14" t="s">
        <v>14</v>
      </c>
      <c r="G19" s="286">
        <v>1</v>
      </c>
      <c r="H19" s="14" t="s">
        <v>14</v>
      </c>
      <c r="I19" s="287" t="s">
        <v>14</v>
      </c>
      <c r="J19" s="288">
        <f>SUM(C19:I19)</f>
        <v>1</v>
      </c>
    </row>
    <row r="20" spans="1:10" ht="31.5" customHeight="1" x14ac:dyDescent="0.3">
      <c r="A20" s="374"/>
      <c r="B20" s="281" t="s">
        <v>132</v>
      </c>
      <c r="C20" s="237" t="s">
        <v>16</v>
      </c>
      <c r="D20" s="237" t="s">
        <v>16</v>
      </c>
      <c r="E20" s="237" t="s">
        <v>16</v>
      </c>
      <c r="F20" s="237" t="s">
        <v>16</v>
      </c>
      <c r="G20" s="282">
        <f t="shared" ref="G20" si="14">G19/G$42</f>
        <v>1.1111111111111112E-2</v>
      </c>
      <c r="H20" s="237" t="s">
        <v>16</v>
      </c>
      <c r="I20" s="283" t="s">
        <v>16</v>
      </c>
      <c r="J20" s="284">
        <f t="shared" ref="J20" si="15">J19/J$42</f>
        <v>1.1111111111111112E-2</v>
      </c>
    </row>
    <row r="21" spans="1:10" ht="31.5" customHeight="1" x14ac:dyDescent="0.3">
      <c r="A21" s="374" t="s">
        <v>140</v>
      </c>
      <c r="B21" s="285" t="s">
        <v>21</v>
      </c>
      <c r="C21" s="14" t="s">
        <v>14</v>
      </c>
      <c r="D21" s="14" t="s">
        <v>14</v>
      </c>
      <c r="E21" s="14" t="s">
        <v>14</v>
      </c>
      <c r="F21" s="14" t="s">
        <v>14</v>
      </c>
      <c r="G21" s="286">
        <v>16</v>
      </c>
      <c r="H21" s="14" t="s">
        <v>14</v>
      </c>
      <c r="I21" s="287" t="s">
        <v>14</v>
      </c>
      <c r="J21" s="288">
        <f>SUM(C21:I21)</f>
        <v>16</v>
      </c>
    </row>
    <row r="22" spans="1:10" ht="31.5" customHeight="1" x14ac:dyDescent="0.3">
      <c r="A22" s="374"/>
      <c r="B22" s="281" t="s">
        <v>132</v>
      </c>
      <c r="C22" s="237" t="s">
        <v>16</v>
      </c>
      <c r="D22" s="237" t="s">
        <v>16</v>
      </c>
      <c r="E22" s="237" t="s">
        <v>16</v>
      </c>
      <c r="F22" s="237" t="s">
        <v>16</v>
      </c>
      <c r="G22" s="282">
        <f t="shared" ref="G22" si="16">G21/G$42</f>
        <v>0.17777777777777778</v>
      </c>
      <c r="H22" s="237" t="s">
        <v>16</v>
      </c>
      <c r="I22" s="283" t="s">
        <v>16</v>
      </c>
      <c r="J22" s="284">
        <f t="shared" ref="J22" si="17">J21/J$42</f>
        <v>0.17777777777777778</v>
      </c>
    </row>
    <row r="23" spans="1:10" ht="31.5" customHeight="1" x14ac:dyDescent="0.3">
      <c r="A23" s="374" t="s">
        <v>141</v>
      </c>
      <c r="B23" s="285" t="s">
        <v>21</v>
      </c>
      <c r="C23" s="14" t="s">
        <v>14</v>
      </c>
      <c r="D23" s="14" t="s">
        <v>14</v>
      </c>
      <c r="E23" s="14" t="s">
        <v>14</v>
      </c>
      <c r="F23" s="14" t="s">
        <v>14</v>
      </c>
      <c r="G23" s="286">
        <v>6</v>
      </c>
      <c r="H23" s="14" t="s">
        <v>14</v>
      </c>
      <c r="I23" s="287" t="s">
        <v>14</v>
      </c>
      <c r="J23" s="288">
        <f>SUM(C23:I23)</f>
        <v>6</v>
      </c>
    </row>
    <row r="24" spans="1:10" ht="31.5" customHeight="1" x14ac:dyDescent="0.3">
      <c r="A24" s="374"/>
      <c r="B24" s="281" t="s">
        <v>132</v>
      </c>
      <c r="C24" s="237" t="s">
        <v>16</v>
      </c>
      <c r="D24" s="237" t="s">
        <v>16</v>
      </c>
      <c r="E24" s="237" t="s">
        <v>16</v>
      </c>
      <c r="F24" s="237" t="s">
        <v>16</v>
      </c>
      <c r="G24" s="282">
        <f t="shared" ref="G24" si="18">G23/G$42</f>
        <v>6.6666666666666666E-2</v>
      </c>
      <c r="H24" s="237" t="s">
        <v>16</v>
      </c>
      <c r="I24" s="283" t="s">
        <v>16</v>
      </c>
      <c r="J24" s="284">
        <f t="shared" ref="J24" si="19">J23/J$42</f>
        <v>6.6666666666666666E-2</v>
      </c>
    </row>
    <row r="25" spans="1:10" ht="31.5" customHeight="1" x14ac:dyDescent="0.3">
      <c r="A25" s="374" t="s">
        <v>142</v>
      </c>
      <c r="B25" s="285" t="s">
        <v>21</v>
      </c>
      <c r="C25" s="14" t="s">
        <v>14</v>
      </c>
      <c r="D25" s="14" t="s">
        <v>14</v>
      </c>
      <c r="E25" s="14" t="s">
        <v>14</v>
      </c>
      <c r="F25" s="14" t="s">
        <v>14</v>
      </c>
      <c r="G25" s="286">
        <v>46</v>
      </c>
      <c r="H25" s="14" t="s">
        <v>14</v>
      </c>
      <c r="I25" s="287" t="s">
        <v>14</v>
      </c>
      <c r="J25" s="288">
        <f>SUM(C25:I25)</f>
        <v>46</v>
      </c>
    </row>
    <row r="26" spans="1:10" ht="31.5" customHeight="1" x14ac:dyDescent="0.3">
      <c r="A26" s="374"/>
      <c r="B26" s="281" t="s">
        <v>132</v>
      </c>
      <c r="C26" s="237" t="s">
        <v>16</v>
      </c>
      <c r="D26" s="237" t="s">
        <v>16</v>
      </c>
      <c r="E26" s="237" t="s">
        <v>16</v>
      </c>
      <c r="F26" s="237" t="s">
        <v>16</v>
      </c>
      <c r="G26" s="282">
        <f t="shared" ref="G26" si="20">G25/G$42</f>
        <v>0.51111111111111107</v>
      </c>
      <c r="H26" s="237" t="s">
        <v>16</v>
      </c>
      <c r="I26" s="283" t="s">
        <v>16</v>
      </c>
      <c r="J26" s="284">
        <f t="shared" ref="J26" si="21">J25/J$42</f>
        <v>0.51111111111111107</v>
      </c>
    </row>
    <row r="27" spans="1:10" ht="31.5" customHeight="1" x14ac:dyDescent="0.3">
      <c r="A27" s="374" t="s">
        <v>143</v>
      </c>
      <c r="B27" s="285" t="s">
        <v>21</v>
      </c>
      <c r="C27" s="14" t="s">
        <v>14</v>
      </c>
      <c r="D27" s="14" t="s">
        <v>14</v>
      </c>
      <c r="E27" s="14" t="s">
        <v>14</v>
      </c>
      <c r="F27" s="14" t="s">
        <v>14</v>
      </c>
      <c r="G27" s="289">
        <v>74</v>
      </c>
      <c r="H27" s="14" t="s">
        <v>14</v>
      </c>
      <c r="I27" s="290" t="s">
        <v>14</v>
      </c>
      <c r="J27" s="291">
        <f>SUM(C27:I27)</f>
        <v>74</v>
      </c>
    </row>
    <row r="28" spans="1:10" ht="31.5" customHeight="1" x14ac:dyDescent="0.3">
      <c r="A28" s="374"/>
      <c r="B28" s="281" t="s">
        <v>132</v>
      </c>
      <c r="C28" s="237" t="s">
        <v>16</v>
      </c>
      <c r="D28" s="237" t="s">
        <v>16</v>
      </c>
      <c r="E28" s="237" t="s">
        <v>16</v>
      </c>
      <c r="F28" s="237" t="s">
        <v>16</v>
      </c>
      <c r="G28" s="282">
        <f t="shared" ref="G28" si="22">G27/G$42</f>
        <v>0.82222222222222219</v>
      </c>
      <c r="H28" s="237" t="s">
        <v>16</v>
      </c>
      <c r="I28" s="283" t="s">
        <v>16</v>
      </c>
      <c r="J28" s="284">
        <f t="shared" ref="J28" si="23">J27/J$42</f>
        <v>0.82222222222222219</v>
      </c>
    </row>
    <row r="29" spans="1:10" ht="31.5" customHeight="1" x14ac:dyDescent="0.3">
      <c r="A29" s="374" t="s">
        <v>144</v>
      </c>
      <c r="B29" s="285" t="s">
        <v>21</v>
      </c>
      <c r="C29" s="14" t="s">
        <v>14</v>
      </c>
      <c r="D29" s="14" t="s">
        <v>14</v>
      </c>
      <c r="E29" s="14" t="s">
        <v>14</v>
      </c>
      <c r="F29" s="14" t="s">
        <v>14</v>
      </c>
      <c r="G29" s="286">
        <v>0</v>
      </c>
      <c r="H29" s="14" t="s">
        <v>14</v>
      </c>
      <c r="I29" s="287" t="s">
        <v>14</v>
      </c>
      <c r="J29" s="288">
        <f>SUM(C29:I29)</f>
        <v>0</v>
      </c>
    </row>
    <row r="30" spans="1:10" ht="31.5" customHeight="1" x14ac:dyDescent="0.3">
      <c r="A30" s="374"/>
      <c r="B30" s="281" t="s">
        <v>132</v>
      </c>
      <c r="C30" s="237" t="s">
        <v>16</v>
      </c>
      <c r="D30" s="237" t="s">
        <v>16</v>
      </c>
      <c r="E30" s="237" t="s">
        <v>16</v>
      </c>
      <c r="F30" s="237" t="s">
        <v>16</v>
      </c>
      <c r="G30" s="282">
        <f t="shared" ref="G30" si="24">G29/G$42</f>
        <v>0</v>
      </c>
      <c r="H30" s="237" t="s">
        <v>16</v>
      </c>
      <c r="I30" s="283" t="s">
        <v>16</v>
      </c>
      <c r="J30" s="284">
        <f t="shared" ref="J30" si="25">J29/J$42</f>
        <v>0</v>
      </c>
    </row>
    <row r="31" spans="1:10" ht="31.5" customHeight="1" x14ac:dyDescent="0.3">
      <c r="A31" s="374" t="s">
        <v>145</v>
      </c>
      <c r="B31" s="285" t="s">
        <v>21</v>
      </c>
      <c r="C31" s="14" t="s">
        <v>14</v>
      </c>
      <c r="D31" s="14" t="s">
        <v>14</v>
      </c>
      <c r="E31" s="14" t="s">
        <v>14</v>
      </c>
      <c r="F31" s="14" t="s">
        <v>14</v>
      </c>
      <c r="G31" s="286">
        <v>44</v>
      </c>
      <c r="H31" s="14" t="s">
        <v>14</v>
      </c>
      <c r="I31" s="287" t="s">
        <v>14</v>
      </c>
      <c r="J31" s="288">
        <f>SUM(C31:I31)</f>
        <v>44</v>
      </c>
    </row>
    <row r="32" spans="1:10" ht="31.5" customHeight="1" x14ac:dyDescent="0.3">
      <c r="A32" s="374"/>
      <c r="B32" s="281" t="s">
        <v>132</v>
      </c>
      <c r="C32" s="237" t="s">
        <v>16</v>
      </c>
      <c r="D32" s="237" t="s">
        <v>16</v>
      </c>
      <c r="E32" s="237" t="s">
        <v>16</v>
      </c>
      <c r="F32" s="237" t="s">
        <v>16</v>
      </c>
      <c r="G32" s="282">
        <f t="shared" ref="G32" si="26">G31/G$42</f>
        <v>0.48888888888888887</v>
      </c>
      <c r="H32" s="237" t="s">
        <v>16</v>
      </c>
      <c r="I32" s="283" t="s">
        <v>16</v>
      </c>
      <c r="J32" s="284">
        <f t="shared" ref="J32" si="27">J31/J$42</f>
        <v>0.48888888888888887</v>
      </c>
    </row>
    <row r="33" spans="1:10" ht="31.5" customHeight="1" x14ac:dyDescent="0.3">
      <c r="A33" s="374" t="s">
        <v>146</v>
      </c>
      <c r="B33" s="285" t="s">
        <v>21</v>
      </c>
      <c r="C33" s="14" t="s">
        <v>14</v>
      </c>
      <c r="D33" s="14" t="s">
        <v>14</v>
      </c>
      <c r="E33" s="14" t="s">
        <v>14</v>
      </c>
      <c r="F33" s="14" t="s">
        <v>14</v>
      </c>
      <c r="G33" s="286">
        <v>17</v>
      </c>
      <c r="H33" s="14" t="s">
        <v>14</v>
      </c>
      <c r="I33" s="287" t="s">
        <v>14</v>
      </c>
      <c r="J33" s="288">
        <f>SUM(C33:I33)</f>
        <v>17</v>
      </c>
    </row>
    <row r="34" spans="1:10" ht="31.5" customHeight="1" x14ac:dyDescent="0.3">
      <c r="A34" s="374"/>
      <c r="B34" s="281" t="s">
        <v>132</v>
      </c>
      <c r="C34" s="237" t="s">
        <v>16</v>
      </c>
      <c r="D34" s="237" t="s">
        <v>16</v>
      </c>
      <c r="E34" s="237" t="s">
        <v>16</v>
      </c>
      <c r="F34" s="237" t="s">
        <v>16</v>
      </c>
      <c r="G34" s="282">
        <f t="shared" ref="G34" si="28">G33/G$42</f>
        <v>0.18888888888888888</v>
      </c>
      <c r="H34" s="237" t="s">
        <v>16</v>
      </c>
      <c r="I34" s="283" t="s">
        <v>16</v>
      </c>
      <c r="J34" s="284">
        <f t="shared" ref="J34" si="29">J33/J$42</f>
        <v>0.18888888888888888</v>
      </c>
    </row>
    <row r="35" spans="1:10" ht="31.5" customHeight="1" x14ac:dyDescent="0.3">
      <c r="A35" s="374" t="s">
        <v>147</v>
      </c>
      <c r="B35" s="285" t="s">
        <v>21</v>
      </c>
      <c r="C35" s="14" t="s">
        <v>14</v>
      </c>
      <c r="D35" s="14" t="s">
        <v>14</v>
      </c>
      <c r="E35" s="14" t="s">
        <v>14</v>
      </c>
      <c r="F35" s="14" t="s">
        <v>14</v>
      </c>
      <c r="G35" s="286">
        <v>0</v>
      </c>
      <c r="H35" s="14" t="s">
        <v>14</v>
      </c>
      <c r="I35" s="287" t="s">
        <v>14</v>
      </c>
      <c r="J35" s="288">
        <f>SUM(C35:I35)</f>
        <v>0</v>
      </c>
    </row>
    <row r="36" spans="1:10" ht="31.5" customHeight="1" x14ac:dyDescent="0.3">
      <c r="A36" s="374"/>
      <c r="B36" s="281" t="s">
        <v>132</v>
      </c>
      <c r="C36" s="237" t="s">
        <v>16</v>
      </c>
      <c r="D36" s="237" t="s">
        <v>16</v>
      </c>
      <c r="E36" s="237" t="s">
        <v>16</v>
      </c>
      <c r="F36" s="237" t="s">
        <v>16</v>
      </c>
      <c r="G36" s="282">
        <f t="shared" ref="G36" si="30">G35/G$42</f>
        <v>0</v>
      </c>
      <c r="H36" s="237" t="s">
        <v>16</v>
      </c>
      <c r="I36" s="283" t="s">
        <v>16</v>
      </c>
      <c r="J36" s="284">
        <f t="shared" ref="J36" si="31">J35/J$42</f>
        <v>0</v>
      </c>
    </row>
    <row r="37" spans="1:10" ht="31.5" customHeight="1" x14ac:dyDescent="0.3">
      <c r="A37" s="374" t="s">
        <v>148</v>
      </c>
      <c r="B37" s="285" t="s">
        <v>21</v>
      </c>
      <c r="C37" s="14" t="s">
        <v>14</v>
      </c>
      <c r="D37" s="14" t="s">
        <v>14</v>
      </c>
      <c r="E37" s="14" t="s">
        <v>14</v>
      </c>
      <c r="F37" s="14" t="s">
        <v>14</v>
      </c>
      <c r="G37" s="286">
        <v>0</v>
      </c>
      <c r="H37" s="14" t="s">
        <v>14</v>
      </c>
      <c r="I37" s="287" t="s">
        <v>14</v>
      </c>
      <c r="J37" s="288">
        <f>SUM(C37:I37)</f>
        <v>0</v>
      </c>
    </row>
    <row r="38" spans="1:10" ht="31.5" customHeight="1" x14ac:dyDescent="0.3">
      <c r="A38" s="374"/>
      <c r="B38" s="281" t="s">
        <v>132</v>
      </c>
      <c r="C38" s="237" t="s">
        <v>16</v>
      </c>
      <c r="D38" s="237" t="s">
        <v>16</v>
      </c>
      <c r="E38" s="237" t="s">
        <v>16</v>
      </c>
      <c r="F38" s="237" t="s">
        <v>16</v>
      </c>
      <c r="G38" s="282">
        <f t="shared" ref="G38" si="32">G37/G$42</f>
        <v>0</v>
      </c>
      <c r="H38" s="237" t="s">
        <v>16</v>
      </c>
      <c r="I38" s="283" t="s">
        <v>16</v>
      </c>
      <c r="J38" s="284">
        <f t="shared" ref="J38" si="33">J37/J$42</f>
        <v>0</v>
      </c>
    </row>
    <row r="39" spans="1:10" ht="31.5" customHeight="1" x14ac:dyDescent="0.3">
      <c r="A39" s="374" t="s">
        <v>149</v>
      </c>
      <c r="B39" s="285" t="s">
        <v>21</v>
      </c>
      <c r="C39" s="14" t="s">
        <v>14</v>
      </c>
      <c r="D39" s="14" t="s">
        <v>14</v>
      </c>
      <c r="E39" s="14" t="s">
        <v>14</v>
      </c>
      <c r="F39" s="14" t="s">
        <v>14</v>
      </c>
      <c r="G39" s="286">
        <v>30</v>
      </c>
      <c r="H39" s="14" t="s">
        <v>14</v>
      </c>
      <c r="I39" s="287" t="s">
        <v>14</v>
      </c>
      <c r="J39" s="288">
        <f>SUM(C39:I39)</f>
        <v>30</v>
      </c>
    </row>
    <row r="40" spans="1:10" ht="31.5" customHeight="1" thickBot="1" x14ac:dyDescent="0.35">
      <c r="A40" s="367"/>
      <c r="B40" s="292" t="s">
        <v>132</v>
      </c>
      <c r="C40" s="293" t="s">
        <v>16</v>
      </c>
      <c r="D40" s="293" t="s">
        <v>16</v>
      </c>
      <c r="E40" s="293" t="s">
        <v>16</v>
      </c>
      <c r="F40" s="293" t="s">
        <v>16</v>
      </c>
      <c r="G40" s="294">
        <f t="shared" ref="G40" si="34">G39/G$42</f>
        <v>0.33333333333333331</v>
      </c>
      <c r="H40" s="293" t="s">
        <v>16</v>
      </c>
      <c r="I40" s="295" t="s">
        <v>16</v>
      </c>
      <c r="J40" s="296">
        <f t="shared" ref="J40" si="35">J39/J$42</f>
        <v>0.33333333333333331</v>
      </c>
    </row>
    <row r="41" spans="1:10" ht="31.5" customHeight="1" thickBot="1" x14ac:dyDescent="0.35">
      <c r="A41" s="149"/>
      <c r="B41" s="297"/>
      <c r="C41" s="298"/>
      <c r="D41" s="298"/>
      <c r="E41" s="298"/>
      <c r="F41" s="298"/>
      <c r="G41" s="298"/>
      <c r="H41" s="298"/>
      <c r="I41" s="298"/>
      <c r="J41" s="298"/>
    </row>
    <row r="42" spans="1:10" ht="60.75" customHeight="1" thickBot="1" x14ac:dyDescent="0.35">
      <c r="A42" s="299" t="s">
        <v>150</v>
      </c>
      <c r="B42" s="300" t="s">
        <v>21</v>
      </c>
      <c r="C42" s="30" t="s">
        <v>14</v>
      </c>
      <c r="D42" s="30" t="s">
        <v>14</v>
      </c>
      <c r="E42" s="30" t="s">
        <v>14</v>
      </c>
      <c r="F42" s="30" t="s">
        <v>14</v>
      </c>
      <c r="G42" s="30">
        <v>90</v>
      </c>
      <c r="H42" s="30" t="s">
        <v>14</v>
      </c>
      <c r="I42" s="301" t="s">
        <v>14</v>
      </c>
      <c r="J42" s="302">
        <f>SUM(C42:I42)</f>
        <v>90</v>
      </c>
    </row>
    <row r="43" spans="1:10" ht="16.5" customHeight="1" thickBot="1" x14ac:dyDescent="0.35">
      <c r="A43" s="303"/>
      <c r="B43" s="304"/>
      <c r="C43" s="305"/>
      <c r="D43" s="305"/>
      <c r="E43" s="305"/>
      <c r="F43" s="305"/>
      <c r="G43" s="305"/>
      <c r="H43" s="305"/>
      <c r="I43" s="305"/>
      <c r="J43" s="305"/>
    </row>
    <row r="44" spans="1:10" ht="39" customHeight="1" thickBot="1" x14ac:dyDescent="0.35">
      <c r="A44" s="306" t="s">
        <v>72</v>
      </c>
      <c r="B44" s="47" t="s">
        <v>21</v>
      </c>
      <c r="C44" s="307" t="s">
        <v>14</v>
      </c>
      <c r="D44" s="307">
        <f>+D45</f>
        <v>6169</v>
      </c>
      <c r="E44" s="307" t="s">
        <v>14</v>
      </c>
      <c r="F44" s="307">
        <f>+F45</f>
        <v>62</v>
      </c>
      <c r="G44" s="307">
        <f t="shared" ref="G44" si="36">+G45-G42</f>
        <v>0</v>
      </c>
      <c r="H44" s="307" t="s">
        <v>14</v>
      </c>
      <c r="I44" s="307" t="s">
        <v>14</v>
      </c>
      <c r="J44" s="166">
        <f>SUM(C44:I44)</f>
        <v>6231</v>
      </c>
    </row>
    <row r="45" spans="1:10" ht="39" customHeight="1" thickBot="1" x14ac:dyDescent="0.35">
      <c r="A45" s="176" t="s">
        <v>22</v>
      </c>
      <c r="B45" s="103" t="s">
        <v>21</v>
      </c>
      <c r="C45" s="308" t="s">
        <v>14</v>
      </c>
      <c r="D45" s="309">
        <v>6169</v>
      </c>
      <c r="E45" s="309" t="s">
        <v>14</v>
      </c>
      <c r="F45" s="309">
        <v>62</v>
      </c>
      <c r="G45" s="309">
        <v>90</v>
      </c>
      <c r="H45" s="309" t="s">
        <v>14</v>
      </c>
      <c r="I45" s="310" t="s">
        <v>14</v>
      </c>
      <c r="J45" s="110">
        <f>SUM(C45:I45)</f>
        <v>6321</v>
      </c>
    </row>
    <row r="46" spans="1:10" ht="39" customHeight="1" thickBot="1" x14ac:dyDescent="0.35">
      <c r="A46" s="311"/>
      <c r="B46" s="69"/>
      <c r="C46" s="114"/>
      <c r="D46" s="114"/>
      <c r="E46" s="114"/>
      <c r="F46" s="114"/>
      <c r="G46" s="114"/>
      <c r="H46" s="114"/>
      <c r="I46" s="114"/>
      <c r="J46" s="114"/>
    </row>
    <row r="47" spans="1:10" ht="35.25" customHeight="1" x14ac:dyDescent="0.3">
      <c r="A47" s="322" t="s">
        <v>23</v>
      </c>
      <c r="B47" s="323"/>
      <c r="C47" s="273"/>
      <c r="D47" s="35"/>
      <c r="E47" s="35"/>
      <c r="F47" s="35"/>
      <c r="G47" s="35"/>
      <c r="H47" s="35"/>
      <c r="I47" s="35"/>
      <c r="J47" s="36"/>
    </row>
    <row r="48" spans="1:10" ht="35.25" customHeight="1" x14ac:dyDescent="0.3">
      <c r="A48" s="339" t="s">
        <v>24</v>
      </c>
      <c r="B48" s="451"/>
      <c r="C48" s="312">
        <v>0</v>
      </c>
      <c r="D48" s="72">
        <v>0</v>
      </c>
      <c r="E48" s="313">
        <v>0</v>
      </c>
      <c r="F48" s="72">
        <v>0</v>
      </c>
      <c r="G48" s="72">
        <v>1</v>
      </c>
      <c r="H48" s="72">
        <v>0</v>
      </c>
      <c r="I48" s="72">
        <v>0</v>
      </c>
      <c r="J48" s="73">
        <f>SUM(C48:I48)</f>
        <v>1</v>
      </c>
    </row>
    <row r="49" spans="1:10" ht="35.25" customHeight="1" thickBot="1" x14ac:dyDescent="0.35">
      <c r="A49" s="341" t="s">
        <v>25</v>
      </c>
      <c r="B49" s="447"/>
      <c r="C49" s="314">
        <v>1</v>
      </c>
      <c r="D49" s="75">
        <v>2</v>
      </c>
      <c r="E49" s="75">
        <v>0</v>
      </c>
      <c r="F49" s="75">
        <v>1</v>
      </c>
      <c r="G49" s="75">
        <v>1</v>
      </c>
      <c r="H49" s="75">
        <v>0</v>
      </c>
      <c r="I49" s="76">
        <v>0</v>
      </c>
      <c r="J49" s="77">
        <f>SUM(C49:I49)</f>
        <v>5</v>
      </c>
    </row>
    <row r="50" spans="1:10" ht="21.75" customHeight="1" x14ac:dyDescent="0.3">
      <c r="A50" s="44" t="s">
        <v>26</v>
      </c>
      <c r="B50" s="21"/>
      <c r="C50" s="44"/>
      <c r="D50" s="44"/>
      <c r="E50" s="44"/>
      <c r="F50" s="44"/>
      <c r="G50" s="44"/>
      <c r="H50" s="44"/>
      <c r="I50" s="44"/>
      <c r="J50" s="44"/>
    </row>
    <row r="51" spans="1:10" x14ac:dyDescent="0.3">
      <c r="A51" s="44"/>
      <c r="B51" s="44"/>
      <c r="C51" s="44"/>
      <c r="D51" s="44"/>
      <c r="E51" s="44"/>
      <c r="F51" s="44"/>
      <c r="G51" s="44"/>
      <c r="H51" s="44"/>
      <c r="I51" s="44"/>
      <c r="J51" s="44"/>
    </row>
    <row r="52" spans="1:10" ht="69" customHeight="1" x14ac:dyDescent="0.3">
      <c r="A52" s="448" t="s">
        <v>151</v>
      </c>
      <c r="B52" s="448"/>
      <c r="C52" s="448"/>
      <c r="D52" s="448"/>
      <c r="E52" s="448"/>
      <c r="F52" s="448"/>
      <c r="G52" s="448"/>
      <c r="H52" s="448"/>
      <c r="I52" s="448"/>
      <c r="J52" s="448"/>
    </row>
    <row r="53" spans="1:10" ht="69.75" customHeight="1" x14ac:dyDescent="0.3">
      <c r="A53" s="449" t="s">
        <v>152</v>
      </c>
      <c r="B53" s="450"/>
      <c r="C53" s="450"/>
      <c r="D53" s="450"/>
      <c r="E53" s="450"/>
      <c r="F53" s="450"/>
      <c r="G53" s="450"/>
      <c r="H53" s="450"/>
      <c r="I53" s="450"/>
      <c r="J53" s="450"/>
    </row>
  </sheetData>
  <mergeCells count="27">
    <mergeCell ref="A7:A8"/>
    <mergeCell ref="A1:J1"/>
    <mergeCell ref="A2:J2"/>
    <mergeCell ref="A3:B4"/>
    <mergeCell ref="C3:J3"/>
    <mergeCell ref="A5:A6"/>
    <mergeCell ref="A31:A32"/>
    <mergeCell ref="A9:A10"/>
    <mergeCell ref="A11:A12"/>
    <mergeCell ref="A13:A14"/>
    <mergeCell ref="A15:A16"/>
    <mergeCell ref="A17:A18"/>
    <mergeCell ref="A19:A20"/>
    <mergeCell ref="A21:A22"/>
    <mergeCell ref="A23:A24"/>
    <mergeCell ref="A25:A26"/>
    <mergeCell ref="A27:A28"/>
    <mergeCell ref="A29:A30"/>
    <mergeCell ref="A49:B49"/>
    <mergeCell ref="A52:J52"/>
    <mergeCell ref="A53:J53"/>
    <mergeCell ref="A33:A34"/>
    <mergeCell ref="A35:A36"/>
    <mergeCell ref="A37:A38"/>
    <mergeCell ref="A39:A40"/>
    <mergeCell ref="A47:B47"/>
    <mergeCell ref="A48:B48"/>
  </mergeCells>
  <pageMargins left="0.70866141732283472" right="0.70866141732283472" top="0.74803149606299213" bottom="0.74803149606299213" header="0.31496062992125984" footer="0.31496062992125984"/>
  <pageSetup paperSize="8" scale="51" orientation="portrait" r:id="rId1"/>
  <headerFooter>
    <oddFooter>&amp;L&amp;F&amp;C&amp;A&amp;R&amp;P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B095E-F6B5-459E-8016-E0C2B3832B65}">
  <sheetPr>
    <tabColor rgb="FF00FF00"/>
    <pageSetUpPr fitToPage="1"/>
  </sheetPr>
  <dimension ref="A1:J17"/>
  <sheetViews>
    <sheetView zoomScale="75" zoomScaleNormal="75" workbookViewId="0">
      <selection activeCell="O18" sqref="O18"/>
    </sheetView>
  </sheetViews>
  <sheetFormatPr baseColWidth="10" defaultRowHeight="14.4" x14ac:dyDescent="0.3"/>
  <cols>
    <col min="1" max="1" width="34.33203125" customWidth="1"/>
    <col min="2" max="2" width="10.5546875" customWidth="1"/>
    <col min="3" max="4" width="23" customWidth="1"/>
    <col min="5" max="5" width="27.5546875" customWidth="1"/>
    <col min="6" max="10" width="23" customWidth="1"/>
  </cols>
  <sheetData>
    <row r="1" spans="1:10" ht="46.5" customHeight="1" x14ac:dyDescent="0.3">
      <c r="A1" s="345" t="s">
        <v>27</v>
      </c>
      <c r="B1" s="345"/>
      <c r="C1" s="345"/>
      <c r="D1" s="345"/>
      <c r="E1" s="345"/>
      <c r="F1" s="345"/>
      <c r="G1" s="345"/>
      <c r="H1" s="345"/>
      <c r="I1" s="345"/>
      <c r="J1" s="345"/>
    </row>
    <row r="2" spans="1:10" ht="46.5" customHeight="1" thickBot="1" x14ac:dyDescent="0.35">
      <c r="A2" s="345" t="s">
        <v>28</v>
      </c>
      <c r="B2" s="345"/>
      <c r="C2" s="346"/>
      <c r="D2" s="346"/>
      <c r="E2" s="346"/>
      <c r="F2" s="346"/>
      <c r="G2" s="346"/>
      <c r="H2" s="346"/>
      <c r="I2" s="346"/>
      <c r="J2" s="346"/>
    </row>
    <row r="3" spans="1:10" ht="51.75" customHeight="1" thickBot="1" x14ac:dyDescent="0.35">
      <c r="A3" s="347" t="s">
        <v>29</v>
      </c>
      <c r="B3" s="348"/>
      <c r="C3" s="334" t="s">
        <v>3</v>
      </c>
      <c r="D3" s="334"/>
      <c r="E3" s="334"/>
      <c r="F3" s="334"/>
      <c r="G3" s="334"/>
      <c r="H3" s="334"/>
      <c r="I3" s="334"/>
      <c r="J3" s="335"/>
    </row>
    <row r="4" spans="1:10" ht="48" customHeight="1" thickBot="1" x14ac:dyDescent="0.35">
      <c r="A4" s="349"/>
      <c r="B4" s="350"/>
      <c r="C4" s="1" t="s">
        <v>4</v>
      </c>
      <c r="D4" s="3" t="s">
        <v>5</v>
      </c>
      <c r="E4" s="2" t="s">
        <v>6</v>
      </c>
      <c r="F4" s="3" t="s">
        <v>7</v>
      </c>
      <c r="G4" s="2" t="s">
        <v>8</v>
      </c>
      <c r="H4" s="2" t="s">
        <v>9</v>
      </c>
      <c r="I4" s="4" t="s">
        <v>10</v>
      </c>
      <c r="J4" s="5" t="s">
        <v>11</v>
      </c>
    </row>
    <row r="5" spans="1:10" ht="25.5" customHeight="1" x14ac:dyDescent="0.3">
      <c r="A5" s="351" t="s">
        <v>30</v>
      </c>
      <c r="B5" s="47" t="s">
        <v>21</v>
      </c>
      <c r="C5" s="48" t="s">
        <v>14</v>
      </c>
      <c r="D5" s="48" t="s">
        <v>14</v>
      </c>
      <c r="E5" s="48" t="s">
        <v>14</v>
      </c>
      <c r="F5" s="48">
        <v>0</v>
      </c>
      <c r="G5" s="48">
        <v>1</v>
      </c>
      <c r="H5" s="48" t="s">
        <v>14</v>
      </c>
      <c r="I5" s="49" t="s">
        <v>14</v>
      </c>
      <c r="J5" s="50">
        <f>SUM(C5:I5)</f>
        <v>1</v>
      </c>
    </row>
    <row r="6" spans="1:10" ht="25.5" customHeight="1" x14ac:dyDescent="0.3">
      <c r="A6" s="344"/>
      <c r="B6" s="51" t="s">
        <v>31</v>
      </c>
      <c r="C6" s="52" t="s">
        <v>16</v>
      </c>
      <c r="D6" s="52" t="s">
        <v>16</v>
      </c>
      <c r="E6" s="52" t="s">
        <v>16</v>
      </c>
      <c r="F6" s="52" t="s">
        <v>16</v>
      </c>
      <c r="G6" s="52">
        <f>G5/G$9</f>
        <v>1</v>
      </c>
      <c r="H6" s="52" t="s">
        <v>16</v>
      </c>
      <c r="I6" s="53" t="s">
        <v>16</v>
      </c>
      <c r="J6" s="54">
        <f>J5/J$9</f>
        <v>1</v>
      </c>
    </row>
    <row r="7" spans="1:10" ht="25.5" customHeight="1" x14ac:dyDescent="0.3">
      <c r="A7" s="344" t="s">
        <v>32</v>
      </c>
      <c r="B7" s="55" t="s">
        <v>21</v>
      </c>
      <c r="C7" s="56" t="s">
        <v>14</v>
      </c>
      <c r="D7" s="56" t="s">
        <v>14</v>
      </c>
      <c r="E7" s="56" t="s">
        <v>14</v>
      </c>
      <c r="F7" s="56">
        <v>0</v>
      </c>
      <c r="G7" s="56">
        <v>0</v>
      </c>
      <c r="H7" s="56" t="s">
        <v>14</v>
      </c>
      <c r="I7" s="57" t="s">
        <v>14</v>
      </c>
      <c r="J7" s="58">
        <f>SUM(C7:I7)</f>
        <v>0</v>
      </c>
    </row>
    <row r="8" spans="1:10" ht="25.5" customHeight="1" x14ac:dyDescent="0.3">
      <c r="A8" s="344"/>
      <c r="B8" s="51" t="s">
        <v>31</v>
      </c>
      <c r="C8" s="59" t="s">
        <v>16</v>
      </c>
      <c r="D8" s="59" t="s">
        <v>16</v>
      </c>
      <c r="E8" s="59" t="s">
        <v>16</v>
      </c>
      <c r="F8" s="59" t="s">
        <v>16</v>
      </c>
      <c r="G8" s="59">
        <f>G7/G$9</f>
        <v>0</v>
      </c>
      <c r="H8" s="59" t="s">
        <v>16</v>
      </c>
      <c r="I8" s="60" t="s">
        <v>16</v>
      </c>
      <c r="J8" s="61">
        <f>J7/J$9</f>
        <v>0</v>
      </c>
    </row>
    <row r="9" spans="1:10" ht="25.5" customHeight="1" x14ac:dyDescent="0.3">
      <c r="A9" s="337" t="s">
        <v>33</v>
      </c>
      <c r="B9" s="55" t="s">
        <v>21</v>
      </c>
      <c r="C9" s="62" t="s">
        <v>14</v>
      </c>
      <c r="D9" s="62" t="s">
        <v>14</v>
      </c>
      <c r="E9" s="62" t="s">
        <v>14</v>
      </c>
      <c r="F9" s="62">
        <v>0</v>
      </c>
      <c r="G9" s="62">
        <f>G5+G7</f>
        <v>1</v>
      </c>
      <c r="H9" s="62" t="s">
        <v>14</v>
      </c>
      <c r="I9" s="63" t="s">
        <v>14</v>
      </c>
      <c r="J9" s="64">
        <f>SUM(C9:I9)</f>
        <v>1</v>
      </c>
    </row>
    <row r="10" spans="1:10" ht="25.5" customHeight="1" thickBot="1" x14ac:dyDescent="0.35">
      <c r="A10" s="338"/>
      <c r="B10" s="65" t="s">
        <v>31</v>
      </c>
      <c r="C10" s="66" t="s">
        <v>16</v>
      </c>
      <c r="D10" s="66" t="s">
        <v>16</v>
      </c>
      <c r="E10" s="66" t="s">
        <v>16</v>
      </c>
      <c r="F10" s="66" t="s">
        <v>16</v>
      </c>
      <c r="G10" s="66">
        <f>G9/G$9</f>
        <v>1</v>
      </c>
      <c r="H10" s="66" t="s">
        <v>16</v>
      </c>
      <c r="I10" s="67" t="s">
        <v>16</v>
      </c>
      <c r="J10" s="68">
        <f>J9/J$9</f>
        <v>1</v>
      </c>
    </row>
    <row r="11" spans="1:10" ht="39.75" customHeight="1" thickBot="1" x14ac:dyDescent="0.35">
      <c r="A11" s="21"/>
      <c r="B11" s="69"/>
      <c r="C11" s="70"/>
      <c r="D11" s="70"/>
      <c r="E11" s="70"/>
      <c r="F11" s="70"/>
      <c r="G11" s="71"/>
      <c r="H11" s="71"/>
      <c r="I11" s="70"/>
      <c r="J11" s="70"/>
    </row>
    <row r="12" spans="1:10" ht="39" customHeight="1" x14ac:dyDescent="0.3">
      <c r="A12" s="322" t="s">
        <v>23</v>
      </c>
      <c r="B12" s="323"/>
      <c r="C12" s="323"/>
      <c r="D12" s="35"/>
      <c r="E12" s="35"/>
      <c r="F12" s="35"/>
      <c r="G12" s="35"/>
      <c r="H12" s="35"/>
      <c r="I12" s="35"/>
      <c r="J12" s="36"/>
    </row>
    <row r="13" spans="1:10" ht="39" customHeight="1" x14ac:dyDescent="0.3">
      <c r="A13" s="339" t="s">
        <v>24</v>
      </c>
      <c r="B13" s="340"/>
      <c r="C13" s="37">
        <v>0</v>
      </c>
      <c r="D13" s="72">
        <v>0</v>
      </c>
      <c r="E13" s="72">
        <v>0</v>
      </c>
      <c r="F13" s="72">
        <v>1</v>
      </c>
      <c r="G13" s="72">
        <v>1</v>
      </c>
      <c r="H13" s="72">
        <v>0</v>
      </c>
      <c r="I13" s="72">
        <v>0</v>
      </c>
      <c r="J13" s="73">
        <f>SUM(C13:I13)</f>
        <v>2</v>
      </c>
    </row>
    <row r="14" spans="1:10" ht="39" customHeight="1" thickBot="1" x14ac:dyDescent="0.35">
      <c r="A14" s="341" t="s">
        <v>25</v>
      </c>
      <c r="B14" s="342"/>
      <c r="C14" s="74">
        <v>1</v>
      </c>
      <c r="D14" s="75">
        <v>2</v>
      </c>
      <c r="E14" s="75">
        <v>0</v>
      </c>
      <c r="F14" s="75">
        <v>1</v>
      </c>
      <c r="G14" s="75">
        <v>1</v>
      </c>
      <c r="H14" s="75">
        <v>0</v>
      </c>
      <c r="I14" s="76">
        <v>0</v>
      </c>
      <c r="J14" s="77">
        <f>SUM(C14:I14)</f>
        <v>5</v>
      </c>
    </row>
    <row r="15" spans="1:10" ht="31.5" customHeight="1" x14ac:dyDescent="0.3">
      <c r="A15" s="44" t="s">
        <v>26</v>
      </c>
      <c r="B15" s="45"/>
      <c r="C15" s="46"/>
      <c r="D15" s="46"/>
      <c r="E15" s="46"/>
      <c r="F15" s="46"/>
      <c r="G15" s="46"/>
      <c r="H15" s="46"/>
      <c r="I15" s="46"/>
      <c r="J15" s="46"/>
    </row>
    <row r="16" spans="1:10" ht="16.5" customHeight="1" x14ac:dyDescent="0.3">
      <c r="B16" s="45"/>
      <c r="C16" s="78"/>
      <c r="D16" s="78"/>
      <c r="E16" s="78"/>
      <c r="F16" s="78"/>
      <c r="G16" s="78"/>
      <c r="H16" s="78"/>
      <c r="I16" s="78"/>
      <c r="J16" s="78"/>
    </row>
    <row r="17" spans="1:10" s="79" customFormat="1" ht="51.75" customHeight="1" x14ac:dyDescent="0.3">
      <c r="A17" s="343" t="s">
        <v>34</v>
      </c>
      <c r="B17" s="343"/>
      <c r="C17" s="343"/>
      <c r="D17" s="343"/>
      <c r="E17" s="343"/>
      <c r="F17" s="343"/>
      <c r="G17" s="343"/>
      <c r="H17" s="343"/>
      <c r="I17" s="343"/>
      <c r="J17" s="343"/>
    </row>
  </sheetData>
  <mergeCells count="11">
    <mergeCell ref="A7:A8"/>
    <mergeCell ref="A1:J1"/>
    <mergeCell ref="A2:J2"/>
    <mergeCell ref="A3:B4"/>
    <mergeCell ref="C3:J3"/>
    <mergeCell ref="A5:A6"/>
    <mergeCell ref="A9:A10"/>
    <mergeCell ref="A12:C12"/>
    <mergeCell ref="A13:B13"/>
    <mergeCell ref="A14:B14"/>
    <mergeCell ref="A17:J17"/>
  </mergeCells>
  <pageMargins left="0.70866141732283472" right="0.70866141732283472" top="0.74803149606299213" bottom="0.74803149606299213" header="0.31496062992125984" footer="0.31496062992125984"/>
  <pageSetup paperSize="9" scale="56" orientation="landscape" r:id="rId1"/>
  <headerFooter>
    <oddFooter>&amp;L&amp;F&amp;C&amp;A&amp;R&amp;P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65DFE-AC10-4ABE-8F48-7949500FD651}">
  <sheetPr>
    <tabColor rgb="FF00FF00"/>
    <pageSetUpPr fitToPage="1"/>
  </sheetPr>
  <dimension ref="A1:J26"/>
  <sheetViews>
    <sheetView zoomScale="60" zoomScaleNormal="60" workbookViewId="0">
      <selection activeCell="O18" sqref="O18"/>
    </sheetView>
  </sheetViews>
  <sheetFormatPr baseColWidth="10" defaultRowHeight="14.4" x14ac:dyDescent="0.3"/>
  <cols>
    <col min="1" max="1" width="32.44140625" customWidth="1"/>
    <col min="2" max="2" width="13.33203125" customWidth="1"/>
    <col min="3" max="3" width="24.33203125" customWidth="1"/>
    <col min="4" max="4" width="20.6640625" customWidth="1"/>
    <col min="5" max="5" width="29.88671875" customWidth="1"/>
    <col min="6" max="6" width="23.33203125" customWidth="1"/>
    <col min="7" max="7" width="22" customWidth="1"/>
    <col min="8" max="8" width="26.44140625" customWidth="1"/>
    <col min="9" max="9" width="27.44140625" customWidth="1"/>
    <col min="10" max="10" width="23.6640625" customWidth="1"/>
  </cols>
  <sheetData>
    <row r="1" spans="1:10" ht="51.75" customHeight="1" x14ac:dyDescent="0.3">
      <c r="A1" s="352" t="s">
        <v>35</v>
      </c>
      <c r="B1" s="352"/>
      <c r="C1" s="352"/>
      <c r="D1" s="352"/>
      <c r="E1" s="352"/>
      <c r="F1" s="352"/>
      <c r="G1" s="352"/>
      <c r="H1" s="352"/>
      <c r="I1" s="352"/>
      <c r="J1" s="352"/>
    </row>
    <row r="2" spans="1:10" ht="45" customHeight="1" thickBot="1" x14ac:dyDescent="0.35">
      <c r="A2" s="352" t="s">
        <v>36</v>
      </c>
      <c r="B2" s="352"/>
      <c r="C2" s="353"/>
      <c r="D2" s="353"/>
      <c r="E2" s="353"/>
      <c r="F2" s="353"/>
      <c r="G2" s="353"/>
      <c r="H2" s="353"/>
      <c r="I2" s="353"/>
      <c r="J2" s="353"/>
    </row>
    <row r="3" spans="1:10" ht="51.75" customHeight="1" thickBot="1" x14ac:dyDescent="0.35">
      <c r="A3" s="354" t="s">
        <v>37</v>
      </c>
      <c r="B3" s="355"/>
      <c r="C3" s="358" t="s">
        <v>3</v>
      </c>
      <c r="D3" s="359"/>
      <c r="E3" s="359"/>
      <c r="F3" s="359"/>
      <c r="G3" s="359"/>
      <c r="H3" s="359"/>
      <c r="I3" s="359"/>
      <c r="J3" s="360"/>
    </row>
    <row r="4" spans="1:10" ht="48" customHeight="1" thickBot="1" x14ac:dyDescent="0.35">
      <c r="A4" s="356"/>
      <c r="B4" s="357"/>
      <c r="C4" s="80" t="s">
        <v>4</v>
      </c>
      <c r="D4" s="81" t="s">
        <v>5</v>
      </c>
      <c r="E4" s="82" t="s">
        <v>6</v>
      </c>
      <c r="F4" s="82" t="s">
        <v>7</v>
      </c>
      <c r="G4" s="81" t="s">
        <v>8</v>
      </c>
      <c r="H4" s="81" t="s">
        <v>9</v>
      </c>
      <c r="I4" s="83" t="s">
        <v>10</v>
      </c>
      <c r="J4" s="84" t="s">
        <v>11</v>
      </c>
    </row>
    <row r="5" spans="1:10" ht="25.5" customHeight="1" x14ac:dyDescent="0.3">
      <c r="A5" s="361" t="s">
        <v>12</v>
      </c>
      <c r="B5" s="47" t="s">
        <v>21</v>
      </c>
      <c r="C5" s="48" t="s">
        <v>14</v>
      </c>
      <c r="D5" s="48" t="s">
        <v>14</v>
      </c>
      <c r="E5" s="48" t="s">
        <v>14</v>
      </c>
      <c r="F5" s="48">
        <v>26</v>
      </c>
      <c r="G5" s="48">
        <v>53</v>
      </c>
      <c r="H5" s="48" t="s">
        <v>14</v>
      </c>
      <c r="I5" s="49" t="s">
        <v>14</v>
      </c>
      <c r="J5" s="85">
        <f>SUM(C5:I5)</f>
        <v>79</v>
      </c>
    </row>
    <row r="6" spans="1:10" ht="25.5" customHeight="1" x14ac:dyDescent="0.3">
      <c r="A6" s="362"/>
      <c r="B6" s="51" t="s">
        <v>31</v>
      </c>
      <c r="C6" s="86" t="s">
        <v>16</v>
      </c>
      <c r="D6" s="86" t="s">
        <v>16</v>
      </c>
      <c r="E6" s="86" t="s">
        <v>16</v>
      </c>
      <c r="F6" s="86">
        <f>F5/F$11</f>
        <v>0.59090909090909094</v>
      </c>
      <c r="G6" s="86">
        <f>G5/G$11</f>
        <v>0.70666666666666667</v>
      </c>
      <c r="H6" s="86" t="s">
        <v>16</v>
      </c>
      <c r="I6" s="87" t="s">
        <v>16</v>
      </c>
      <c r="J6" s="88">
        <f>J5/J$11</f>
        <v>0.66386554621848737</v>
      </c>
    </row>
    <row r="7" spans="1:10" ht="25.5" customHeight="1" x14ac:dyDescent="0.3">
      <c r="A7" s="363" t="s">
        <v>17</v>
      </c>
      <c r="B7" s="89" t="s">
        <v>21</v>
      </c>
      <c r="C7" s="90" t="s">
        <v>14</v>
      </c>
      <c r="D7" s="90" t="s">
        <v>14</v>
      </c>
      <c r="E7" s="90" t="s">
        <v>14</v>
      </c>
      <c r="F7" s="90">
        <v>18</v>
      </c>
      <c r="G7" s="90">
        <v>22</v>
      </c>
      <c r="H7" s="90" t="s">
        <v>14</v>
      </c>
      <c r="I7" s="57" t="s">
        <v>14</v>
      </c>
      <c r="J7" s="91">
        <f>SUM(C7:I7)</f>
        <v>40</v>
      </c>
    </row>
    <row r="8" spans="1:10" ht="25.5" customHeight="1" x14ac:dyDescent="0.3">
      <c r="A8" s="362"/>
      <c r="B8" s="51" t="s">
        <v>31</v>
      </c>
      <c r="C8" s="86" t="s">
        <v>16</v>
      </c>
      <c r="D8" s="86" t="s">
        <v>16</v>
      </c>
      <c r="E8" s="86" t="s">
        <v>16</v>
      </c>
      <c r="F8" s="86">
        <f>F7/F$11</f>
        <v>0.40909090909090912</v>
      </c>
      <c r="G8" s="86">
        <f>G7/G$11</f>
        <v>0.29333333333333333</v>
      </c>
      <c r="H8" s="86" t="s">
        <v>16</v>
      </c>
      <c r="I8" s="87" t="s">
        <v>16</v>
      </c>
      <c r="J8" s="88">
        <f>J7/J$11</f>
        <v>0.33613445378151263</v>
      </c>
    </row>
    <row r="9" spans="1:10" ht="25.5" customHeight="1" x14ac:dyDescent="0.3">
      <c r="A9" s="364" t="s">
        <v>18</v>
      </c>
      <c r="B9" s="55" t="s">
        <v>21</v>
      </c>
      <c r="C9" s="92" t="s">
        <v>14</v>
      </c>
      <c r="D9" s="92" t="s">
        <v>14</v>
      </c>
      <c r="E9" s="92" t="s">
        <v>14</v>
      </c>
      <c r="F9" s="92">
        <v>0</v>
      </c>
      <c r="G9" s="92">
        <v>0</v>
      </c>
      <c r="H9" s="92" t="s">
        <v>14</v>
      </c>
      <c r="I9" s="93" t="s">
        <v>14</v>
      </c>
      <c r="J9" s="91">
        <f>SUM(C9:I9)</f>
        <v>0</v>
      </c>
    </row>
    <row r="10" spans="1:10" ht="25.5" customHeight="1" thickBot="1" x14ac:dyDescent="0.35">
      <c r="A10" s="365"/>
      <c r="B10" s="65" t="s">
        <v>31</v>
      </c>
      <c r="C10" s="94" t="s">
        <v>16</v>
      </c>
      <c r="D10" s="94" t="s">
        <v>16</v>
      </c>
      <c r="E10" s="94" t="s">
        <v>16</v>
      </c>
      <c r="F10" s="94">
        <f>F9/F$11</f>
        <v>0</v>
      </c>
      <c r="G10" s="94">
        <f>G9/G$11</f>
        <v>0</v>
      </c>
      <c r="H10" s="94" t="s">
        <v>16</v>
      </c>
      <c r="I10" s="95" t="s">
        <v>16</v>
      </c>
      <c r="J10" s="95">
        <f>J9/J$11</f>
        <v>0</v>
      </c>
    </row>
    <row r="11" spans="1:10" ht="25.5" customHeight="1" x14ac:dyDescent="0.3">
      <c r="A11" s="354" t="s">
        <v>38</v>
      </c>
      <c r="B11" s="47" t="s">
        <v>21</v>
      </c>
      <c r="C11" s="96" t="s">
        <v>14</v>
      </c>
      <c r="D11" s="96" t="s">
        <v>14</v>
      </c>
      <c r="E11" s="96" t="s">
        <v>14</v>
      </c>
      <c r="F11" s="96">
        <f>F5+F7+F9</f>
        <v>44</v>
      </c>
      <c r="G11" s="96">
        <f>G5+G7+G9</f>
        <v>75</v>
      </c>
      <c r="H11" s="96" t="s">
        <v>14</v>
      </c>
      <c r="I11" s="97" t="s">
        <v>14</v>
      </c>
      <c r="J11" s="98">
        <f>J5+J7+J9</f>
        <v>119</v>
      </c>
    </row>
    <row r="12" spans="1:10" ht="25.5" customHeight="1" thickBot="1" x14ac:dyDescent="0.35">
      <c r="A12" s="366"/>
      <c r="B12" s="65" t="s">
        <v>31</v>
      </c>
      <c r="C12" s="66" t="s">
        <v>16</v>
      </c>
      <c r="D12" s="66" t="s">
        <v>16</v>
      </c>
      <c r="E12" s="66" t="s">
        <v>16</v>
      </c>
      <c r="F12" s="66">
        <f t="shared" ref="F12:G12" si="0">F11/F$11</f>
        <v>1</v>
      </c>
      <c r="G12" s="66">
        <f t="shared" si="0"/>
        <v>1</v>
      </c>
      <c r="H12" s="66" t="s">
        <v>16</v>
      </c>
      <c r="I12" s="99" t="s">
        <v>16</v>
      </c>
      <c r="J12" s="100">
        <f>J11/J$11</f>
        <v>1</v>
      </c>
    </row>
    <row r="13" spans="1:10" ht="36" customHeight="1" thickBot="1" x14ac:dyDescent="0.35">
      <c r="A13" s="101"/>
      <c r="B13" s="69"/>
      <c r="C13" s="70"/>
      <c r="D13" s="70"/>
      <c r="E13" s="70"/>
      <c r="F13" s="70"/>
      <c r="G13" s="70"/>
      <c r="H13" s="70"/>
      <c r="I13" s="70"/>
      <c r="J13" s="70"/>
    </row>
    <row r="14" spans="1:10" ht="41.25" customHeight="1" thickBot="1" x14ac:dyDescent="0.35">
      <c r="A14" s="102" t="s">
        <v>20</v>
      </c>
      <c r="B14" s="103" t="s">
        <v>21</v>
      </c>
      <c r="C14" s="104" t="s">
        <v>14</v>
      </c>
      <c r="D14" s="104" t="s">
        <v>14</v>
      </c>
      <c r="E14" s="104" t="s">
        <v>14</v>
      </c>
      <c r="F14" s="104">
        <v>0</v>
      </c>
      <c r="G14" s="104">
        <v>0</v>
      </c>
      <c r="H14" s="104" t="s">
        <v>39</v>
      </c>
      <c r="I14" s="105" t="s">
        <v>14</v>
      </c>
      <c r="J14" s="106">
        <f>SUM(C14:I14)</f>
        <v>0</v>
      </c>
    </row>
    <row r="15" spans="1:10" ht="51" customHeight="1" thickBot="1" x14ac:dyDescent="0.35">
      <c r="A15" s="107" t="s">
        <v>40</v>
      </c>
      <c r="B15" s="103" t="s">
        <v>21</v>
      </c>
      <c r="C15" s="108" t="s">
        <v>14</v>
      </c>
      <c r="D15" s="108" t="s">
        <v>14</v>
      </c>
      <c r="E15" s="108" t="s">
        <v>14</v>
      </c>
      <c r="F15" s="108">
        <f t="shared" ref="F15:G15" si="1">+F14+F11</f>
        <v>44</v>
      </c>
      <c r="G15" s="108">
        <f t="shared" si="1"/>
        <v>75</v>
      </c>
      <c r="H15" s="108" t="s">
        <v>14</v>
      </c>
      <c r="I15" s="109" t="s">
        <v>14</v>
      </c>
      <c r="J15" s="110">
        <f>SUM(C15:I15)</f>
        <v>119</v>
      </c>
    </row>
    <row r="16" spans="1:10" ht="38.25" customHeight="1" thickBot="1" x14ac:dyDescent="0.35">
      <c r="A16" s="111"/>
      <c r="B16" s="69"/>
      <c r="C16" s="112"/>
      <c r="D16" s="112"/>
      <c r="E16" s="112"/>
      <c r="F16" s="112"/>
      <c r="G16" s="113"/>
      <c r="H16" s="112"/>
      <c r="I16" s="112"/>
      <c r="J16" s="114"/>
    </row>
    <row r="17" spans="1:10" ht="51" customHeight="1" thickBot="1" x14ac:dyDescent="0.35">
      <c r="A17" s="107" t="s">
        <v>41</v>
      </c>
      <c r="B17" s="115" t="s">
        <v>15</v>
      </c>
      <c r="C17" s="116" t="s">
        <v>16</v>
      </c>
      <c r="D17" s="116" t="s">
        <v>16</v>
      </c>
      <c r="E17" s="116" t="s">
        <v>16</v>
      </c>
      <c r="F17" s="117">
        <f t="shared" ref="F17:J17" si="2">F15/F19</f>
        <v>0.70967741935483875</v>
      </c>
      <c r="G17" s="117">
        <f t="shared" si="2"/>
        <v>0.83333333333333337</v>
      </c>
      <c r="H17" s="116" t="s">
        <v>16</v>
      </c>
      <c r="I17" s="118" t="s">
        <v>16</v>
      </c>
      <c r="J17" s="119">
        <f t="shared" si="2"/>
        <v>1.8826135105204873E-2</v>
      </c>
    </row>
    <row r="18" spans="1:10" ht="37.5" customHeight="1" thickBot="1" x14ac:dyDescent="0.35">
      <c r="A18" s="101"/>
      <c r="B18" s="69"/>
      <c r="C18" s="70"/>
      <c r="D18" s="70"/>
      <c r="E18" s="70"/>
      <c r="F18" s="70"/>
      <c r="G18" s="70"/>
      <c r="H18" s="70"/>
      <c r="I18" s="70"/>
      <c r="J18" s="70"/>
    </row>
    <row r="19" spans="1:10" ht="51" customHeight="1" thickBot="1" x14ac:dyDescent="0.35">
      <c r="A19" s="107" t="s">
        <v>42</v>
      </c>
      <c r="B19" s="103" t="s">
        <v>21</v>
      </c>
      <c r="C19" s="108" t="s">
        <v>14</v>
      </c>
      <c r="D19" s="108">
        <v>6169</v>
      </c>
      <c r="E19" s="108" t="s">
        <v>14</v>
      </c>
      <c r="F19" s="108">
        <v>62</v>
      </c>
      <c r="G19" s="108">
        <v>90</v>
      </c>
      <c r="H19" s="108" t="s">
        <v>14</v>
      </c>
      <c r="I19" s="109" t="s">
        <v>14</v>
      </c>
      <c r="J19" s="110">
        <f>SUM(C19:I19)</f>
        <v>6321</v>
      </c>
    </row>
    <row r="20" spans="1:10" ht="57.75" customHeight="1" thickBot="1" x14ac:dyDescent="0.35"/>
    <row r="21" spans="1:10" ht="49.5" customHeight="1" x14ac:dyDescent="0.3">
      <c r="A21" s="322" t="s">
        <v>23</v>
      </c>
      <c r="B21" s="323"/>
      <c r="C21" s="323"/>
      <c r="D21" s="35"/>
      <c r="E21" s="35"/>
      <c r="F21" s="35"/>
      <c r="G21" s="35"/>
      <c r="H21" s="35"/>
      <c r="I21" s="35"/>
      <c r="J21" s="36"/>
    </row>
    <row r="22" spans="1:10" ht="45" customHeight="1" x14ac:dyDescent="0.3">
      <c r="A22" s="339" t="s">
        <v>24</v>
      </c>
      <c r="B22" s="340"/>
      <c r="C22" s="37">
        <v>0</v>
      </c>
      <c r="D22" s="72">
        <v>0</v>
      </c>
      <c r="E22" s="72">
        <v>0</v>
      </c>
      <c r="F22" s="72">
        <v>1</v>
      </c>
      <c r="G22" s="72">
        <v>1</v>
      </c>
      <c r="H22" s="72">
        <v>0</v>
      </c>
      <c r="I22" s="72">
        <v>0</v>
      </c>
      <c r="J22" s="73">
        <f>SUM(C22:I22)</f>
        <v>2</v>
      </c>
    </row>
    <row r="23" spans="1:10" ht="45" customHeight="1" thickBot="1" x14ac:dyDescent="0.35">
      <c r="A23" s="341" t="s">
        <v>25</v>
      </c>
      <c r="B23" s="342"/>
      <c r="C23" s="74">
        <v>1</v>
      </c>
      <c r="D23" s="75">
        <v>2</v>
      </c>
      <c r="E23" s="75">
        <v>0</v>
      </c>
      <c r="F23" s="75">
        <v>1</v>
      </c>
      <c r="G23" s="75">
        <v>1</v>
      </c>
      <c r="H23" s="75">
        <v>0</v>
      </c>
      <c r="I23" s="76">
        <v>0</v>
      </c>
      <c r="J23" s="77">
        <f>SUM(C23:I23)</f>
        <v>5</v>
      </c>
    </row>
    <row r="24" spans="1:10" ht="31.5" customHeight="1" x14ac:dyDescent="0.3">
      <c r="A24" s="44" t="s">
        <v>26</v>
      </c>
      <c r="B24" s="45"/>
      <c r="C24" s="46"/>
      <c r="D24" s="46"/>
      <c r="E24" s="46"/>
      <c r="F24" s="46"/>
      <c r="G24" s="46"/>
      <c r="H24" s="46"/>
      <c r="I24" s="46"/>
      <c r="J24" s="46"/>
    </row>
    <row r="25" spans="1:10" ht="16.5" customHeight="1" x14ac:dyDescent="0.3">
      <c r="B25" s="45"/>
      <c r="C25" s="78"/>
      <c r="D25" s="78"/>
      <c r="E25" s="78"/>
      <c r="F25" s="78"/>
      <c r="G25" s="78"/>
      <c r="H25" s="78"/>
      <c r="I25" s="78"/>
      <c r="J25" s="78"/>
    </row>
    <row r="26" spans="1:10" ht="45" customHeight="1" x14ac:dyDescent="0.3">
      <c r="A26" s="343" t="s">
        <v>43</v>
      </c>
      <c r="B26" s="343"/>
      <c r="C26" s="343"/>
      <c r="D26" s="343"/>
      <c r="E26" s="343"/>
      <c r="F26" s="343"/>
      <c r="G26" s="343"/>
      <c r="H26" s="343"/>
      <c r="I26" s="343"/>
      <c r="J26" s="343"/>
    </row>
  </sheetData>
  <mergeCells count="12">
    <mergeCell ref="A26:J26"/>
    <mergeCell ref="A1:J1"/>
    <mergeCell ref="A2:J2"/>
    <mergeCell ref="A3:B4"/>
    <mergeCell ref="C3:J3"/>
    <mergeCell ref="A5:A6"/>
    <mergeCell ref="A7:A8"/>
    <mergeCell ref="A9:A10"/>
    <mergeCell ref="A11:A12"/>
    <mergeCell ref="A21:C21"/>
    <mergeCell ref="A22:B22"/>
    <mergeCell ref="A23:B23"/>
  </mergeCells>
  <pageMargins left="0.70866141732283472" right="0.70866141732283472" top="0.74803149606299213" bottom="0.74803149606299213" header="0.31496062992125984" footer="0.31496062992125984"/>
  <pageSetup paperSize="9" scale="50" orientation="landscape" r:id="rId1"/>
  <headerFooter>
    <oddFooter>&amp;L&amp;F&amp;C&amp;A&amp;R&amp;P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145CB-ED53-41F7-8928-DA68B7A19614}">
  <sheetPr>
    <tabColor rgb="FF00FF00"/>
    <pageSetUpPr fitToPage="1"/>
  </sheetPr>
  <dimension ref="A1:Z38"/>
  <sheetViews>
    <sheetView zoomScale="48" zoomScaleNormal="48" zoomScaleSheetLayoutView="71" workbookViewId="0">
      <selection activeCell="O18" sqref="O18"/>
    </sheetView>
  </sheetViews>
  <sheetFormatPr baseColWidth="10" defaultColWidth="11.44140625" defaultRowHeight="14.4" x14ac:dyDescent="0.3"/>
  <cols>
    <col min="1" max="1" width="36.6640625" customWidth="1"/>
    <col min="2" max="2" width="9.44140625" customWidth="1"/>
    <col min="3" max="26" width="13.109375" customWidth="1"/>
  </cols>
  <sheetData>
    <row r="1" spans="1:26" ht="48.75" customHeight="1" x14ac:dyDescent="0.3">
      <c r="A1" s="402" t="s">
        <v>44</v>
      </c>
      <c r="B1" s="402"/>
      <c r="C1" s="402"/>
      <c r="D1" s="402"/>
      <c r="E1" s="402"/>
      <c r="F1" s="402"/>
      <c r="G1" s="402"/>
      <c r="H1" s="402"/>
      <c r="I1" s="402"/>
      <c r="J1" s="402"/>
      <c r="K1" s="402"/>
      <c r="L1" s="402"/>
      <c r="M1" s="402"/>
      <c r="N1" s="402"/>
      <c r="O1" s="402"/>
      <c r="P1" s="402"/>
      <c r="Q1" s="402"/>
      <c r="R1" s="402"/>
      <c r="S1" s="402"/>
      <c r="T1" s="402"/>
      <c r="U1" s="402"/>
      <c r="V1" s="402"/>
      <c r="W1" s="402"/>
      <c r="X1" s="402"/>
      <c r="Y1" s="402"/>
      <c r="Z1" s="402"/>
    </row>
    <row r="2" spans="1:26" ht="31.8" thickBot="1" x14ac:dyDescent="0.35">
      <c r="A2" s="402" t="s">
        <v>45</v>
      </c>
      <c r="B2" s="403"/>
      <c r="C2" s="403"/>
      <c r="D2" s="403"/>
      <c r="E2" s="403"/>
      <c r="F2" s="403"/>
      <c r="G2" s="403"/>
      <c r="H2" s="403"/>
      <c r="I2" s="403"/>
      <c r="J2" s="403"/>
      <c r="K2" s="403"/>
      <c r="L2" s="403"/>
      <c r="M2" s="403"/>
      <c r="N2" s="403"/>
      <c r="O2" s="403"/>
      <c r="P2" s="403"/>
      <c r="Q2" s="403"/>
      <c r="R2" s="403"/>
      <c r="S2" s="403"/>
      <c r="T2" s="403"/>
      <c r="U2" s="403"/>
      <c r="V2" s="403"/>
      <c r="W2" s="403"/>
      <c r="X2" s="403"/>
      <c r="Y2" s="403"/>
      <c r="Z2" s="403"/>
    </row>
    <row r="3" spans="1:26" ht="51.75" customHeight="1" thickBot="1" x14ac:dyDescent="0.35">
      <c r="A3" s="404" t="s">
        <v>46</v>
      </c>
      <c r="B3" s="405"/>
      <c r="C3" s="410" t="s">
        <v>3</v>
      </c>
      <c r="D3" s="411"/>
      <c r="E3" s="411"/>
      <c r="F3" s="411"/>
      <c r="G3" s="411"/>
      <c r="H3" s="411"/>
      <c r="I3" s="411"/>
      <c r="J3" s="411"/>
      <c r="K3" s="411"/>
      <c r="L3" s="411"/>
      <c r="M3" s="411"/>
      <c r="N3" s="411"/>
      <c r="O3" s="411"/>
      <c r="P3" s="411"/>
      <c r="Q3" s="411"/>
      <c r="R3" s="411"/>
      <c r="S3" s="411"/>
      <c r="T3" s="411"/>
      <c r="U3" s="411"/>
      <c r="V3" s="411"/>
      <c r="W3" s="411"/>
      <c r="X3" s="411"/>
      <c r="Y3" s="411"/>
      <c r="Z3" s="412"/>
    </row>
    <row r="4" spans="1:26" ht="66" customHeight="1" x14ac:dyDescent="0.3">
      <c r="A4" s="406"/>
      <c r="B4" s="407"/>
      <c r="C4" s="395" t="s">
        <v>4</v>
      </c>
      <c r="D4" s="398"/>
      <c r="E4" s="399"/>
      <c r="F4" s="395" t="s">
        <v>5</v>
      </c>
      <c r="G4" s="398"/>
      <c r="H4" s="399"/>
      <c r="I4" s="395" t="s">
        <v>6</v>
      </c>
      <c r="J4" s="398"/>
      <c r="K4" s="399"/>
      <c r="L4" s="395" t="s">
        <v>7</v>
      </c>
      <c r="M4" s="398"/>
      <c r="N4" s="399"/>
      <c r="O4" s="397" t="s">
        <v>8</v>
      </c>
      <c r="P4" s="398"/>
      <c r="Q4" s="399"/>
      <c r="R4" s="395" t="s">
        <v>9</v>
      </c>
      <c r="S4" s="398"/>
      <c r="T4" s="399"/>
      <c r="U4" s="397" t="s">
        <v>10</v>
      </c>
      <c r="V4" s="398"/>
      <c r="W4" s="399"/>
      <c r="X4" s="397" t="s">
        <v>11</v>
      </c>
      <c r="Y4" s="398"/>
      <c r="Z4" s="399"/>
    </row>
    <row r="5" spans="1:26" ht="48" customHeight="1" thickBot="1" x14ac:dyDescent="0.35">
      <c r="A5" s="408"/>
      <c r="B5" s="409"/>
      <c r="C5" s="120" t="s">
        <v>12</v>
      </c>
      <c r="D5" s="121" t="s">
        <v>17</v>
      </c>
      <c r="E5" s="122" t="s">
        <v>47</v>
      </c>
      <c r="F5" s="120" t="s">
        <v>12</v>
      </c>
      <c r="G5" s="121" t="s">
        <v>17</v>
      </c>
      <c r="H5" s="122" t="s">
        <v>47</v>
      </c>
      <c r="I5" s="120" t="s">
        <v>12</v>
      </c>
      <c r="J5" s="121" t="s">
        <v>17</v>
      </c>
      <c r="K5" s="122" t="s">
        <v>47</v>
      </c>
      <c r="L5" s="120" t="s">
        <v>12</v>
      </c>
      <c r="M5" s="121" t="s">
        <v>17</v>
      </c>
      <c r="N5" s="122" t="s">
        <v>47</v>
      </c>
      <c r="O5" s="120" t="s">
        <v>12</v>
      </c>
      <c r="P5" s="121" t="s">
        <v>17</v>
      </c>
      <c r="Q5" s="122" t="s">
        <v>47</v>
      </c>
      <c r="R5" s="120" t="s">
        <v>12</v>
      </c>
      <c r="S5" s="121" t="s">
        <v>17</v>
      </c>
      <c r="T5" s="122" t="s">
        <v>47</v>
      </c>
      <c r="U5" s="120" t="s">
        <v>12</v>
      </c>
      <c r="V5" s="121" t="s">
        <v>17</v>
      </c>
      <c r="W5" s="122" t="s">
        <v>47</v>
      </c>
      <c r="X5" s="120" t="s">
        <v>12</v>
      </c>
      <c r="Y5" s="121" t="s">
        <v>17</v>
      </c>
      <c r="Z5" s="122" t="s">
        <v>47</v>
      </c>
    </row>
    <row r="6" spans="1:26" ht="34.5" customHeight="1" x14ac:dyDescent="0.3">
      <c r="A6" s="400" t="s">
        <v>48</v>
      </c>
      <c r="B6" s="123" t="s">
        <v>13</v>
      </c>
      <c r="C6" s="124" t="s">
        <v>14</v>
      </c>
      <c r="D6" s="125" t="s">
        <v>14</v>
      </c>
      <c r="E6" s="126" t="s">
        <v>14</v>
      </c>
      <c r="F6" s="124">
        <v>163</v>
      </c>
      <c r="G6" s="125">
        <v>145</v>
      </c>
      <c r="H6" s="126">
        <f>+G6+F6</f>
        <v>308</v>
      </c>
      <c r="I6" s="124" t="s">
        <v>14</v>
      </c>
      <c r="J6" s="125" t="s">
        <v>14</v>
      </c>
      <c r="K6" s="126" t="s">
        <v>14</v>
      </c>
      <c r="L6" s="124">
        <v>0</v>
      </c>
      <c r="M6" s="125">
        <v>0</v>
      </c>
      <c r="N6" s="126">
        <f>+M6+L6</f>
        <v>0</v>
      </c>
      <c r="O6" s="124">
        <v>0</v>
      </c>
      <c r="P6" s="125">
        <v>1</v>
      </c>
      <c r="Q6" s="126">
        <f>+P6+O6</f>
        <v>1</v>
      </c>
      <c r="R6" s="124" t="s">
        <v>14</v>
      </c>
      <c r="S6" s="125" t="s">
        <v>14</v>
      </c>
      <c r="T6" s="126" t="s">
        <v>14</v>
      </c>
      <c r="U6" s="124" t="s">
        <v>14</v>
      </c>
      <c r="V6" s="125" t="s">
        <v>14</v>
      </c>
      <c r="W6" s="126" t="s">
        <v>14</v>
      </c>
      <c r="X6" s="124">
        <f>+F6+L6+O6</f>
        <v>163</v>
      </c>
      <c r="Y6" s="125">
        <f>+G6+M6+P6</f>
        <v>146</v>
      </c>
      <c r="Z6" s="126">
        <f>+Y6+X6</f>
        <v>309</v>
      </c>
    </row>
    <row r="7" spans="1:26" ht="31.95" customHeight="1" x14ac:dyDescent="0.3">
      <c r="A7" s="393"/>
      <c r="B7" s="127" t="s">
        <v>15</v>
      </c>
      <c r="C7" s="128" t="s">
        <v>16</v>
      </c>
      <c r="D7" s="129" t="s">
        <v>16</v>
      </c>
      <c r="E7" s="130" t="s">
        <v>16</v>
      </c>
      <c r="F7" s="128">
        <f t="shared" ref="F7:H7" si="0">F6/F$28</f>
        <v>5.0810473815461346E-2</v>
      </c>
      <c r="G7" s="129">
        <f t="shared" si="0"/>
        <v>4.8969942586963862E-2</v>
      </c>
      <c r="H7" s="130">
        <f t="shared" si="0"/>
        <v>4.9927054627978605E-2</v>
      </c>
      <c r="I7" s="128" t="s">
        <v>16</v>
      </c>
      <c r="J7" s="129" t="s">
        <v>16</v>
      </c>
      <c r="K7" s="130" t="s">
        <v>16</v>
      </c>
      <c r="L7" s="128">
        <f t="shared" ref="L7:Q7" si="1">L6/L$28</f>
        <v>0</v>
      </c>
      <c r="M7" s="129">
        <f t="shared" si="1"/>
        <v>0</v>
      </c>
      <c r="N7" s="130">
        <f t="shared" si="1"/>
        <v>0</v>
      </c>
      <c r="O7" s="128">
        <f t="shared" si="1"/>
        <v>0</v>
      </c>
      <c r="P7" s="129">
        <f t="shared" si="1"/>
        <v>4.1666666666666664E-2</v>
      </c>
      <c r="Q7" s="130">
        <f t="shared" si="1"/>
        <v>1.1111111111111112E-2</v>
      </c>
      <c r="R7" s="128" t="s">
        <v>16</v>
      </c>
      <c r="S7" s="129" t="s">
        <v>16</v>
      </c>
      <c r="T7" s="130" t="s">
        <v>16</v>
      </c>
      <c r="U7" s="128" t="s">
        <v>16</v>
      </c>
      <c r="V7" s="129" t="s">
        <v>16</v>
      </c>
      <c r="W7" s="130" t="s">
        <v>16</v>
      </c>
      <c r="X7" s="128">
        <f t="shared" ref="X7:Z21" si="2">X6/X$28</f>
        <v>4.9319213313161879E-2</v>
      </c>
      <c r="Y7" s="129">
        <f t="shared" si="2"/>
        <v>4.855337545726638E-2</v>
      </c>
      <c r="Z7" s="130">
        <f t="shared" si="2"/>
        <v>4.8954372623574147E-2</v>
      </c>
    </row>
    <row r="8" spans="1:26" ht="28.5" customHeight="1" x14ac:dyDescent="0.3">
      <c r="A8" s="401" t="s">
        <v>49</v>
      </c>
      <c r="B8" s="131" t="s">
        <v>13</v>
      </c>
      <c r="C8" s="132" t="s">
        <v>14</v>
      </c>
      <c r="D8" s="133" t="s">
        <v>14</v>
      </c>
      <c r="E8" s="134" t="s">
        <v>14</v>
      </c>
      <c r="F8" s="132">
        <v>483</v>
      </c>
      <c r="G8" s="133">
        <v>503</v>
      </c>
      <c r="H8" s="134">
        <f>+G8+F8</f>
        <v>986</v>
      </c>
      <c r="I8" s="132" t="s">
        <v>14</v>
      </c>
      <c r="J8" s="133" t="s">
        <v>14</v>
      </c>
      <c r="K8" s="134" t="s">
        <v>14</v>
      </c>
      <c r="L8" s="132">
        <v>8</v>
      </c>
      <c r="M8" s="133">
        <v>4</v>
      </c>
      <c r="N8" s="134">
        <f>+M8+L8</f>
        <v>12</v>
      </c>
      <c r="O8" s="132">
        <v>6</v>
      </c>
      <c r="P8" s="133">
        <v>5</v>
      </c>
      <c r="Q8" s="134">
        <f>+P8+O8</f>
        <v>11</v>
      </c>
      <c r="R8" s="132" t="s">
        <v>14</v>
      </c>
      <c r="S8" s="133" t="s">
        <v>14</v>
      </c>
      <c r="T8" s="134" t="s">
        <v>14</v>
      </c>
      <c r="U8" s="132" t="s">
        <v>14</v>
      </c>
      <c r="V8" s="133" t="s">
        <v>14</v>
      </c>
      <c r="W8" s="134" t="s">
        <v>14</v>
      </c>
      <c r="X8" s="132">
        <f>+F8+L8+O8</f>
        <v>497</v>
      </c>
      <c r="Y8" s="133">
        <f>+G8+M8+P8</f>
        <v>512</v>
      </c>
      <c r="Z8" s="134">
        <f>+Y8+X8</f>
        <v>1009</v>
      </c>
    </row>
    <row r="9" spans="1:26" ht="31.5" customHeight="1" x14ac:dyDescent="0.3">
      <c r="A9" s="393"/>
      <c r="B9" s="127" t="s">
        <v>15</v>
      </c>
      <c r="C9" s="128" t="s">
        <v>16</v>
      </c>
      <c r="D9" s="129" t="s">
        <v>16</v>
      </c>
      <c r="E9" s="130" t="s">
        <v>16</v>
      </c>
      <c r="F9" s="128">
        <f t="shared" ref="F9:H9" si="3">F8/F$28</f>
        <v>0.15056109725685785</v>
      </c>
      <c r="G9" s="129">
        <f t="shared" si="3"/>
        <v>0.16987504221546776</v>
      </c>
      <c r="H9" s="130">
        <f t="shared" si="3"/>
        <v>0.1598314151402172</v>
      </c>
      <c r="I9" s="128" t="s">
        <v>16</v>
      </c>
      <c r="J9" s="129" t="s">
        <v>16</v>
      </c>
      <c r="K9" s="130" t="s">
        <v>16</v>
      </c>
      <c r="L9" s="128">
        <f t="shared" ref="L9:Q9" si="4">L8/L$28</f>
        <v>0.25806451612903225</v>
      </c>
      <c r="M9" s="129">
        <f t="shared" si="4"/>
        <v>0.18181818181818182</v>
      </c>
      <c r="N9" s="130">
        <f t="shared" si="4"/>
        <v>0.22641509433962265</v>
      </c>
      <c r="O9" s="128">
        <f t="shared" si="4"/>
        <v>9.0909090909090912E-2</v>
      </c>
      <c r="P9" s="129">
        <f t="shared" si="4"/>
        <v>0.20833333333333334</v>
      </c>
      <c r="Q9" s="130">
        <f t="shared" si="4"/>
        <v>0.12222222222222222</v>
      </c>
      <c r="R9" s="128" t="s">
        <v>16</v>
      </c>
      <c r="S9" s="129" t="s">
        <v>16</v>
      </c>
      <c r="T9" s="130" t="s">
        <v>16</v>
      </c>
      <c r="U9" s="128" t="s">
        <v>16</v>
      </c>
      <c r="V9" s="129" t="s">
        <v>16</v>
      </c>
      <c r="W9" s="130" t="s">
        <v>16</v>
      </c>
      <c r="X9" s="128">
        <f t="shared" ref="X9:Y9" si="5">X8/X$28</f>
        <v>0.15037821482602118</v>
      </c>
      <c r="Y9" s="129">
        <f t="shared" si="5"/>
        <v>0.17026937146657797</v>
      </c>
      <c r="Z9" s="130">
        <f t="shared" si="2"/>
        <v>0.15985424588086186</v>
      </c>
    </row>
    <row r="10" spans="1:26" ht="31.5" customHeight="1" x14ac:dyDescent="0.3">
      <c r="A10" s="401" t="s">
        <v>50</v>
      </c>
      <c r="B10" s="131" t="s">
        <v>13</v>
      </c>
      <c r="C10" s="132" t="s">
        <v>14</v>
      </c>
      <c r="D10" s="133" t="s">
        <v>14</v>
      </c>
      <c r="E10" s="134" t="s">
        <v>14</v>
      </c>
      <c r="F10" s="132">
        <v>373</v>
      </c>
      <c r="G10" s="133">
        <v>306</v>
      </c>
      <c r="H10" s="134">
        <f>+G10+F10</f>
        <v>679</v>
      </c>
      <c r="I10" s="132" t="s">
        <v>14</v>
      </c>
      <c r="J10" s="133" t="s">
        <v>14</v>
      </c>
      <c r="K10" s="134" t="s">
        <v>14</v>
      </c>
      <c r="L10" s="132">
        <v>3</v>
      </c>
      <c r="M10" s="133">
        <v>8</v>
      </c>
      <c r="N10" s="134">
        <f>+M10+L10</f>
        <v>11</v>
      </c>
      <c r="O10" s="132">
        <v>2</v>
      </c>
      <c r="P10" s="133">
        <v>2</v>
      </c>
      <c r="Q10" s="134">
        <f>+P10+O10</f>
        <v>4</v>
      </c>
      <c r="R10" s="132" t="s">
        <v>14</v>
      </c>
      <c r="S10" s="133" t="s">
        <v>14</v>
      </c>
      <c r="T10" s="134" t="s">
        <v>14</v>
      </c>
      <c r="U10" s="132" t="s">
        <v>14</v>
      </c>
      <c r="V10" s="133" t="s">
        <v>14</v>
      </c>
      <c r="W10" s="134" t="s">
        <v>14</v>
      </c>
      <c r="X10" s="132">
        <f>+F10+L10+O10</f>
        <v>378</v>
      </c>
      <c r="Y10" s="133">
        <f>+G10+M10+P10</f>
        <v>316</v>
      </c>
      <c r="Z10" s="134">
        <f>+Y10+X10</f>
        <v>694</v>
      </c>
    </row>
    <row r="11" spans="1:26" ht="31.5" customHeight="1" x14ac:dyDescent="0.3">
      <c r="A11" s="393"/>
      <c r="B11" s="127" t="s">
        <v>15</v>
      </c>
      <c r="C11" s="128" t="s">
        <v>16</v>
      </c>
      <c r="D11" s="129" t="s">
        <v>16</v>
      </c>
      <c r="E11" s="130" t="s">
        <v>16</v>
      </c>
      <c r="F11" s="128">
        <f t="shared" ref="F11:H11" si="6">F10/F$28</f>
        <v>0.11627182044887781</v>
      </c>
      <c r="G11" s="129">
        <f t="shared" si="6"/>
        <v>0.10334346504559271</v>
      </c>
      <c r="H11" s="130">
        <f t="shared" si="6"/>
        <v>0.11006646133895283</v>
      </c>
      <c r="I11" s="128" t="s">
        <v>16</v>
      </c>
      <c r="J11" s="129" t="s">
        <v>16</v>
      </c>
      <c r="K11" s="130" t="s">
        <v>16</v>
      </c>
      <c r="L11" s="128">
        <f t="shared" ref="L11:Q11" si="7">L10/L$28</f>
        <v>9.6774193548387094E-2</v>
      </c>
      <c r="M11" s="129">
        <f t="shared" si="7"/>
        <v>0.36363636363636365</v>
      </c>
      <c r="N11" s="130">
        <f t="shared" si="7"/>
        <v>0.20754716981132076</v>
      </c>
      <c r="O11" s="128">
        <f t="shared" si="7"/>
        <v>3.0303030303030304E-2</v>
      </c>
      <c r="P11" s="129">
        <f t="shared" si="7"/>
        <v>8.3333333333333329E-2</v>
      </c>
      <c r="Q11" s="130">
        <f t="shared" si="7"/>
        <v>4.4444444444444446E-2</v>
      </c>
      <c r="R11" s="128" t="s">
        <v>16</v>
      </c>
      <c r="S11" s="129" t="s">
        <v>16</v>
      </c>
      <c r="T11" s="130" t="s">
        <v>16</v>
      </c>
      <c r="U11" s="128" t="s">
        <v>16</v>
      </c>
      <c r="V11" s="129" t="s">
        <v>16</v>
      </c>
      <c r="W11" s="130" t="s">
        <v>16</v>
      </c>
      <c r="X11" s="128">
        <f t="shared" ref="X11:Y11" si="8">X10/X$28</f>
        <v>0.11437216338880483</v>
      </c>
      <c r="Y11" s="129">
        <f t="shared" si="8"/>
        <v>0.10508812770202861</v>
      </c>
      <c r="Z11" s="130">
        <f t="shared" si="2"/>
        <v>0.10994930291508238</v>
      </c>
    </row>
    <row r="12" spans="1:26" ht="31.5" customHeight="1" x14ac:dyDescent="0.3">
      <c r="A12" s="393" t="s">
        <v>51</v>
      </c>
      <c r="B12" s="131" t="s">
        <v>13</v>
      </c>
      <c r="C12" s="132" t="s">
        <v>14</v>
      </c>
      <c r="D12" s="133" t="s">
        <v>14</v>
      </c>
      <c r="E12" s="134" t="s">
        <v>14</v>
      </c>
      <c r="F12" s="132">
        <v>306</v>
      </c>
      <c r="G12" s="133">
        <v>373</v>
      </c>
      <c r="H12" s="134">
        <f>+G12+F12</f>
        <v>679</v>
      </c>
      <c r="I12" s="132" t="s">
        <v>14</v>
      </c>
      <c r="J12" s="133" t="s">
        <v>14</v>
      </c>
      <c r="K12" s="134" t="s">
        <v>14</v>
      </c>
      <c r="L12" s="132">
        <v>1</v>
      </c>
      <c r="M12" s="133">
        <v>1</v>
      </c>
      <c r="N12" s="134">
        <f>+M12+L12</f>
        <v>2</v>
      </c>
      <c r="O12" s="132">
        <v>5</v>
      </c>
      <c r="P12" s="133">
        <v>1</v>
      </c>
      <c r="Q12" s="134">
        <f>+P12+O12</f>
        <v>6</v>
      </c>
      <c r="R12" s="132" t="s">
        <v>14</v>
      </c>
      <c r="S12" s="133" t="s">
        <v>14</v>
      </c>
      <c r="T12" s="134" t="s">
        <v>14</v>
      </c>
      <c r="U12" s="132" t="s">
        <v>14</v>
      </c>
      <c r="V12" s="133" t="s">
        <v>14</v>
      </c>
      <c r="W12" s="134" t="s">
        <v>14</v>
      </c>
      <c r="X12" s="132">
        <f>+F12+L12+O12</f>
        <v>312</v>
      </c>
      <c r="Y12" s="133">
        <f>+G12+M12+P12</f>
        <v>375</v>
      </c>
      <c r="Z12" s="134">
        <f>+Y12+X12</f>
        <v>687</v>
      </c>
    </row>
    <row r="13" spans="1:26" ht="31.5" customHeight="1" x14ac:dyDescent="0.3">
      <c r="A13" s="393"/>
      <c r="B13" s="127" t="s">
        <v>15</v>
      </c>
      <c r="C13" s="128" t="s">
        <v>16</v>
      </c>
      <c r="D13" s="129" t="s">
        <v>16</v>
      </c>
      <c r="E13" s="130" t="s">
        <v>16</v>
      </c>
      <c r="F13" s="128">
        <f t="shared" ref="F13:H13" si="9">F12/F$28</f>
        <v>9.538653366583541E-2</v>
      </c>
      <c r="G13" s="129">
        <f t="shared" si="9"/>
        <v>0.12597095575818981</v>
      </c>
      <c r="H13" s="130">
        <f t="shared" si="9"/>
        <v>0.11006646133895283</v>
      </c>
      <c r="I13" s="128" t="s">
        <v>16</v>
      </c>
      <c r="J13" s="129" t="s">
        <v>16</v>
      </c>
      <c r="K13" s="130" t="s">
        <v>16</v>
      </c>
      <c r="L13" s="128">
        <f t="shared" ref="L13:Q13" si="10">L12/L$28</f>
        <v>3.2258064516129031E-2</v>
      </c>
      <c r="M13" s="129">
        <f t="shared" si="10"/>
        <v>4.5454545454545456E-2</v>
      </c>
      <c r="N13" s="130">
        <f t="shared" si="10"/>
        <v>3.7735849056603772E-2</v>
      </c>
      <c r="O13" s="128">
        <f t="shared" si="10"/>
        <v>7.575757575757576E-2</v>
      </c>
      <c r="P13" s="129">
        <f t="shared" si="10"/>
        <v>4.1666666666666664E-2</v>
      </c>
      <c r="Q13" s="130">
        <f t="shared" si="10"/>
        <v>6.6666666666666666E-2</v>
      </c>
      <c r="R13" s="128" t="s">
        <v>16</v>
      </c>
      <c r="S13" s="129" t="s">
        <v>16</v>
      </c>
      <c r="T13" s="130" t="s">
        <v>16</v>
      </c>
      <c r="U13" s="128" t="s">
        <v>16</v>
      </c>
      <c r="V13" s="129" t="s">
        <v>16</v>
      </c>
      <c r="W13" s="130" t="s">
        <v>16</v>
      </c>
      <c r="X13" s="128">
        <f t="shared" ref="X13:Y13" si="11">X12/X$28</f>
        <v>9.4402420574886542E-2</v>
      </c>
      <c r="Y13" s="129">
        <f t="shared" si="11"/>
        <v>0.12470901230462254</v>
      </c>
      <c r="Z13" s="130">
        <f t="shared" si="2"/>
        <v>0.10884030418250951</v>
      </c>
    </row>
    <row r="14" spans="1:26" ht="31.5" customHeight="1" x14ac:dyDescent="0.3">
      <c r="A14" s="393" t="s">
        <v>52</v>
      </c>
      <c r="B14" s="131" t="s">
        <v>13</v>
      </c>
      <c r="C14" s="132" t="s">
        <v>14</v>
      </c>
      <c r="D14" s="133" t="s">
        <v>14</v>
      </c>
      <c r="E14" s="134" t="s">
        <v>14</v>
      </c>
      <c r="F14" s="132">
        <v>392</v>
      </c>
      <c r="G14" s="133">
        <v>348</v>
      </c>
      <c r="H14" s="134">
        <f>+G14+F14</f>
        <v>740</v>
      </c>
      <c r="I14" s="132" t="s">
        <v>14</v>
      </c>
      <c r="J14" s="133" t="s">
        <v>14</v>
      </c>
      <c r="K14" s="134" t="s">
        <v>14</v>
      </c>
      <c r="L14" s="132">
        <v>4</v>
      </c>
      <c r="M14" s="133">
        <v>1</v>
      </c>
      <c r="N14" s="134">
        <f>+M14+L14</f>
        <v>5</v>
      </c>
      <c r="O14" s="132">
        <v>9</v>
      </c>
      <c r="P14" s="133">
        <v>3</v>
      </c>
      <c r="Q14" s="134">
        <f>+P14+O14</f>
        <v>12</v>
      </c>
      <c r="R14" s="132" t="s">
        <v>14</v>
      </c>
      <c r="S14" s="133" t="s">
        <v>14</v>
      </c>
      <c r="T14" s="134" t="s">
        <v>14</v>
      </c>
      <c r="U14" s="132" t="s">
        <v>14</v>
      </c>
      <c r="V14" s="133" t="s">
        <v>14</v>
      </c>
      <c r="W14" s="134" t="s">
        <v>14</v>
      </c>
      <c r="X14" s="132">
        <f>+F14+L14+O14</f>
        <v>405</v>
      </c>
      <c r="Y14" s="133">
        <f>+G14+M14+P14</f>
        <v>352</v>
      </c>
      <c r="Z14" s="134">
        <f>+Y14+X14</f>
        <v>757</v>
      </c>
    </row>
    <row r="15" spans="1:26" ht="31.5" customHeight="1" x14ac:dyDescent="0.3">
      <c r="A15" s="393"/>
      <c r="B15" s="127" t="s">
        <v>15</v>
      </c>
      <c r="C15" s="128" t="s">
        <v>16</v>
      </c>
      <c r="D15" s="129" t="s">
        <v>16</v>
      </c>
      <c r="E15" s="130" t="s">
        <v>16</v>
      </c>
      <c r="F15" s="128">
        <f t="shared" ref="F15:H15" si="12">F14/F$28</f>
        <v>0.12219451371571072</v>
      </c>
      <c r="G15" s="129">
        <f t="shared" si="12"/>
        <v>0.11752786220871327</v>
      </c>
      <c r="H15" s="130">
        <f t="shared" si="12"/>
        <v>0.11995461176852001</v>
      </c>
      <c r="I15" s="128" t="s">
        <v>16</v>
      </c>
      <c r="J15" s="129" t="s">
        <v>16</v>
      </c>
      <c r="K15" s="130" t="s">
        <v>16</v>
      </c>
      <c r="L15" s="128">
        <f t="shared" ref="L15:Q15" si="13">L14/L$28</f>
        <v>0.12903225806451613</v>
      </c>
      <c r="M15" s="129">
        <f t="shared" si="13"/>
        <v>4.5454545454545456E-2</v>
      </c>
      <c r="N15" s="130">
        <f t="shared" si="13"/>
        <v>9.4339622641509441E-2</v>
      </c>
      <c r="O15" s="128">
        <f t="shared" si="13"/>
        <v>0.13636363636363635</v>
      </c>
      <c r="P15" s="129">
        <f t="shared" si="13"/>
        <v>0.125</v>
      </c>
      <c r="Q15" s="130">
        <f t="shared" si="13"/>
        <v>0.13333333333333333</v>
      </c>
      <c r="R15" s="128" t="s">
        <v>16</v>
      </c>
      <c r="S15" s="129" t="s">
        <v>16</v>
      </c>
      <c r="T15" s="130" t="s">
        <v>16</v>
      </c>
      <c r="U15" s="128" t="s">
        <v>16</v>
      </c>
      <c r="V15" s="129" t="s">
        <v>16</v>
      </c>
      <c r="W15" s="130" t="s">
        <v>16</v>
      </c>
      <c r="X15" s="128">
        <f t="shared" ref="X15:Y15" si="14">X14/X$28</f>
        <v>0.12254160363086233</v>
      </c>
      <c r="Y15" s="129">
        <f t="shared" si="14"/>
        <v>0.11706019288327237</v>
      </c>
      <c r="Z15" s="130">
        <f t="shared" si="2"/>
        <v>0.11993029150823828</v>
      </c>
    </row>
    <row r="16" spans="1:26" ht="31.5" customHeight="1" x14ac:dyDescent="0.3">
      <c r="A16" s="393" t="s">
        <v>53</v>
      </c>
      <c r="B16" s="131" t="s">
        <v>13</v>
      </c>
      <c r="C16" s="132" t="s">
        <v>14</v>
      </c>
      <c r="D16" s="133" t="s">
        <v>14</v>
      </c>
      <c r="E16" s="134" t="s">
        <v>14</v>
      </c>
      <c r="F16" s="132">
        <v>353</v>
      </c>
      <c r="G16" s="133">
        <v>326</v>
      </c>
      <c r="H16" s="134">
        <f>+G16+F16</f>
        <v>679</v>
      </c>
      <c r="I16" s="132" t="s">
        <v>14</v>
      </c>
      <c r="J16" s="133" t="s">
        <v>14</v>
      </c>
      <c r="K16" s="134" t="s">
        <v>14</v>
      </c>
      <c r="L16" s="132">
        <v>0</v>
      </c>
      <c r="M16" s="133">
        <v>1</v>
      </c>
      <c r="N16" s="134">
        <f>+M16+L16</f>
        <v>1</v>
      </c>
      <c r="O16" s="132">
        <v>8</v>
      </c>
      <c r="P16" s="133">
        <v>3</v>
      </c>
      <c r="Q16" s="134">
        <f>+P16+O16</f>
        <v>11</v>
      </c>
      <c r="R16" s="132" t="s">
        <v>14</v>
      </c>
      <c r="S16" s="133" t="s">
        <v>14</v>
      </c>
      <c r="T16" s="134" t="s">
        <v>14</v>
      </c>
      <c r="U16" s="132" t="s">
        <v>14</v>
      </c>
      <c r="V16" s="133" t="s">
        <v>14</v>
      </c>
      <c r="W16" s="134" t="s">
        <v>14</v>
      </c>
      <c r="X16" s="132">
        <f>+F16+L16+O16</f>
        <v>361</v>
      </c>
      <c r="Y16" s="133">
        <f>+G16+M16+P16</f>
        <v>330</v>
      </c>
      <c r="Z16" s="134">
        <f>+Y16+X16</f>
        <v>691</v>
      </c>
    </row>
    <row r="17" spans="1:26" ht="31.5" customHeight="1" x14ac:dyDescent="0.3">
      <c r="A17" s="393"/>
      <c r="B17" s="127" t="s">
        <v>15</v>
      </c>
      <c r="C17" s="128" t="s">
        <v>16</v>
      </c>
      <c r="D17" s="129" t="s">
        <v>16</v>
      </c>
      <c r="E17" s="130" t="s">
        <v>16</v>
      </c>
      <c r="F17" s="128">
        <f t="shared" ref="F17:H17" si="15">F16/F$28</f>
        <v>0.11003740648379053</v>
      </c>
      <c r="G17" s="129">
        <f t="shared" si="15"/>
        <v>0.11009793988517393</v>
      </c>
      <c r="H17" s="130">
        <f t="shared" si="15"/>
        <v>0.11006646133895283</v>
      </c>
      <c r="I17" s="128" t="s">
        <v>16</v>
      </c>
      <c r="J17" s="129" t="s">
        <v>16</v>
      </c>
      <c r="K17" s="130" t="s">
        <v>16</v>
      </c>
      <c r="L17" s="128">
        <f t="shared" ref="L17:Q17" si="16">L16/L$28</f>
        <v>0</v>
      </c>
      <c r="M17" s="129">
        <f t="shared" si="16"/>
        <v>4.5454545454545456E-2</v>
      </c>
      <c r="N17" s="130">
        <f t="shared" si="16"/>
        <v>1.8867924528301886E-2</v>
      </c>
      <c r="O17" s="128">
        <f t="shared" si="16"/>
        <v>0.12121212121212122</v>
      </c>
      <c r="P17" s="129">
        <f t="shared" si="16"/>
        <v>0.125</v>
      </c>
      <c r="Q17" s="130">
        <f t="shared" si="16"/>
        <v>0.12222222222222222</v>
      </c>
      <c r="R17" s="128" t="s">
        <v>16</v>
      </c>
      <c r="S17" s="129" t="s">
        <v>16</v>
      </c>
      <c r="T17" s="130" t="s">
        <v>16</v>
      </c>
      <c r="U17" s="128" t="s">
        <v>16</v>
      </c>
      <c r="V17" s="129" t="s">
        <v>16</v>
      </c>
      <c r="W17" s="130" t="s">
        <v>16</v>
      </c>
      <c r="X17" s="128">
        <f t="shared" ref="X17:Y17" si="17">X16/X$28</f>
        <v>0.10922844175491679</v>
      </c>
      <c r="Y17" s="129">
        <f t="shared" si="17"/>
        <v>0.10974393082806784</v>
      </c>
      <c r="Z17" s="130">
        <f t="shared" si="2"/>
        <v>0.10947401774397972</v>
      </c>
    </row>
    <row r="18" spans="1:26" ht="31.5" customHeight="1" x14ac:dyDescent="0.3">
      <c r="A18" s="393" t="s">
        <v>54</v>
      </c>
      <c r="B18" s="131" t="s">
        <v>13</v>
      </c>
      <c r="C18" s="132" t="s">
        <v>14</v>
      </c>
      <c r="D18" s="133" t="s">
        <v>14</v>
      </c>
      <c r="E18" s="134" t="s">
        <v>14</v>
      </c>
      <c r="F18" s="132">
        <v>315</v>
      </c>
      <c r="G18" s="133">
        <v>302</v>
      </c>
      <c r="H18" s="134">
        <f>+G18+F18</f>
        <v>617</v>
      </c>
      <c r="I18" s="132" t="s">
        <v>14</v>
      </c>
      <c r="J18" s="133" t="s">
        <v>14</v>
      </c>
      <c r="K18" s="134" t="s">
        <v>14</v>
      </c>
      <c r="L18" s="132">
        <v>5</v>
      </c>
      <c r="M18" s="133">
        <v>3</v>
      </c>
      <c r="N18" s="134">
        <f>+M18+L18</f>
        <v>8</v>
      </c>
      <c r="O18" s="132">
        <v>7</v>
      </c>
      <c r="P18" s="133">
        <v>2</v>
      </c>
      <c r="Q18" s="134">
        <f>+P18+O18</f>
        <v>9</v>
      </c>
      <c r="R18" s="132" t="s">
        <v>14</v>
      </c>
      <c r="S18" s="133" t="s">
        <v>14</v>
      </c>
      <c r="T18" s="134" t="s">
        <v>14</v>
      </c>
      <c r="U18" s="132" t="s">
        <v>14</v>
      </c>
      <c r="V18" s="133" t="s">
        <v>14</v>
      </c>
      <c r="W18" s="134" t="s">
        <v>14</v>
      </c>
      <c r="X18" s="132">
        <f>+F18+L18+O18</f>
        <v>327</v>
      </c>
      <c r="Y18" s="133">
        <f>+G18+M18+P18</f>
        <v>307</v>
      </c>
      <c r="Z18" s="134">
        <f>+Y18+X18</f>
        <v>634</v>
      </c>
    </row>
    <row r="19" spans="1:26" ht="31.5" customHeight="1" x14ac:dyDescent="0.3">
      <c r="A19" s="393"/>
      <c r="B19" s="127" t="s">
        <v>15</v>
      </c>
      <c r="C19" s="128" t="s">
        <v>16</v>
      </c>
      <c r="D19" s="129" t="s">
        <v>16</v>
      </c>
      <c r="E19" s="130" t="s">
        <v>16</v>
      </c>
      <c r="F19" s="128">
        <f t="shared" ref="F19:H19" si="18">F18/F$28</f>
        <v>9.8192019950124693E-2</v>
      </c>
      <c r="G19" s="129">
        <f t="shared" si="18"/>
        <v>0.10199257007767647</v>
      </c>
      <c r="H19" s="130">
        <f t="shared" si="18"/>
        <v>0.10001621008267142</v>
      </c>
      <c r="I19" s="128" t="s">
        <v>16</v>
      </c>
      <c r="J19" s="129" t="s">
        <v>16</v>
      </c>
      <c r="K19" s="130" t="s">
        <v>16</v>
      </c>
      <c r="L19" s="128">
        <f t="shared" ref="L19:Q19" si="19">L18/L$28</f>
        <v>0.16129032258064516</v>
      </c>
      <c r="M19" s="129">
        <f t="shared" si="19"/>
        <v>0.13636363636363635</v>
      </c>
      <c r="N19" s="130">
        <f t="shared" si="19"/>
        <v>0.15094339622641509</v>
      </c>
      <c r="O19" s="128">
        <f t="shared" si="19"/>
        <v>0.10606060606060606</v>
      </c>
      <c r="P19" s="129">
        <f t="shared" si="19"/>
        <v>8.3333333333333329E-2</v>
      </c>
      <c r="Q19" s="130">
        <f t="shared" si="19"/>
        <v>0.1</v>
      </c>
      <c r="R19" s="128" t="s">
        <v>16</v>
      </c>
      <c r="S19" s="129" t="s">
        <v>16</v>
      </c>
      <c r="T19" s="130" t="s">
        <v>16</v>
      </c>
      <c r="U19" s="128" t="s">
        <v>16</v>
      </c>
      <c r="V19" s="129" t="s">
        <v>16</v>
      </c>
      <c r="W19" s="130" t="s">
        <v>16</v>
      </c>
      <c r="X19" s="128">
        <f t="shared" ref="X19:Y19" si="20">X18/X$28</f>
        <v>9.8940998487140691E-2</v>
      </c>
      <c r="Y19" s="129">
        <f t="shared" si="20"/>
        <v>0.10209511140671766</v>
      </c>
      <c r="Z19" s="130">
        <f t="shared" si="2"/>
        <v>0.10044359949302915</v>
      </c>
    </row>
    <row r="20" spans="1:26" ht="31.5" customHeight="1" x14ac:dyDescent="0.3">
      <c r="A20" s="393" t="s">
        <v>55</v>
      </c>
      <c r="B20" s="131" t="s">
        <v>13</v>
      </c>
      <c r="C20" s="132" t="s">
        <v>14</v>
      </c>
      <c r="D20" s="133" t="s">
        <v>14</v>
      </c>
      <c r="E20" s="134" t="s">
        <v>14</v>
      </c>
      <c r="F20" s="132">
        <v>267</v>
      </c>
      <c r="G20" s="133">
        <v>227</v>
      </c>
      <c r="H20" s="134">
        <f>+G20+F20</f>
        <v>494</v>
      </c>
      <c r="I20" s="132" t="s">
        <v>14</v>
      </c>
      <c r="J20" s="133" t="s">
        <v>14</v>
      </c>
      <c r="K20" s="134" t="s">
        <v>14</v>
      </c>
      <c r="L20" s="132">
        <v>4</v>
      </c>
      <c r="M20" s="133">
        <v>2</v>
      </c>
      <c r="N20" s="134">
        <f>+M20+L20</f>
        <v>6</v>
      </c>
      <c r="O20" s="132">
        <v>3</v>
      </c>
      <c r="P20" s="133">
        <v>1</v>
      </c>
      <c r="Q20" s="134">
        <f>+P20+O20</f>
        <v>4</v>
      </c>
      <c r="R20" s="132" t="s">
        <v>14</v>
      </c>
      <c r="S20" s="133" t="s">
        <v>14</v>
      </c>
      <c r="T20" s="134" t="s">
        <v>14</v>
      </c>
      <c r="U20" s="132" t="s">
        <v>14</v>
      </c>
      <c r="V20" s="133" t="s">
        <v>14</v>
      </c>
      <c r="W20" s="134" t="s">
        <v>14</v>
      </c>
      <c r="X20" s="132">
        <f>+F20+L20+O20</f>
        <v>274</v>
      </c>
      <c r="Y20" s="133">
        <f>+G20+M20+P20</f>
        <v>230</v>
      </c>
      <c r="Z20" s="134">
        <f>+Y20+X20</f>
        <v>504</v>
      </c>
    </row>
    <row r="21" spans="1:26" ht="31.5" customHeight="1" x14ac:dyDescent="0.3">
      <c r="A21" s="393"/>
      <c r="B21" s="127" t="s">
        <v>15</v>
      </c>
      <c r="C21" s="128" t="s">
        <v>16</v>
      </c>
      <c r="D21" s="129" t="s">
        <v>16</v>
      </c>
      <c r="E21" s="130" t="s">
        <v>16</v>
      </c>
      <c r="F21" s="128">
        <f t="shared" ref="F21:H21" si="21">F20/F$28</f>
        <v>8.3229426433915218E-2</v>
      </c>
      <c r="G21" s="129">
        <f t="shared" si="21"/>
        <v>7.666328942924687E-2</v>
      </c>
      <c r="H21" s="130">
        <f t="shared" si="21"/>
        <v>8.0077808396822825E-2</v>
      </c>
      <c r="I21" s="128" t="s">
        <v>16</v>
      </c>
      <c r="J21" s="129" t="s">
        <v>16</v>
      </c>
      <c r="K21" s="130" t="s">
        <v>16</v>
      </c>
      <c r="L21" s="128">
        <f t="shared" ref="L21:Q21" si="22">L20/L$28</f>
        <v>0.12903225806451613</v>
      </c>
      <c r="M21" s="129">
        <f t="shared" si="22"/>
        <v>9.0909090909090912E-2</v>
      </c>
      <c r="N21" s="130">
        <f t="shared" si="22"/>
        <v>0.11320754716981132</v>
      </c>
      <c r="O21" s="128">
        <f t="shared" si="22"/>
        <v>4.5454545454545456E-2</v>
      </c>
      <c r="P21" s="129">
        <f t="shared" si="22"/>
        <v>4.1666666666666664E-2</v>
      </c>
      <c r="Q21" s="130">
        <f t="shared" si="22"/>
        <v>4.4444444444444446E-2</v>
      </c>
      <c r="R21" s="128" t="s">
        <v>16</v>
      </c>
      <c r="S21" s="129" t="s">
        <v>16</v>
      </c>
      <c r="T21" s="130" t="s">
        <v>16</v>
      </c>
      <c r="U21" s="128" t="s">
        <v>16</v>
      </c>
      <c r="V21" s="129" t="s">
        <v>16</v>
      </c>
      <c r="W21" s="130" t="s">
        <v>16</v>
      </c>
      <c r="X21" s="128">
        <f t="shared" ref="X21:Y21" si="23">X20/X$28</f>
        <v>8.2904689863842668E-2</v>
      </c>
      <c r="Y21" s="129">
        <f t="shared" si="23"/>
        <v>7.6488194213501823E-2</v>
      </c>
      <c r="Z21" s="130">
        <f t="shared" si="2"/>
        <v>7.9847908745247151E-2</v>
      </c>
    </row>
    <row r="22" spans="1:26" ht="31.5" customHeight="1" x14ac:dyDescent="0.3">
      <c r="A22" s="393" t="s">
        <v>56</v>
      </c>
      <c r="B22" s="131" t="s">
        <v>13</v>
      </c>
      <c r="C22" s="132" t="s">
        <v>14</v>
      </c>
      <c r="D22" s="133" t="s">
        <v>14</v>
      </c>
      <c r="E22" s="134" t="s">
        <v>14</v>
      </c>
      <c r="F22" s="132">
        <v>242</v>
      </c>
      <c r="G22" s="133">
        <v>190</v>
      </c>
      <c r="H22" s="134">
        <f>+G22+F22</f>
        <v>432</v>
      </c>
      <c r="I22" s="132" t="s">
        <v>14</v>
      </c>
      <c r="J22" s="133" t="s">
        <v>14</v>
      </c>
      <c r="K22" s="134" t="s">
        <v>14</v>
      </c>
      <c r="L22" s="132">
        <v>3</v>
      </c>
      <c r="M22" s="133">
        <v>1</v>
      </c>
      <c r="N22" s="134">
        <f>+M22+L22</f>
        <v>4</v>
      </c>
      <c r="O22" s="132">
        <v>8</v>
      </c>
      <c r="P22" s="133">
        <v>1</v>
      </c>
      <c r="Q22" s="134">
        <f>+P22+O22</f>
        <v>9</v>
      </c>
      <c r="R22" s="132" t="s">
        <v>14</v>
      </c>
      <c r="S22" s="133" t="s">
        <v>14</v>
      </c>
      <c r="T22" s="134" t="s">
        <v>14</v>
      </c>
      <c r="U22" s="132" t="s">
        <v>14</v>
      </c>
      <c r="V22" s="133" t="s">
        <v>14</v>
      </c>
      <c r="W22" s="134" t="s">
        <v>14</v>
      </c>
      <c r="X22" s="132">
        <f>+F22+L22+O22</f>
        <v>253</v>
      </c>
      <c r="Y22" s="133">
        <f>+G22+M22+P22</f>
        <v>192</v>
      </c>
      <c r="Z22" s="134">
        <f>+Y22+X22</f>
        <v>445</v>
      </c>
    </row>
    <row r="23" spans="1:26" ht="31.5" customHeight="1" x14ac:dyDescent="0.3">
      <c r="A23" s="393"/>
      <c r="B23" s="127" t="s">
        <v>15</v>
      </c>
      <c r="C23" s="128" t="s">
        <v>16</v>
      </c>
      <c r="D23" s="129" t="s">
        <v>16</v>
      </c>
      <c r="E23" s="130" t="s">
        <v>16</v>
      </c>
      <c r="F23" s="128">
        <f t="shared" ref="F23:H23" si="24">F22/F$28</f>
        <v>7.5436408977556116E-2</v>
      </c>
      <c r="G23" s="129">
        <f t="shared" si="24"/>
        <v>6.4167510976021608E-2</v>
      </c>
      <c r="H23" s="130">
        <f t="shared" si="24"/>
        <v>7.0027557140541416E-2</v>
      </c>
      <c r="I23" s="128" t="s">
        <v>16</v>
      </c>
      <c r="J23" s="129" t="s">
        <v>16</v>
      </c>
      <c r="K23" s="130" t="s">
        <v>16</v>
      </c>
      <c r="L23" s="128">
        <f t="shared" ref="L23:Q23" si="25">L22/L$28</f>
        <v>9.6774193548387094E-2</v>
      </c>
      <c r="M23" s="129">
        <f t="shared" si="25"/>
        <v>4.5454545454545456E-2</v>
      </c>
      <c r="N23" s="130">
        <f t="shared" si="25"/>
        <v>7.5471698113207544E-2</v>
      </c>
      <c r="O23" s="128">
        <f t="shared" si="25"/>
        <v>0.12121212121212122</v>
      </c>
      <c r="P23" s="129">
        <f t="shared" si="25"/>
        <v>4.1666666666666664E-2</v>
      </c>
      <c r="Q23" s="130">
        <f t="shared" si="25"/>
        <v>0.1</v>
      </c>
      <c r="R23" s="128" t="s">
        <v>16</v>
      </c>
      <c r="S23" s="129" t="s">
        <v>16</v>
      </c>
      <c r="T23" s="130" t="s">
        <v>16</v>
      </c>
      <c r="U23" s="128" t="s">
        <v>16</v>
      </c>
      <c r="V23" s="129" t="s">
        <v>16</v>
      </c>
      <c r="W23" s="130" t="s">
        <v>16</v>
      </c>
      <c r="X23" s="128">
        <f t="shared" ref="X23:Z29" si="26">X22/X$28</f>
        <v>7.6550680786686837E-2</v>
      </c>
      <c r="Y23" s="129">
        <f t="shared" si="26"/>
        <v>6.3851014299966743E-2</v>
      </c>
      <c r="Z23" s="130">
        <f t="shared" si="26"/>
        <v>7.0500633713561467E-2</v>
      </c>
    </row>
    <row r="24" spans="1:26" ht="31.5" customHeight="1" x14ac:dyDescent="0.3">
      <c r="A24" s="393" t="s">
        <v>57</v>
      </c>
      <c r="B24" s="131" t="s">
        <v>13</v>
      </c>
      <c r="C24" s="132" t="s">
        <v>14</v>
      </c>
      <c r="D24" s="133" t="s">
        <v>14</v>
      </c>
      <c r="E24" s="134" t="s">
        <v>14</v>
      </c>
      <c r="F24" s="132">
        <v>143</v>
      </c>
      <c r="G24" s="133">
        <v>104</v>
      </c>
      <c r="H24" s="134">
        <f>+G24+F24</f>
        <v>247</v>
      </c>
      <c r="I24" s="132" t="s">
        <v>14</v>
      </c>
      <c r="J24" s="133" t="s">
        <v>14</v>
      </c>
      <c r="K24" s="134" t="s">
        <v>14</v>
      </c>
      <c r="L24" s="132">
        <v>2</v>
      </c>
      <c r="M24" s="133">
        <v>0</v>
      </c>
      <c r="N24" s="134">
        <f>+M24+L24</f>
        <v>2</v>
      </c>
      <c r="O24" s="132">
        <v>10</v>
      </c>
      <c r="P24" s="133">
        <v>2</v>
      </c>
      <c r="Q24" s="134">
        <f>+P24+O24</f>
        <v>12</v>
      </c>
      <c r="R24" s="132" t="s">
        <v>14</v>
      </c>
      <c r="S24" s="133" t="s">
        <v>14</v>
      </c>
      <c r="T24" s="134" t="s">
        <v>14</v>
      </c>
      <c r="U24" s="132" t="s">
        <v>14</v>
      </c>
      <c r="V24" s="133" t="s">
        <v>14</v>
      </c>
      <c r="W24" s="134" t="s">
        <v>14</v>
      </c>
      <c r="X24" s="132">
        <f>+F24+L24+O24</f>
        <v>155</v>
      </c>
      <c r="Y24" s="133">
        <f>+G24+M24+P24</f>
        <v>106</v>
      </c>
      <c r="Z24" s="134">
        <f>+Y24+X24</f>
        <v>261</v>
      </c>
    </row>
    <row r="25" spans="1:26" ht="31.5" customHeight="1" x14ac:dyDescent="0.3">
      <c r="A25" s="393"/>
      <c r="B25" s="127" t="s">
        <v>15</v>
      </c>
      <c r="C25" s="128" t="s">
        <v>16</v>
      </c>
      <c r="D25" s="129" t="s">
        <v>16</v>
      </c>
      <c r="E25" s="130" t="s">
        <v>16</v>
      </c>
      <c r="F25" s="128">
        <f t="shared" ref="F25:H25" si="27">F24/F$28</f>
        <v>4.4576059850374064E-2</v>
      </c>
      <c r="G25" s="129">
        <f t="shared" si="27"/>
        <v>3.5123269165822354E-2</v>
      </c>
      <c r="H25" s="130">
        <f t="shared" si="27"/>
        <v>4.0038904198411412E-2</v>
      </c>
      <c r="I25" s="128" t="s">
        <v>16</v>
      </c>
      <c r="J25" s="129" t="s">
        <v>16</v>
      </c>
      <c r="K25" s="130" t="s">
        <v>16</v>
      </c>
      <c r="L25" s="128">
        <f t="shared" ref="L25:Q25" si="28">L24/L$28</f>
        <v>6.4516129032258063E-2</v>
      </c>
      <c r="M25" s="129">
        <f t="shared" si="28"/>
        <v>0</v>
      </c>
      <c r="N25" s="130">
        <f t="shared" si="28"/>
        <v>3.7735849056603772E-2</v>
      </c>
      <c r="O25" s="128">
        <f t="shared" si="28"/>
        <v>0.15151515151515152</v>
      </c>
      <c r="P25" s="129">
        <f t="shared" si="28"/>
        <v>8.3333333333333329E-2</v>
      </c>
      <c r="Q25" s="130">
        <f t="shared" si="28"/>
        <v>0.13333333333333333</v>
      </c>
      <c r="R25" s="128" t="s">
        <v>16</v>
      </c>
      <c r="S25" s="129" t="s">
        <v>16</v>
      </c>
      <c r="T25" s="130" t="s">
        <v>16</v>
      </c>
      <c r="U25" s="128" t="s">
        <v>16</v>
      </c>
      <c r="V25" s="129" t="s">
        <v>16</v>
      </c>
      <c r="W25" s="130" t="s">
        <v>16</v>
      </c>
      <c r="X25" s="128">
        <f t="shared" ref="X25:Y25" si="29">X24/X$28</f>
        <v>4.6898638426626324E-2</v>
      </c>
      <c r="Y25" s="129">
        <f t="shared" si="29"/>
        <v>3.5251080811439975E-2</v>
      </c>
      <c r="Z25" s="130">
        <f t="shared" si="26"/>
        <v>4.1349809885931559E-2</v>
      </c>
    </row>
    <row r="26" spans="1:26" ht="31.5" customHeight="1" x14ac:dyDescent="0.3">
      <c r="A26" s="393" t="s">
        <v>58</v>
      </c>
      <c r="B26" s="131" t="s">
        <v>13</v>
      </c>
      <c r="C26" s="132" t="s">
        <v>14</v>
      </c>
      <c r="D26" s="133" t="s">
        <v>14</v>
      </c>
      <c r="E26" s="134" t="s">
        <v>14</v>
      </c>
      <c r="F26" s="132">
        <v>171</v>
      </c>
      <c r="G26" s="133">
        <v>137</v>
      </c>
      <c r="H26" s="134">
        <f>+G26+F26</f>
        <v>308</v>
      </c>
      <c r="I26" s="132" t="s">
        <v>14</v>
      </c>
      <c r="J26" s="133" t="s">
        <v>14</v>
      </c>
      <c r="K26" s="134" t="s">
        <v>14</v>
      </c>
      <c r="L26" s="132">
        <v>1</v>
      </c>
      <c r="M26" s="133">
        <v>1</v>
      </c>
      <c r="N26" s="134">
        <f>+M26+L26</f>
        <v>2</v>
      </c>
      <c r="O26" s="132">
        <v>8</v>
      </c>
      <c r="P26" s="133">
        <v>3</v>
      </c>
      <c r="Q26" s="134">
        <f>+P26+O26</f>
        <v>11</v>
      </c>
      <c r="R26" s="132" t="s">
        <v>14</v>
      </c>
      <c r="S26" s="133" t="s">
        <v>14</v>
      </c>
      <c r="T26" s="134" t="s">
        <v>14</v>
      </c>
      <c r="U26" s="132" t="s">
        <v>14</v>
      </c>
      <c r="V26" s="133" t="s">
        <v>14</v>
      </c>
      <c r="W26" s="134" t="s">
        <v>14</v>
      </c>
      <c r="X26" s="132">
        <f>+F26+L26+O26</f>
        <v>180</v>
      </c>
      <c r="Y26" s="133">
        <f>+G26+M26+P26</f>
        <v>141</v>
      </c>
      <c r="Z26" s="134">
        <f>+Y26+X26</f>
        <v>321</v>
      </c>
    </row>
    <row r="27" spans="1:26" ht="31.5" customHeight="1" thickBot="1" x14ac:dyDescent="0.35">
      <c r="A27" s="394"/>
      <c r="B27" s="135" t="s">
        <v>15</v>
      </c>
      <c r="C27" s="136" t="s">
        <v>16</v>
      </c>
      <c r="D27" s="137" t="s">
        <v>16</v>
      </c>
      <c r="E27" s="138" t="s">
        <v>16</v>
      </c>
      <c r="F27" s="136">
        <f t="shared" ref="F27:H27" si="30">F26/F$28</f>
        <v>5.3304239401496256E-2</v>
      </c>
      <c r="G27" s="137">
        <f t="shared" si="30"/>
        <v>4.6268152651131378E-2</v>
      </c>
      <c r="H27" s="138">
        <f t="shared" si="30"/>
        <v>4.9927054627978605E-2</v>
      </c>
      <c r="I27" s="136" t="s">
        <v>16</v>
      </c>
      <c r="J27" s="137" t="s">
        <v>16</v>
      </c>
      <c r="K27" s="138" t="s">
        <v>16</v>
      </c>
      <c r="L27" s="136">
        <f t="shared" ref="L27:Q27" si="31">L26/L$28</f>
        <v>3.2258064516129031E-2</v>
      </c>
      <c r="M27" s="137">
        <f t="shared" si="31"/>
        <v>4.5454545454545456E-2</v>
      </c>
      <c r="N27" s="138">
        <f t="shared" si="31"/>
        <v>3.7735849056603772E-2</v>
      </c>
      <c r="O27" s="136">
        <f t="shared" si="31"/>
        <v>0.12121212121212122</v>
      </c>
      <c r="P27" s="137">
        <f t="shared" si="31"/>
        <v>0.125</v>
      </c>
      <c r="Q27" s="138">
        <f t="shared" si="31"/>
        <v>0.12222222222222222</v>
      </c>
      <c r="R27" s="136" t="s">
        <v>16</v>
      </c>
      <c r="S27" s="137" t="s">
        <v>16</v>
      </c>
      <c r="T27" s="138" t="s">
        <v>16</v>
      </c>
      <c r="U27" s="136" t="s">
        <v>16</v>
      </c>
      <c r="V27" s="137" t="s">
        <v>16</v>
      </c>
      <c r="W27" s="138" t="s">
        <v>16</v>
      </c>
      <c r="X27" s="136">
        <f t="shared" ref="X27:Y27" si="32">X26/X$28</f>
        <v>5.4462934947049922E-2</v>
      </c>
      <c r="Y27" s="137">
        <f t="shared" si="32"/>
        <v>4.6890588626538075E-2</v>
      </c>
      <c r="Z27" s="138">
        <f t="shared" si="26"/>
        <v>5.0855513307984788E-2</v>
      </c>
    </row>
    <row r="28" spans="1:26" ht="31.5" customHeight="1" x14ac:dyDescent="0.3">
      <c r="A28" s="395" t="s">
        <v>59</v>
      </c>
      <c r="B28" s="123" t="s">
        <v>13</v>
      </c>
      <c r="C28" s="139">
        <v>0</v>
      </c>
      <c r="D28" s="140">
        <v>0</v>
      </c>
      <c r="E28" s="141">
        <v>0</v>
      </c>
      <c r="F28" s="139">
        <f>+F6+F8+F10+F12+F14+F16+F18+F20+F22+F24+F26</f>
        <v>3208</v>
      </c>
      <c r="G28" s="142">
        <f>+G6+G8+G10+G12+G14+G16+G18+G20+G22+G24+G26</f>
        <v>2961</v>
      </c>
      <c r="H28" s="141">
        <f>+G28+F28</f>
        <v>6169</v>
      </c>
      <c r="I28" s="139">
        <v>0</v>
      </c>
      <c r="J28" s="140">
        <v>0</v>
      </c>
      <c r="K28" s="141">
        <v>0</v>
      </c>
      <c r="L28" s="139">
        <f>+L6+L8+L10+L12+L14+L16+L18+L20+L22+L24+L26</f>
        <v>31</v>
      </c>
      <c r="M28" s="142">
        <f>+M6+M8+M10+M12+M14+M16+M18+M20+M22+M24+M26</f>
        <v>22</v>
      </c>
      <c r="N28" s="141">
        <f>+M28+L28</f>
        <v>53</v>
      </c>
      <c r="O28" s="139">
        <f>+O6+O8+O10+O12+O14+O16+O18+O20+O22+O24+O26</f>
        <v>66</v>
      </c>
      <c r="P28" s="142">
        <f>+P6+P8+P10+P12+P14+P16+P18+P20+P22+P24+P26</f>
        <v>24</v>
      </c>
      <c r="Q28" s="141">
        <f>+P28+O28</f>
        <v>90</v>
      </c>
      <c r="R28" s="139">
        <v>0</v>
      </c>
      <c r="S28" s="140">
        <v>0</v>
      </c>
      <c r="T28" s="141">
        <v>0</v>
      </c>
      <c r="U28" s="139">
        <v>0</v>
      </c>
      <c r="V28" s="140">
        <v>0</v>
      </c>
      <c r="W28" s="141">
        <v>0</v>
      </c>
      <c r="X28" s="139">
        <f t="shared" ref="X28:Z28" si="33">C28+F28+I28+L28+O28+U28</f>
        <v>3305</v>
      </c>
      <c r="Y28" s="140">
        <f t="shared" si="33"/>
        <v>3007</v>
      </c>
      <c r="Z28" s="141">
        <f t="shared" si="33"/>
        <v>6312</v>
      </c>
    </row>
    <row r="29" spans="1:26" ht="31.5" customHeight="1" thickBot="1" x14ac:dyDescent="0.35">
      <c r="A29" s="396"/>
      <c r="B29" s="143" t="s">
        <v>15</v>
      </c>
      <c r="C29" s="144" t="s">
        <v>16</v>
      </c>
      <c r="D29" s="145" t="s">
        <v>16</v>
      </c>
      <c r="E29" s="146" t="s">
        <v>16</v>
      </c>
      <c r="F29" s="144">
        <f t="shared" ref="F29:H29" si="34">F28/F$28</f>
        <v>1</v>
      </c>
      <c r="G29" s="147">
        <f t="shared" si="34"/>
        <v>1</v>
      </c>
      <c r="H29" s="146">
        <f t="shared" si="34"/>
        <v>1</v>
      </c>
      <c r="I29" s="144" t="s">
        <v>16</v>
      </c>
      <c r="J29" s="145" t="s">
        <v>16</v>
      </c>
      <c r="K29" s="146" t="s">
        <v>16</v>
      </c>
      <c r="L29" s="144">
        <f t="shared" ref="L29:Q29" si="35">L28/L$28</f>
        <v>1</v>
      </c>
      <c r="M29" s="147">
        <f t="shared" si="35"/>
        <v>1</v>
      </c>
      <c r="N29" s="146">
        <f t="shared" si="35"/>
        <v>1</v>
      </c>
      <c r="O29" s="144">
        <f t="shared" si="35"/>
        <v>1</v>
      </c>
      <c r="P29" s="147">
        <f t="shared" si="35"/>
        <v>1</v>
      </c>
      <c r="Q29" s="146">
        <f t="shared" si="35"/>
        <v>1</v>
      </c>
      <c r="R29" s="144" t="s">
        <v>16</v>
      </c>
      <c r="S29" s="145" t="s">
        <v>16</v>
      </c>
      <c r="T29" s="146" t="s">
        <v>16</v>
      </c>
      <c r="U29" s="144" t="s">
        <v>16</v>
      </c>
      <c r="V29" s="145" t="s">
        <v>16</v>
      </c>
      <c r="W29" s="146" t="s">
        <v>16</v>
      </c>
      <c r="X29" s="144">
        <f t="shared" ref="X29:Y29" si="36">X28/X$28</f>
        <v>1</v>
      </c>
      <c r="Y29" s="145">
        <f t="shared" si="36"/>
        <v>1</v>
      </c>
      <c r="Z29" s="146">
        <f t="shared" si="26"/>
        <v>1</v>
      </c>
    </row>
    <row r="30" spans="1:26" ht="31.5" customHeight="1" thickBot="1" x14ac:dyDescent="0.35">
      <c r="A30" s="148"/>
      <c r="B30" s="149"/>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row>
    <row r="31" spans="1:26" ht="42" customHeight="1" x14ac:dyDescent="0.3">
      <c r="A31" s="151" t="s">
        <v>60</v>
      </c>
      <c r="B31" s="152" t="s">
        <v>21</v>
      </c>
      <c r="C31" s="124" t="s">
        <v>14</v>
      </c>
      <c r="D31" s="125" t="s">
        <v>14</v>
      </c>
      <c r="E31" s="126" t="s">
        <v>14</v>
      </c>
      <c r="F31" s="124">
        <v>0</v>
      </c>
      <c r="G31" s="125">
        <v>0</v>
      </c>
      <c r="H31" s="126">
        <f>+G31+F31</f>
        <v>0</v>
      </c>
      <c r="I31" s="124" t="s">
        <v>14</v>
      </c>
      <c r="J31" s="125" t="s">
        <v>14</v>
      </c>
      <c r="K31" s="126" t="s">
        <v>14</v>
      </c>
      <c r="L31" s="124">
        <v>7</v>
      </c>
      <c r="M31" s="125">
        <v>2</v>
      </c>
      <c r="N31" s="126">
        <f>+M31+L31</f>
        <v>9</v>
      </c>
      <c r="O31" s="124">
        <v>0</v>
      </c>
      <c r="P31" s="125">
        <v>0</v>
      </c>
      <c r="Q31" s="126">
        <f>+P31+O31</f>
        <v>0</v>
      </c>
      <c r="R31" s="124" t="s">
        <v>14</v>
      </c>
      <c r="S31" s="125" t="s">
        <v>14</v>
      </c>
      <c r="T31" s="126" t="s">
        <v>14</v>
      </c>
      <c r="U31" s="124" t="s">
        <v>14</v>
      </c>
      <c r="V31" s="125" t="s">
        <v>14</v>
      </c>
      <c r="W31" s="126" t="s">
        <v>14</v>
      </c>
      <c r="X31" s="124">
        <f>+F31+L31+O31</f>
        <v>7</v>
      </c>
      <c r="Y31" s="125">
        <f>+G31+M31+P31</f>
        <v>2</v>
      </c>
      <c r="Z31" s="126">
        <f>+Y31+X31</f>
        <v>9</v>
      </c>
    </row>
    <row r="32" spans="1:26" ht="43.5" customHeight="1" thickBot="1" x14ac:dyDescent="0.35">
      <c r="A32" s="153" t="s">
        <v>61</v>
      </c>
      <c r="B32" s="154" t="s">
        <v>21</v>
      </c>
      <c r="C32" s="386" t="s">
        <v>14</v>
      </c>
      <c r="D32" s="386"/>
      <c r="E32" s="386"/>
      <c r="F32" s="383">
        <f>+F33-H28-H31</f>
        <v>0</v>
      </c>
      <c r="G32" s="384"/>
      <c r="H32" s="385"/>
      <c r="I32" s="383" t="s">
        <v>14</v>
      </c>
      <c r="J32" s="384"/>
      <c r="K32" s="385"/>
      <c r="L32" s="383">
        <f>+L33-N28-N31</f>
        <v>0</v>
      </c>
      <c r="M32" s="384"/>
      <c r="N32" s="385"/>
      <c r="O32" s="383">
        <f>+O33-Q28-Q31</f>
        <v>0</v>
      </c>
      <c r="P32" s="384"/>
      <c r="Q32" s="385"/>
      <c r="R32" s="383" t="s">
        <v>14</v>
      </c>
      <c r="S32" s="384"/>
      <c r="T32" s="385"/>
      <c r="U32" s="383" t="s">
        <v>14</v>
      </c>
      <c r="V32" s="384"/>
      <c r="W32" s="385"/>
      <c r="X32" s="386">
        <f>+X33-Z28-Z31</f>
        <v>0</v>
      </c>
      <c r="Y32" s="386"/>
      <c r="Z32" s="386"/>
    </row>
    <row r="33" spans="1:26" ht="51.75" customHeight="1" thickBot="1" x14ac:dyDescent="0.35">
      <c r="A33" s="155" t="s">
        <v>22</v>
      </c>
      <c r="B33" s="156" t="s">
        <v>21</v>
      </c>
      <c r="C33" s="387" t="s">
        <v>14</v>
      </c>
      <c r="D33" s="388"/>
      <c r="E33" s="389"/>
      <c r="F33" s="387">
        <v>6169</v>
      </c>
      <c r="G33" s="388"/>
      <c r="H33" s="389"/>
      <c r="I33" s="387" t="s">
        <v>14</v>
      </c>
      <c r="J33" s="388"/>
      <c r="K33" s="389"/>
      <c r="L33" s="387">
        <v>62</v>
      </c>
      <c r="M33" s="388"/>
      <c r="N33" s="389"/>
      <c r="O33" s="387">
        <v>90</v>
      </c>
      <c r="P33" s="388"/>
      <c r="Q33" s="389"/>
      <c r="R33" s="387" t="s">
        <v>14</v>
      </c>
      <c r="S33" s="388"/>
      <c r="T33" s="389"/>
      <c r="U33" s="387" t="s">
        <v>14</v>
      </c>
      <c r="V33" s="388"/>
      <c r="W33" s="389"/>
      <c r="X33" s="390">
        <f>+F33+L33+O33</f>
        <v>6321</v>
      </c>
      <c r="Y33" s="391"/>
      <c r="Z33" s="392"/>
    </row>
    <row r="34" spans="1:26" ht="30.6" customHeight="1" thickBot="1" x14ac:dyDescent="0.35">
      <c r="A34" s="157"/>
      <c r="B34" s="158"/>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row>
    <row r="35" spans="1:26" ht="36.75" customHeight="1" x14ac:dyDescent="0.3">
      <c r="A35" s="381"/>
      <c r="B35" s="382"/>
      <c r="C35" s="382"/>
      <c r="D35" s="382"/>
      <c r="E35" s="382"/>
      <c r="F35" s="379"/>
      <c r="G35" s="379"/>
      <c r="H35" s="379"/>
      <c r="I35" s="379"/>
      <c r="J35" s="379"/>
      <c r="K35" s="379"/>
      <c r="L35" s="379"/>
      <c r="M35" s="379"/>
      <c r="N35" s="379"/>
      <c r="O35" s="379"/>
      <c r="P35" s="379"/>
      <c r="Q35" s="379"/>
      <c r="R35" s="379"/>
      <c r="S35" s="379"/>
      <c r="T35" s="379"/>
      <c r="U35" s="379"/>
      <c r="V35" s="379"/>
      <c r="W35" s="379"/>
      <c r="X35" s="379"/>
      <c r="Y35" s="379"/>
      <c r="Z35" s="380"/>
    </row>
    <row r="36" spans="1:26" ht="44.25" customHeight="1" x14ac:dyDescent="0.3">
      <c r="A36" s="374" t="s">
        <v>24</v>
      </c>
      <c r="B36" s="375"/>
      <c r="C36" s="376">
        <v>0</v>
      </c>
      <c r="D36" s="377"/>
      <c r="E36" s="378"/>
      <c r="F36" s="376">
        <v>1</v>
      </c>
      <c r="G36" s="377"/>
      <c r="H36" s="378"/>
      <c r="I36" s="376">
        <v>0</v>
      </c>
      <c r="J36" s="377">
        <v>2</v>
      </c>
      <c r="K36" s="378">
        <v>2</v>
      </c>
      <c r="L36" s="376">
        <v>1</v>
      </c>
      <c r="M36" s="377">
        <v>2</v>
      </c>
      <c r="N36" s="378">
        <v>2</v>
      </c>
      <c r="O36" s="376">
        <v>1</v>
      </c>
      <c r="P36" s="377">
        <v>1</v>
      </c>
      <c r="Q36" s="378">
        <v>1</v>
      </c>
      <c r="R36" s="376">
        <v>0</v>
      </c>
      <c r="S36" s="377">
        <v>0</v>
      </c>
      <c r="T36" s="378">
        <v>0</v>
      </c>
      <c r="U36" s="376">
        <v>0</v>
      </c>
      <c r="V36" s="377">
        <v>3</v>
      </c>
      <c r="W36" s="378">
        <v>3</v>
      </c>
      <c r="X36" s="376">
        <f>C36+F36+I36+L36+O36+R36+U36</f>
        <v>3</v>
      </c>
      <c r="Y36" s="377">
        <f t="shared" ref="Y36:Z37" si="37">D36+G36+J36+M36+P36+S36+V36</f>
        <v>8</v>
      </c>
      <c r="Z36" s="378">
        <f t="shared" si="37"/>
        <v>8</v>
      </c>
    </row>
    <row r="37" spans="1:26" ht="44.25" customHeight="1" thickBot="1" x14ac:dyDescent="0.35">
      <c r="A37" s="367" t="s">
        <v>25</v>
      </c>
      <c r="B37" s="368"/>
      <c r="C37" s="369">
        <v>1</v>
      </c>
      <c r="D37" s="370"/>
      <c r="E37" s="371"/>
      <c r="F37" s="372">
        <v>2</v>
      </c>
      <c r="G37" s="370"/>
      <c r="H37" s="373"/>
      <c r="I37" s="372">
        <v>0</v>
      </c>
      <c r="J37" s="370"/>
      <c r="K37" s="373"/>
      <c r="L37" s="372">
        <v>1</v>
      </c>
      <c r="M37" s="370"/>
      <c r="N37" s="373"/>
      <c r="O37" s="372">
        <v>1</v>
      </c>
      <c r="P37" s="370"/>
      <c r="Q37" s="373"/>
      <c r="R37" s="372">
        <v>0</v>
      </c>
      <c r="S37" s="370"/>
      <c r="T37" s="373"/>
      <c r="U37" s="372">
        <v>0</v>
      </c>
      <c r="V37" s="370"/>
      <c r="W37" s="373"/>
      <c r="X37" s="370">
        <f>C37+F37+I37+L37+O37+R37+U37</f>
        <v>5</v>
      </c>
      <c r="Y37" s="370">
        <f t="shared" si="37"/>
        <v>0</v>
      </c>
      <c r="Z37" s="373">
        <f t="shared" si="37"/>
        <v>0</v>
      </c>
    </row>
    <row r="38" spans="1:26" x14ac:dyDescent="0.3">
      <c r="A38" s="160" t="s">
        <v>26</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row>
  </sheetData>
  <mergeCells count="66">
    <mergeCell ref="A1:Z1"/>
    <mergeCell ref="A2:Z2"/>
    <mergeCell ref="A3:B5"/>
    <mergeCell ref="C3:Z3"/>
    <mergeCell ref="C4:E4"/>
    <mergeCell ref="F4:H4"/>
    <mergeCell ref="I4:K4"/>
    <mergeCell ref="L4:N4"/>
    <mergeCell ref="O4:Q4"/>
    <mergeCell ref="R4:T4"/>
    <mergeCell ref="A24:A25"/>
    <mergeCell ref="U4:W4"/>
    <mergeCell ref="X4:Z4"/>
    <mergeCell ref="A6:A7"/>
    <mergeCell ref="A8:A9"/>
    <mergeCell ref="A10:A11"/>
    <mergeCell ref="A12:A13"/>
    <mergeCell ref="A14:A15"/>
    <mergeCell ref="A16:A17"/>
    <mergeCell ref="A18:A19"/>
    <mergeCell ref="A20:A21"/>
    <mergeCell ref="A22:A23"/>
    <mergeCell ref="A26:A27"/>
    <mergeCell ref="A28:A29"/>
    <mergeCell ref="C32:E32"/>
    <mergeCell ref="F32:H32"/>
    <mergeCell ref="I32:K32"/>
    <mergeCell ref="O32:Q32"/>
    <mergeCell ref="R32:T32"/>
    <mergeCell ref="U32:W32"/>
    <mergeCell ref="X32:Z32"/>
    <mergeCell ref="C33:E33"/>
    <mergeCell ref="F33:H33"/>
    <mergeCell ref="I33:K33"/>
    <mergeCell ref="L33:N33"/>
    <mergeCell ref="O33:Q33"/>
    <mergeCell ref="R33:T33"/>
    <mergeCell ref="L32:N32"/>
    <mergeCell ref="U33:W33"/>
    <mergeCell ref="X33:Z33"/>
    <mergeCell ref="A35:E35"/>
    <mergeCell ref="F35:H35"/>
    <mergeCell ref="I35:K35"/>
    <mergeCell ref="L35:N35"/>
    <mergeCell ref="O35:Q35"/>
    <mergeCell ref="R35:T35"/>
    <mergeCell ref="U35:W35"/>
    <mergeCell ref="X35:Z35"/>
    <mergeCell ref="O37:Q37"/>
    <mergeCell ref="R37:T37"/>
    <mergeCell ref="O36:Q36"/>
    <mergeCell ref="U37:W37"/>
    <mergeCell ref="X37:Z37"/>
    <mergeCell ref="R36:T36"/>
    <mergeCell ref="U36:W36"/>
    <mergeCell ref="X36:Z36"/>
    <mergeCell ref="A36:B36"/>
    <mergeCell ref="C36:E36"/>
    <mergeCell ref="F36:H36"/>
    <mergeCell ref="I36:K36"/>
    <mergeCell ref="L36:N36"/>
    <mergeCell ref="A37:B37"/>
    <mergeCell ref="C37:E37"/>
    <mergeCell ref="F37:H37"/>
    <mergeCell ref="I37:K37"/>
    <mergeCell ref="L37:N37"/>
  </mergeCells>
  <pageMargins left="0.70866141732283472" right="0.70866141732283472" top="0.74803149606299213" bottom="0.74803149606299213" header="0.31496062992125984" footer="0.31496062992125984"/>
  <pageSetup paperSize="8" scale="53" orientation="landscape" copies="2" r:id="rId1"/>
  <headerFooter>
    <oddFooter>&amp;L&amp;F&amp;C&amp;A&amp;R&amp;P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78AEF-8A08-4645-8E83-2C82D1CCF6EB}">
  <sheetPr>
    <tabColor rgb="FF00FF00"/>
    <pageSetUpPr fitToPage="1"/>
  </sheetPr>
  <dimension ref="A1:J25"/>
  <sheetViews>
    <sheetView topLeftCell="A5" zoomScale="73" zoomScaleNormal="73" workbookViewId="0">
      <selection activeCell="O18" sqref="O18"/>
    </sheetView>
  </sheetViews>
  <sheetFormatPr baseColWidth="10" defaultRowHeight="14.4" x14ac:dyDescent="0.3"/>
  <cols>
    <col min="1" max="1" width="41.109375" customWidth="1"/>
    <col min="2" max="2" width="19.5546875" style="179" customWidth="1"/>
    <col min="3" max="4" width="22.5546875" customWidth="1"/>
    <col min="5" max="5" width="18.44140625" customWidth="1"/>
    <col min="6" max="6" width="20.33203125" customWidth="1"/>
    <col min="7" max="10" width="22.5546875" customWidth="1"/>
  </cols>
  <sheetData>
    <row r="1" spans="1:10" ht="43.5" customHeight="1" x14ac:dyDescent="0.3">
      <c r="A1" s="418" t="s">
        <v>62</v>
      </c>
      <c r="B1" s="418"/>
      <c r="C1" s="418"/>
      <c r="D1" s="418"/>
      <c r="E1" s="418"/>
      <c r="F1" s="418"/>
      <c r="G1" s="418"/>
      <c r="H1" s="418"/>
      <c r="I1" s="418"/>
      <c r="J1" s="418"/>
    </row>
    <row r="2" spans="1:10" ht="42.75" customHeight="1" thickBot="1" x14ac:dyDescent="0.35">
      <c r="A2" s="418" t="s">
        <v>63</v>
      </c>
      <c r="B2" s="418"/>
      <c r="C2" s="419"/>
      <c r="D2" s="419"/>
      <c r="E2" s="419"/>
      <c r="F2" s="419"/>
      <c r="G2" s="419"/>
      <c r="H2" s="419"/>
      <c r="I2" s="419"/>
      <c r="J2" s="419"/>
    </row>
    <row r="3" spans="1:10" ht="51.75" customHeight="1" thickBot="1" x14ac:dyDescent="0.35">
      <c r="A3" s="354" t="s">
        <v>64</v>
      </c>
      <c r="B3" s="355"/>
      <c r="C3" s="359" t="s">
        <v>3</v>
      </c>
      <c r="D3" s="359"/>
      <c r="E3" s="359"/>
      <c r="F3" s="359"/>
      <c r="G3" s="359"/>
      <c r="H3" s="359"/>
      <c r="I3" s="359"/>
      <c r="J3" s="360"/>
    </row>
    <row r="4" spans="1:10" ht="67.5" customHeight="1" thickBot="1" x14ac:dyDescent="0.35">
      <c r="A4" s="356"/>
      <c r="B4" s="357"/>
      <c r="C4" s="80" t="s">
        <v>4</v>
      </c>
      <c r="D4" s="81" t="s">
        <v>5</v>
      </c>
      <c r="E4" s="82" t="s">
        <v>6</v>
      </c>
      <c r="F4" s="81" t="s">
        <v>7</v>
      </c>
      <c r="G4" s="81" t="s">
        <v>8</v>
      </c>
      <c r="H4" s="161" t="s">
        <v>9</v>
      </c>
      <c r="I4" s="83" t="s">
        <v>10</v>
      </c>
      <c r="J4" s="84" t="s">
        <v>11</v>
      </c>
    </row>
    <row r="5" spans="1:10" ht="25.5" customHeight="1" x14ac:dyDescent="0.3">
      <c r="A5" s="420" t="s">
        <v>65</v>
      </c>
      <c r="B5" s="47" t="s">
        <v>21</v>
      </c>
      <c r="C5" s="48" t="s">
        <v>14</v>
      </c>
      <c r="D5" s="48" t="s">
        <v>14</v>
      </c>
      <c r="E5" s="48" t="s">
        <v>14</v>
      </c>
      <c r="F5" s="48">
        <v>50</v>
      </c>
      <c r="G5" s="48">
        <v>71</v>
      </c>
      <c r="H5" s="48" t="s">
        <v>14</v>
      </c>
      <c r="I5" s="49" t="s">
        <v>14</v>
      </c>
      <c r="J5" s="85">
        <f>SUM(C5:I5)</f>
        <v>121</v>
      </c>
    </row>
    <row r="6" spans="1:10" ht="25.5" customHeight="1" x14ac:dyDescent="0.3">
      <c r="A6" s="414"/>
      <c r="B6" s="51" t="s">
        <v>31</v>
      </c>
      <c r="C6" s="59" t="s">
        <v>16</v>
      </c>
      <c r="D6" s="59" t="s">
        <v>16</v>
      </c>
      <c r="E6" s="59" t="s">
        <v>16</v>
      </c>
      <c r="F6" s="86">
        <f t="shared" ref="F6:G6" si="0">F5/F$15</f>
        <v>0.80645161290322576</v>
      </c>
      <c r="G6" s="86">
        <f t="shared" si="0"/>
        <v>0.78888888888888886</v>
      </c>
      <c r="H6" s="59" t="s">
        <v>16</v>
      </c>
      <c r="I6" s="87" t="s">
        <v>16</v>
      </c>
      <c r="J6" s="88">
        <f t="shared" ref="J6" si="1">J5/J$15</f>
        <v>0.79605263157894735</v>
      </c>
    </row>
    <row r="7" spans="1:10" ht="25.5" customHeight="1" x14ac:dyDescent="0.3">
      <c r="A7" s="413" t="s">
        <v>66</v>
      </c>
      <c r="B7" s="55" t="s">
        <v>21</v>
      </c>
      <c r="C7" s="92" t="s">
        <v>14</v>
      </c>
      <c r="D7" s="92" t="s">
        <v>14</v>
      </c>
      <c r="E7" s="92" t="s">
        <v>14</v>
      </c>
      <c r="F7" s="92">
        <v>6</v>
      </c>
      <c r="G7" s="92">
        <v>2</v>
      </c>
      <c r="H7" s="92" t="s">
        <v>14</v>
      </c>
      <c r="I7" s="93" t="s">
        <v>14</v>
      </c>
      <c r="J7" s="162">
        <f t="shared" ref="J7" si="2">SUM(C7:I7)</f>
        <v>8</v>
      </c>
    </row>
    <row r="8" spans="1:10" ht="25.5" customHeight="1" x14ac:dyDescent="0.3">
      <c r="A8" s="414"/>
      <c r="B8" s="51" t="s">
        <v>31</v>
      </c>
      <c r="C8" s="86" t="s">
        <v>16</v>
      </c>
      <c r="D8" s="86" t="s">
        <v>16</v>
      </c>
      <c r="E8" s="86" t="s">
        <v>16</v>
      </c>
      <c r="F8" s="86">
        <f t="shared" ref="F8:G8" si="3">F7/F$15</f>
        <v>9.6774193548387094E-2</v>
      </c>
      <c r="G8" s="86">
        <f t="shared" si="3"/>
        <v>2.2222222222222223E-2</v>
      </c>
      <c r="H8" s="86" t="s">
        <v>16</v>
      </c>
      <c r="I8" s="87" t="s">
        <v>16</v>
      </c>
      <c r="J8" s="88">
        <f t="shared" ref="J8" si="4">J7/J$15</f>
        <v>5.2631578947368418E-2</v>
      </c>
    </row>
    <row r="9" spans="1:10" ht="25.5" customHeight="1" x14ac:dyDescent="0.3">
      <c r="A9" s="413" t="s">
        <v>67</v>
      </c>
      <c r="B9" s="55" t="s">
        <v>21</v>
      </c>
      <c r="C9" s="92" t="s">
        <v>14</v>
      </c>
      <c r="D9" s="92" t="s">
        <v>14</v>
      </c>
      <c r="E9" s="92" t="s">
        <v>14</v>
      </c>
      <c r="F9" s="92">
        <v>0</v>
      </c>
      <c r="G9" s="92">
        <v>11</v>
      </c>
      <c r="H9" s="92" t="s">
        <v>14</v>
      </c>
      <c r="I9" s="93" t="s">
        <v>14</v>
      </c>
      <c r="J9" s="162">
        <f t="shared" ref="J9" si="5">SUM(C9:I9)</f>
        <v>11</v>
      </c>
    </row>
    <row r="10" spans="1:10" ht="25.5" customHeight="1" x14ac:dyDescent="0.3">
      <c r="A10" s="414"/>
      <c r="B10" s="51" t="s">
        <v>31</v>
      </c>
      <c r="C10" s="86" t="s">
        <v>16</v>
      </c>
      <c r="D10" s="86" t="s">
        <v>16</v>
      </c>
      <c r="E10" s="86" t="s">
        <v>16</v>
      </c>
      <c r="F10" s="86">
        <v>0.01</v>
      </c>
      <c r="G10" s="86">
        <f t="shared" ref="G10" si="6">G9/G$15</f>
        <v>0.12222222222222222</v>
      </c>
      <c r="H10" s="86" t="s">
        <v>16</v>
      </c>
      <c r="I10" s="87" t="s">
        <v>16</v>
      </c>
      <c r="J10" s="88">
        <f t="shared" ref="J10" si="7">J9/J$15</f>
        <v>7.2368421052631582E-2</v>
      </c>
    </row>
    <row r="11" spans="1:10" ht="25.5" customHeight="1" x14ac:dyDescent="0.3">
      <c r="A11" s="413" t="s">
        <v>68</v>
      </c>
      <c r="B11" s="55" t="s">
        <v>21</v>
      </c>
      <c r="C11" s="92" t="s">
        <v>14</v>
      </c>
      <c r="D11" s="92" t="s">
        <v>14</v>
      </c>
      <c r="E11" s="92" t="s">
        <v>14</v>
      </c>
      <c r="F11" s="92">
        <v>1</v>
      </c>
      <c r="G11" s="92">
        <v>5</v>
      </c>
      <c r="H11" s="92" t="s">
        <v>14</v>
      </c>
      <c r="I11" s="93" t="s">
        <v>14</v>
      </c>
      <c r="J11" s="162">
        <f t="shared" ref="J11" si="8">SUM(C11:I11)</f>
        <v>6</v>
      </c>
    </row>
    <row r="12" spans="1:10" ht="25.5" customHeight="1" x14ac:dyDescent="0.3">
      <c r="A12" s="414"/>
      <c r="B12" s="51" t="s">
        <v>31</v>
      </c>
      <c r="C12" s="86" t="s">
        <v>16</v>
      </c>
      <c r="D12" s="86" t="s">
        <v>16</v>
      </c>
      <c r="E12" s="86" t="s">
        <v>16</v>
      </c>
      <c r="F12" s="86">
        <f t="shared" ref="F12:G12" si="9">F11/F$15</f>
        <v>1.6129032258064516E-2</v>
      </c>
      <c r="G12" s="86">
        <f t="shared" si="9"/>
        <v>5.5555555555555552E-2</v>
      </c>
      <c r="H12" s="86" t="s">
        <v>16</v>
      </c>
      <c r="I12" s="87" t="s">
        <v>16</v>
      </c>
      <c r="J12" s="88">
        <f t="shared" ref="J12" si="10">J11/J$15</f>
        <v>3.9473684210526314E-2</v>
      </c>
    </row>
    <row r="13" spans="1:10" ht="25.5" customHeight="1" x14ac:dyDescent="0.3">
      <c r="A13" s="413" t="s">
        <v>69</v>
      </c>
      <c r="B13" s="55" t="s">
        <v>21</v>
      </c>
      <c r="C13" s="92" t="s">
        <v>14</v>
      </c>
      <c r="D13" s="92" t="s">
        <v>14</v>
      </c>
      <c r="E13" s="92" t="s">
        <v>14</v>
      </c>
      <c r="F13" s="92">
        <v>5</v>
      </c>
      <c r="G13" s="92">
        <v>1</v>
      </c>
      <c r="H13" s="92" t="s">
        <v>14</v>
      </c>
      <c r="I13" s="93" t="s">
        <v>14</v>
      </c>
      <c r="J13" s="162">
        <f t="shared" ref="J13" si="11">SUM(C13:I13)</f>
        <v>6</v>
      </c>
    </row>
    <row r="14" spans="1:10" ht="25.5" customHeight="1" thickBot="1" x14ac:dyDescent="0.35">
      <c r="A14" s="415"/>
      <c r="B14" s="51" t="s">
        <v>31</v>
      </c>
      <c r="C14" s="163" t="s">
        <v>16</v>
      </c>
      <c r="D14" s="163" t="s">
        <v>16</v>
      </c>
      <c r="E14" s="163" t="s">
        <v>16</v>
      </c>
      <c r="F14" s="163">
        <f t="shared" ref="F14:G14" si="12">F13/F$15</f>
        <v>8.0645161290322578E-2</v>
      </c>
      <c r="G14" s="163">
        <f t="shared" si="12"/>
        <v>1.1111111111111112E-2</v>
      </c>
      <c r="H14" s="163" t="s">
        <v>16</v>
      </c>
      <c r="I14" s="164" t="s">
        <v>16</v>
      </c>
      <c r="J14" s="165">
        <f t="shared" ref="J14" si="13">J13/J$15</f>
        <v>3.9473684210526314E-2</v>
      </c>
    </row>
    <row r="15" spans="1:10" ht="27.75" customHeight="1" x14ac:dyDescent="0.3">
      <c r="A15" s="416" t="s">
        <v>70</v>
      </c>
      <c r="B15" s="47" t="s">
        <v>21</v>
      </c>
      <c r="C15" s="96" t="s">
        <v>14</v>
      </c>
      <c r="D15" s="96" t="s">
        <v>14</v>
      </c>
      <c r="E15" s="96" t="s">
        <v>14</v>
      </c>
      <c r="F15" s="96">
        <f>F5+F7+F9+F11+F13</f>
        <v>62</v>
      </c>
      <c r="G15" s="96">
        <f>G5+G7+G9+G11+G13</f>
        <v>90</v>
      </c>
      <c r="H15" s="96" t="s">
        <v>14</v>
      </c>
      <c r="I15" s="97" t="s">
        <v>14</v>
      </c>
      <c r="J15" s="166">
        <f t="shared" ref="J15" si="14">J5+J7+J9+J11+J13</f>
        <v>152</v>
      </c>
    </row>
    <row r="16" spans="1:10" ht="27.75" customHeight="1" thickBot="1" x14ac:dyDescent="0.35">
      <c r="A16" s="417"/>
      <c r="B16" s="65" t="s">
        <v>31</v>
      </c>
      <c r="C16" s="66" t="s">
        <v>16</v>
      </c>
      <c r="D16" s="66" t="s">
        <v>16</v>
      </c>
      <c r="E16" s="66" t="s">
        <v>16</v>
      </c>
      <c r="F16" s="66">
        <f t="shared" ref="F16:G16" si="15">F15/F$15</f>
        <v>1</v>
      </c>
      <c r="G16" s="66">
        <f t="shared" si="15"/>
        <v>1</v>
      </c>
      <c r="H16" s="66" t="s">
        <v>16</v>
      </c>
      <c r="I16" s="67" t="s">
        <v>16</v>
      </c>
      <c r="J16" s="100">
        <f>J15/J$15</f>
        <v>1</v>
      </c>
    </row>
    <row r="17" spans="1:10" ht="36" customHeight="1" thickBot="1" x14ac:dyDescent="0.35">
      <c r="A17" s="101"/>
      <c r="B17" s="69"/>
      <c r="C17" s="70"/>
      <c r="D17" s="70"/>
      <c r="E17" s="70"/>
      <c r="F17" s="70"/>
      <c r="G17" s="70"/>
      <c r="H17" s="70"/>
      <c r="I17" s="70"/>
      <c r="J17" s="70"/>
    </row>
    <row r="18" spans="1:10" ht="44.25" customHeight="1" x14ac:dyDescent="0.3">
      <c r="A18" s="167" t="s">
        <v>71</v>
      </c>
      <c r="B18" s="168" t="s">
        <v>21</v>
      </c>
      <c r="C18" s="169" t="s">
        <v>14</v>
      </c>
      <c r="D18" s="169" t="s">
        <v>14</v>
      </c>
      <c r="E18" s="169" t="s">
        <v>14</v>
      </c>
      <c r="F18" s="169">
        <v>0</v>
      </c>
      <c r="G18" s="169">
        <v>0</v>
      </c>
      <c r="H18" s="169" t="s">
        <v>14</v>
      </c>
      <c r="I18" s="169" t="s">
        <v>14</v>
      </c>
      <c r="J18" s="170">
        <f>SUM(C18:I18)</f>
        <v>0</v>
      </c>
    </row>
    <row r="19" spans="1:10" ht="44.25" customHeight="1" thickBot="1" x14ac:dyDescent="0.35">
      <c r="A19" s="171" t="s">
        <v>72</v>
      </c>
      <c r="B19" s="65" t="s">
        <v>21</v>
      </c>
      <c r="C19" s="172" t="s">
        <v>14</v>
      </c>
      <c r="D19" s="173">
        <f>+D20</f>
        <v>6169</v>
      </c>
      <c r="E19" s="173" t="s">
        <v>14</v>
      </c>
      <c r="F19" s="173">
        <f>+F20-F18-F15</f>
        <v>0</v>
      </c>
      <c r="G19" s="173">
        <f>+G20-G18-G15</f>
        <v>0</v>
      </c>
      <c r="H19" s="173" t="s">
        <v>14</v>
      </c>
      <c r="I19" s="174" t="s">
        <v>14</v>
      </c>
      <c r="J19" s="175">
        <f>SUM(C19:I19)</f>
        <v>6169</v>
      </c>
    </row>
    <row r="20" spans="1:10" ht="44.25" customHeight="1" thickBot="1" x14ac:dyDescent="0.35">
      <c r="A20" s="176" t="s">
        <v>22</v>
      </c>
      <c r="B20" s="65" t="s">
        <v>21</v>
      </c>
      <c r="C20" s="172" t="s">
        <v>14</v>
      </c>
      <c r="D20" s="173">
        <v>6169</v>
      </c>
      <c r="E20" s="173" t="s">
        <v>14</v>
      </c>
      <c r="F20" s="173">
        <v>62</v>
      </c>
      <c r="G20" s="173">
        <v>90</v>
      </c>
      <c r="H20" s="173" t="s">
        <v>14</v>
      </c>
      <c r="I20" s="173" t="s">
        <v>14</v>
      </c>
      <c r="J20" s="177">
        <f>SUM(C20:I20)</f>
        <v>6321</v>
      </c>
    </row>
    <row r="21" spans="1:10" ht="54.75" customHeight="1" thickBot="1" x14ac:dyDescent="0.35">
      <c r="A21" s="111"/>
      <c r="B21" s="101"/>
      <c r="C21" s="112"/>
      <c r="D21" s="112"/>
      <c r="E21" s="112"/>
      <c r="F21" s="112"/>
      <c r="G21" s="112"/>
      <c r="H21" s="112"/>
      <c r="I21" s="112"/>
      <c r="J21" s="114"/>
    </row>
    <row r="22" spans="1:10" ht="42" customHeight="1" x14ac:dyDescent="0.3">
      <c r="A22" s="322" t="s">
        <v>23</v>
      </c>
      <c r="B22" s="323"/>
      <c r="C22" s="323"/>
      <c r="D22" s="35"/>
      <c r="E22" s="35"/>
      <c r="F22" s="35"/>
      <c r="G22" s="35"/>
      <c r="H22" s="35"/>
      <c r="I22" s="35"/>
      <c r="J22" s="36"/>
    </row>
    <row r="23" spans="1:10" ht="42" customHeight="1" x14ac:dyDescent="0.3">
      <c r="A23" s="339" t="s">
        <v>24</v>
      </c>
      <c r="B23" s="340"/>
      <c r="C23" s="178">
        <v>0</v>
      </c>
      <c r="D23" s="72">
        <v>0</v>
      </c>
      <c r="E23" s="72">
        <v>0</v>
      </c>
      <c r="F23" s="72">
        <v>1</v>
      </c>
      <c r="G23" s="72">
        <v>1</v>
      </c>
      <c r="H23" s="72">
        <v>0</v>
      </c>
      <c r="I23" s="72">
        <v>0</v>
      </c>
      <c r="J23" s="73">
        <f>SUM(C23:I23)</f>
        <v>2</v>
      </c>
    </row>
    <row r="24" spans="1:10" ht="42" customHeight="1" thickBot="1" x14ac:dyDescent="0.35">
      <c r="A24" s="341" t="s">
        <v>25</v>
      </c>
      <c r="B24" s="342"/>
      <c r="C24" s="74">
        <v>1</v>
      </c>
      <c r="D24" s="75">
        <v>2</v>
      </c>
      <c r="E24" s="75">
        <v>0</v>
      </c>
      <c r="F24" s="75">
        <v>1</v>
      </c>
      <c r="G24" s="75">
        <v>1</v>
      </c>
      <c r="H24" s="75">
        <v>0</v>
      </c>
      <c r="I24" s="76">
        <v>0</v>
      </c>
      <c r="J24" s="77">
        <f>SUM(C24:I24)</f>
        <v>5</v>
      </c>
    </row>
    <row r="25" spans="1:10" ht="31.5" customHeight="1" x14ac:dyDescent="0.3">
      <c r="A25" s="44" t="s">
        <v>26</v>
      </c>
      <c r="B25" s="45"/>
      <c r="C25" s="46"/>
      <c r="D25" s="46"/>
      <c r="E25" s="46"/>
      <c r="F25" s="46"/>
      <c r="G25" s="46"/>
      <c r="H25" s="46"/>
      <c r="I25" s="46"/>
      <c r="J25" s="46"/>
    </row>
  </sheetData>
  <mergeCells count="13">
    <mergeCell ref="A7:A8"/>
    <mergeCell ref="A1:J1"/>
    <mergeCell ref="A2:J2"/>
    <mergeCell ref="A3:B4"/>
    <mergeCell ref="C3:J3"/>
    <mergeCell ref="A5:A6"/>
    <mergeCell ref="A24:B24"/>
    <mergeCell ref="A9:A10"/>
    <mergeCell ref="A11:A12"/>
    <mergeCell ref="A13:A14"/>
    <mergeCell ref="A15:A16"/>
    <mergeCell ref="A22:C22"/>
    <mergeCell ref="A23:B23"/>
  </mergeCells>
  <pageMargins left="0.70866141732283472" right="0.70866141732283472" top="0.74803149606299213" bottom="0.74803149606299213" header="0.31496062992125984" footer="0.31496062992125984"/>
  <pageSetup paperSize="9" scale="55" orientation="landscape" r:id="rId1"/>
  <headerFooter>
    <oddFooter>&amp;L&amp;F&amp;C&amp;A&amp;R&amp;P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894F0-2752-48E9-BAC5-04D249FE594B}">
  <sheetPr>
    <tabColor rgb="FF00FF00"/>
    <pageSetUpPr fitToPage="1"/>
  </sheetPr>
  <dimension ref="A1:J21"/>
  <sheetViews>
    <sheetView zoomScale="53" zoomScaleNormal="53" workbookViewId="0">
      <selection activeCell="O18" sqref="O18"/>
    </sheetView>
  </sheetViews>
  <sheetFormatPr baseColWidth="10" defaultRowHeight="14.4" x14ac:dyDescent="0.3"/>
  <cols>
    <col min="1" max="1" width="33.6640625" customWidth="1"/>
    <col min="2" max="2" width="12.109375" customWidth="1"/>
    <col min="3" max="10" width="22.5546875" customWidth="1"/>
  </cols>
  <sheetData>
    <row r="1" spans="1:10" ht="34.5" customHeight="1" x14ac:dyDescent="0.3">
      <c r="A1" s="418" t="s">
        <v>73</v>
      </c>
      <c r="B1" s="418"/>
      <c r="C1" s="418"/>
      <c r="D1" s="418"/>
      <c r="E1" s="418"/>
      <c r="F1" s="418"/>
      <c r="G1" s="418"/>
      <c r="H1" s="418"/>
      <c r="I1" s="418"/>
      <c r="J1" s="418"/>
    </row>
    <row r="2" spans="1:10" ht="35.25" customHeight="1" thickBot="1" x14ac:dyDescent="0.35">
      <c r="A2" s="418" t="s">
        <v>74</v>
      </c>
      <c r="B2" s="418"/>
      <c r="C2" s="419"/>
      <c r="D2" s="419"/>
      <c r="E2" s="419"/>
      <c r="F2" s="419"/>
      <c r="G2" s="419"/>
      <c r="H2" s="419"/>
      <c r="I2" s="419"/>
      <c r="J2" s="419"/>
    </row>
    <row r="3" spans="1:10" ht="51.75" customHeight="1" thickBot="1" x14ac:dyDescent="0.35">
      <c r="A3" s="354" t="s">
        <v>75</v>
      </c>
      <c r="B3" s="355"/>
      <c r="C3" s="358" t="s">
        <v>3</v>
      </c>
      <c r="D3" s="359"/>
      <c r="E3" s="359"/>
      <c r="F3" s="359"/>
      <c r="G3" s="359"/>
      <c r="H3" s="359"/>
      <c r="I3" s="359"/>
      <c r="J3" s="360"/>
    </row>
    <row r="4" spans="1:10" ht="48" customHeight="1" thickBot="1" x14ac:dyDescent="0.35">
      <c r="A4" s="356"/>
      <c r="B4" s="357"/>
      <c r="C4" s="80" t="s">
        <v>4</v>
      </c>
      <c r="D4" s="81" t="s">
        <v>5</v>
      </c>
      <c r="E4" s="82" t="s">
        <v>6</v>
      </c>
      <c r="F4" s="82" t="s">
        <v>76</v>
      </c>
      <c r="G4" s="81" t="s">
        <v>8</v>
      </c>
      <c r="H4" s="81" t="s">
        <v>9</v>
      </c>
      <c r="I4" s="83" t="s">
        <v>10</v>
      </c>
      <c r="J4" s="84" t="s">
        <v>11</v>
      </c>
    </row>
    <row r="5" spans="1:10" ht="25.5" customHeight="1" x14ac:dyDescent="0.3">
      <c r="A5" s="425" t="s">
        <v>77</v>
      </c>
      <c r="B5" s="55" t="s">
        <v>21</v>
      </c>
      <c r="C5" s="48" t="s">
        <v>14</v>
      </c>
      <c r="D5" s="48" t="s">
        <v>14</v>
      </c>
      <c r="E5" s="48" t="s">
        <v>14</v>
      </c>
      <c r="F5" s="48">
        <v>62</v>
      </c>
      <c r="G5" s="48">
        <v>73</v>
      </c>
      <c r="H5" s="48" t="s">
        <v>14</v>
      </c>
      <c r="I5" s="49" t="s">
        <v>14</v>
      </c>
      <c r="J5" s="85">
        <f>SUM(C5:I5)</f>
        <v>135</v>
      </c>
    </row>
    <row r="6" spans="1:10" ht="25.5" customHeight="1" x14ac:dyDescent="0.3">
      <c r="A6" s="424"/>
      <c r="B6" s="51" t="s">
        <v>31</v>
      </c>
      <c r="C6" s="86" t="s">
        <v>16</v>
      </c>
      <c r="D6" s="86" t="s">
        <v>16</v>
      </c>
      <c r="E6" s="86" t="s">
        <v>16</v>
      </c>
      <c r="F6" s="86">
        <f t="shared" ref="F6:G6" si="0">F5/F$11</f>
        <v>1</v>
      </c>
      <c r="G6" s="86">
        <f t="shared" si="0"/>
        <v>0.8202247191011236</v>
      </c>
      <c r="H6" s="86" t="s">
        <v>16</v>
      </c>
      <c r="I6" s="87" t="s">
        <v>16</v>
      </c>
      <c r="J6" s="88">
        <f t="shared" ref="J6" si="1">J5/J$11</f>
        <v>0.89403973509933776</v>
      </c>
    </row>
    <row r="7" spans="1:10" ht="25.5" customHeight="1" x14ac:dyDescent="0.3">
      <c r="A7" s="421" t="s">
        <v>78</v>
      </c>
      <c r="B7" s="55" t="s">
        <v>21</v>
      </c>
      <c r="C7" s="92" t="s">
        <v>14</v>
      </c>
      <c r="D7" s="92" t="s">
        <v>14</v>
      </c>
      <c r="E7" s="92" t="s">
        <v>14</v>
      </c>
      <c r="F7" s="92">
        <v>0</v>
      </c>
      <c r="G7" s="92">
        <v>1</v>
      </c>
      <c r="H7" s="92" t="s">
        <v>14</v>
      </c>
      <c r="I7" s="93" t="s">
        <v>14</v>
      </c>
      <c r="J7" s="162">
        <f t="shared" ref="J7" si="2">SUM(C7:I7)</f>
        <v>1</v>
      </c>
    </row>
    <row r="8" spans="1:10" ht="25.5" customHeight="1" x14ac:dyDescent="0.3">
      <c r="A8" s="424"/>
      <c r="B8" s="51" t="s">
        <v>31</v>
      </c>
      <c r="C8" s="86" t="s">
        <v>16</v>
      </c>
      <c r="D8" s="86" t="s">
        <v>16</v>
      </c>
      <c r="E8" s="86" t="s">
        <v>16</v>
      </c>
      <c r="F8" s="86">
        <f t="shared" ref="F8:G8" si="3">F7/F$11</f>
        <v>0</v>
      </c>
      <c r="G8" s="86">
        <f t="shared" si="3"/>
        <v>1.1235955056179775E-2</v>
      </c>
      <c r="H8" s="86" t="s">
        <v>16</v>
      </c>
      <c r="I8" s="87" t="s">
        <v>16</v>
      </c>
      <c r="J8" s="88">
        <f t="shared" ref="J8" si="4">J7/J$11</f>
        <v>6.6225165562913907E-3</v>
      </c>
    </row>
    <row r="9" spans="1:10" ht="25.5" customHeight="1" x14ac:dyDescent="0.3">
      <c r="A9" s="421" t="s">
        <v>79</v>
      </c>
      <c r="B9" s="89" t="s">
        <v>21</v>
      </c>
      <c r="C9" s="90" t="s">
        <v>14</v>
      </c>
      <c r="D9" s="90" t="s">
        <v>14</v>
      </c>
      <c r="E9" s="90" t="s">
        <v>14</v>
      </c>
      <c r="F9" s="90">
        <v>0</v>
      </c>
      <c r="G9" s="90">
        <v>15</v>
      </c>
      <c r="H9" s="90" t="s">
        <v>14</v>
      </c>
      <c r="I9" s="57" t="s">
        <v>14</v>
      </c>
      <c r="J9" s="91">
        <f t="shared" ref="J9:J11" si="5">SUM(C9:I9)</f>
        <v>15</v>
      </c>
    </row>
    <row r="10" spans="1:10" ht="25.5" customHeight="1" thickBot="1" x14ac:dyDescent="0.35">
      <c r="A10" s="422"/>
      <c r="B10" s="65" t="s">
        <v>31</v>
      </c>
      <c r="C10" s="94" t="s">
        <v>16</v>
      </c>
      <c r="D10" s="94" t="s">
        <v>16</v>
      </c>
      <c r="E10" s="94" t="s">
        <v>16</v>
      </c>
      <c r="F10" s="94">
        <f t="shared" ref="F10:G10" si="6">F9/F$11</f>
        <v>0</v>
      </c>
      <c r="G10" s="94">
        <f t="shared" si="6"/>
        <v>0.16853932584269662</v>
      </c>
      <c r="H10" s="94" t="s">
        <v>16</v>
      </c>
      <c r="I10" s="95" t="s">
        <v>16</v>
      </c>
      <c r="J10" s="180">
        <f t="shared" ref="J10" si="7">J9/J$11</f>
        <v>9.9337748344370855E-2</v>
      </c>
    </row>
    <row r="11" spans="1:10" ht="27.75" customHeight="1" x14ac:dyDescent="0.3">
      <c r="A11" s="423" t="s">
        <v>80</v>
      </c>
      <c r="B11" s="55" t="s">
        <v>21</v>
      </c>
      <c r="C11" s="62" t="s">
        <v>14</v>
      </c>
      <c r="D11" s="62" t="s">
        <v>14</v>
      </c>
      <c r="E11" s="62" t="s">
        <v>14</v>
      </c>
      <c r="F11" s="62">
        <f t="shared" ref="F11:G11" si="8">F5+F7++F9</f>
        <v>62</v>
      </c>
      <c r="G11" s="62">
        <f t="shared" si="8"/>
        <v>89</v>
      </c>
      <c r="H11" s="62" t="s">
        <v>14</v>
      </c>
      <c r="I11" s="63" t="s">
        <v>14</v>
      </c>
      <c r="J11" s="98">
        <f t="shared" si="5"/>
        <v>151</v>
      </c>
    </row>
    <row r="12" spans="1:10" ht="27.75" customHeight="1" thickBot="1" x14ac:dyDescent="0.35">
      <c r="A12" s="356"/>
      <c r="B12" s="65" t="s">
        <v>31</v>
      </c>
      <c r="C12" s="66" t="s">
        <v>16</v>
      </c>
      <c r="D12" s="66" t="s">
        <v>16</v>
      </c>
      <c r="E12" s="66" t="s">
        <v>16</v>
      </c>
      <c r="F12" s="66">
        <f t="shared" ref="F12:G12" si="9">F11/F$11</f>
        <v>1</v>
      </c>
      <c r="G12" s="66">
        <f t="shared" si="9"/>
        <v>1</v>
      </c>
      <c r="H12" s="66" t="s">
        <v>16</v>
      </c>
      <c r="I12" s="99" t="s">
        <v>16</v>
      </c>
      <c r="J12" s="100">
        <f>J11/J$11</f>
        <v>1</v>
      </c>
    </row>
    <row r="13" spans="1:10" ht="36" customHeight="1" thickBot="1" x14ac:dyDescent="0.35">
      <c r="A13" s="101"/>
      <c r="B13" s="69"/>
      <c r="C13" s="70"/>
      <c r="D13" s="70"/>
      <c r="E13" s="70"/>
      <c r="F13" s="70"/>
      <c r="G13" s="70"/>
      <c r="H13" s="70"/>
      <c r="I13" s="70"/>
      <c r="J13" s="70"/>
    </row>
    <row r="14" spans="1:10" ht="48.75" customHeight="1" x14ac:dyDescent="0.3">
      <c r="A14" s="167" t="s">
        <v>81</v>
      </c>
      <c r="B14" s="181" t="s">
        <v>21</v>
      </c>
      <c r="C14" s="169" t="s">
        <v>14</v>
      </c>
      <c r="D14" s="169" t="s">
        <v>14</v>
      </c>
      <c r="E14" s="169" t="s">
        <v>14</v>
      </c>
      <c r="F14" s="169">
        <v>0</v>
      </c>
      <c r="G14" s="169">
        <v>1</v>
      </c>
      <c r="H14" s="169" t="s">
        <v>14</v>
      </c>
      <c r="I14" s="182" t="s">
        <v>14</v>
      </c>
      <c r="J14" s="170">
        <f>SUM(C14:I14)</f>
        <v>1</v>
      </c>
    </row>
    <row r="15" spans="1:10" ht="48.75" customHeight="1" thickBot="1" x14ac:dyDescent="0.35">
      <c r="A15" s="183" t="s">
        <v>72</v>
      </c>
      <c r="B15" s="184" t="s">
        <v>21</v>
      </c>
      <c r="C15" s="173" t="s">
        <v>14</v>
      </c>
      <c r="D15" s="173">
        <f>+D16</f>
        <v>6169</v>
      </c>
      <c r="E15" s="173" t="s">
        <v>14</v>
      </c>
      <c r="F15" s="173">
        <f>+F16-F14-F11</f>
        <v>0</v>
      </c>
      <c r="G15" s="173">
        <f>+G16-G14-G11</f>
        <v>0</v>
      </c>
      <c r="H15" s="173" t="s">
        <v>14</v>
      </c>
      <c r="I15" s="174" t="s">
        <v>14</v>
      </c>
      <c r="J15" s="177">
        <f t="shared" ref="J15" si="10">J16-J11-J14</f>
        <v>6169</v>
      </c>
    </row>
    <row r="16" spans="1:10" ht="48.75" customHeight="1" thickBot="1" x14ac:dyDescent="0.35">
      <c r="A16" s="185" t="s">
        <v>22</v>
      </c>
      <c r="B16" s="115" t="s">
        <v>21</v>
      </c>
      <c r="C16" s="173" t="s">
        <v>14</v>
      </c>
      <c r="D16" s="173">
        <v>6169</v>
      </c>
      <c r="E16" s="173" t="s">
        <v>14</v>
      </c>
      <c r="F16" s="173">
        <v>62</v>
      </c>
      <c r="G16" s="173">
        <v>90</v>
      </c>
      <c r="H16" s="173" t="s">
        <v>14</v>
      </c>
      <c r="I16" s="174" t="s">
        <v>14</v>
      </c>
      <c r="J16" s="177">
        <f>SUM(C16:I16)</f>
        <v>6321</v>
      </c>
    </row>
    <row r="17" spans="1:10" ht="54.75" customHeight="1" thickBot="1" x14ac:dyDescent="0.35">
      <c r="A17" s="111"/>
      <c r="B17" s="101"/>
      <c r="C17" s="112"/>
      <c r="D17" s="112"/>
      <c r="E17" s="112"/>
      <c r="F17" s="112"/>
      <c r="G17" s="112"/>
      <c r="H17" s="112"/>
      <c r="I17" s="112"/>
      <c r="J17" s="114"/>
    </row>
    <row r="18" spans="1:10" ht="36" customHeight="1" x14ac:dyDescent="0.3">
      <c r="A18" s="322" t="s">
        <v>23</v>
      </c>
      <c r="B18" s="323"/>
      <c r="C18" s="323"/>
      <c r="D18" s="35"/>
      <c r="E18" s="35"/>
      <c r="F18" s="35"/>
      <c r="G18" s="35"/>
      <c r="H18" s="35"/>
      <c r="I18" s="35"/>
      <c r="J18" s="36"/>
    </row>
    <row r="19" spans="1:10" ht="36" customHeight="1" x14ac:dyDescent="0.3">
      <c r="A19" s="339" t="s">
        <v>24</v>
      </c>
      <c r="B19" s="340"/>
      <c r="C19" s="186">
        <v>0</v>
      </c>
      <c r="D19" s="72">
        <v>0</v>
      </c>
      <c r="E19" s="72">
        <v>0</v>
      </c>
      <c r="F19" s="72">
        <v>1</v>
      </c>
      <c r="G19" s="72">
        <v>1</v>
      </c>
      <c r="H19" s="72">
        <v>0</v>
      </c>
      <c r="I19" s="72">
        <v>0</v>
      </c>
      <c r="J19" s="73">
        <f>SUM(C19:I19)</f>
        <v>2</v>
      </c>
    </row>
    <row r="20" spans="1:10" ht="36" customHeight="1" thickBot="1" x14ac:dyDescent="0.35">
      <c r="A20" s="341" t="s">
        <v>25</v>
      </c>
      <c r="B20" s="342"/>
      <c r="C20" s="74">
        <v>1</v>
      </c>
      <c r="D20" s="75">
        <v>2</v>
      </c>
      <c r="E20" s="75">
        <v>0</v>
      </c>
      <c r="F20" s="75">
        <v>1</v>
      </c>
      <c r="G20" s="75">
        <v>1</v>
      </c>
      <c r="H20" s="75">
        <v>0</v>
      </c>
      <c r="I20" s="76">
        <v>0</v>
      </c>
      <c r="J20" s="77">
        <f>SUM(C20:I20)</f>
        <v>5</v>
      </c>
    </row>
    <row r="21" spans="1:10" ht="31.5" customHeight="1" x14ac:dyDescent="0.3">
      <c r="A21" s="44" t="s">
        <v>26</v>
      </c>
      <c r="B21" s="45"/>
      <c r="C21" s="46"/>
      <c r="D21" s="46"/>
      <c r="E21" s="46"/>
      <c r="F21" s="46"/>
      <c r="G21" s="46"/>
      <c r="H21" s="46"/>
      <c r="I21" s="46"/>
      <c r="J21" s="46"/>
    </row>
  </sheetData>
  <mergeCells count="11">
    <mergeCell ref="A7:A8"/>
    <mergeCell ref="A1:J1"/>
    <mergeCell ref="A2:J2"/>
    <mergeCell ref="A3:B4"/>
    <mergeCell ref="C3:J3"/>
    <mergeCell ref="A5:A6"/>
    <mergeCell ref="A9:A10"/>
    <mergeCell ref="A11:A12"/>
    <mergeCell ref="A18:C18"/>
    <mergeCell ref="A19:B19"/>
    <mergeCell ref="A20:B20"/>
  </mergeCells>
  <pageMargins left="0.70866141732283472" right="0.70866141732283472" top="0.74803149606299213" bottom="0.74803149606299213" header="0.31496062992125984" footer="0.31496062992125984"/>
  <pageSetup paperSize="9" scale="57" orientation="landscape" r:id="rId1"/>
  <headerFooter>
    <oddFooter>&amp;L&amp;F&amp;C&amp;A&amp;R&amp;P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89B01-7A9C-4898-8873-581DDC974F87}">
  <sheetPr>
    <tabColor rgb="FF00FF00"/>
    <pageSetUpPr fitToPage="1"/>
  </sheetPr>
  <dimension ref="A1:J32"/>
  <sheetViews>
    <sheetView zoomScale="60" zoomScaleNormal="60" workbookViewId="0">
      <selection activeCell="O18" sqref="O18"/>
    </sheetView>
  </sheetViews>
  <sheetFormatPr baseColWidth="10" defaultRowHeight="14.4" x14ac:dyDescent="0.3"/>
  <cols>
    <col min="1" max="1" width="54.5546875" customWidth="1"/>
    <col min="2" max="2" width="17.33203125" customWidth="1"/>
    <col min="3" max="10" width="26.109375" customWidth="1"/>
  </cols>
  <sheetData>
    <row r="1" spans="1:10" ht="57" customHeight="1" x14ac:dyDescent="0.3">
      <c r="A1" s="438" t="s">
        <v>82</v>
      </c>
      <c r="B1" s="438"/>
      <c r="C1" s="438"/>
      <c r="D1" s="438"/>
      <c r="E1" s="438"/>
      <c r="F1" s="438"/>
      <c r="G1" s="438"/>
      <c r="H1" s="438"/>
      <c r="I1" s="438"/>
      <c r="J1" s="438"/>
    </row>
    <row r="2" spans="1:10" ht="42" customHeight="1" thickBot="1" x14ac:dyDescent="0.35">
      <c r="A2" s="439" t="s">
        <v>83</v>
      </c>
      <c r="B2" s="439"/>
      <c r="C2" s="440"/>
      <c r="D2" s="440"/>
      <c r="E2" s="440"/>
      <c r="F2" s="440"/>
      <c r="G2" s="440"/>
      <c r="H2" s="440"/>
      <c r="I2" s="440"/>
      <c r="J2" s="440"/>
    </row>
    <row r="3" spans="1:10" ht="51.75" customHeight="1" thickBot="1" x14ac:dyDescent="0.35">
      <c r="A3" s="404" t="s">
        <v>84</v>
      </c>
      <c r="B3" s="441"/>
      <c r="C3" s="358" t="s">
        <v>3</v>
      </c>
      <c r="D3" s="359"/>
      <c r="E3" s="359"/>
      <c r="F3" s="359"/>
      <c r="G3" s="359"/>
      <c r="H3" s="359"/>
      <c r="I3" s="359"/>
      <c r="J3" s="360"/>
    </row>
    <row r="4" spans="1:10" ht="57.75" customHeight="1" thickBot="1" x14ac:dyDescent="0.35">
      <c r="A4" s="408"/>
      <c r="B4" s="442"/>
      <c r="C4" s="187" t="s">
        <v>4</v>
      </c>
      <c r="D4" s="188" t="s">
        <v>5</v>
      </c>
      <c r="E4" s="189" t="s">
        <v>6</v>
      </c>
      <c r="F4" s="189" t="s">
        <v>7</v>
      </c>
      <c r="G4" s="188" t="s">
        <v>8</v>
      </c>
      <c r="H4" s="190" t="s">
        <v>9</v>
      </c>
      <c r="I4" s="191" t="s">
        <v>10</v>
      </c>
      <c r="J4" s="316" t="s">
        <v>11</v>
      </c>
    </row>
    <row r="5" spans="1:10" ht="31.5" customHeight="1" x14ac:dyDescent="0.3">
      <c r="A5" s="443" t="s">
        <v>85</v>
      </c>
      <c r="B5" s="192" t="s">
        <v>21</v>
      </c>
      <c r="C5" s="193" t="s">
        <v>14</v>
      </c>
      <c r="D5" s="193">
        <v>239</v>
      </c>
      <c r="E5" s="193" t="s">
        <v>14</v>
      </c>
      <c r="F5" s="193">
        <v>6</v>
      </c>
      <c r="G5" s="193">
        <v>2</v>
      </c>
      <c r="H5" s="193" t="s">
        <v>14</v>
      </c>
      <c r="I5" s="194" t="s">
        <v>14</v>
      </c>
      <c r="J5" s="195">
        <f>SUM(C5:I5)</f>
        <v>247</v>
      </c>
    </row>
    <row r="6" spans="1:10" ht="31.5" customHeight="1" x14ac:dyDescent="0.3">
      <c r="A6" s="436"/>
      <c r="B6" s="196" t="s">
        <v>31</v>
      </c>
      <c r="C6" s="197" t="s">
        <v>16</v>
      </c>
      <c r="D6" s="197">
        <f t="shared" ref="D6" si="0">D5/D$21</f>
        <v>4.0973769929710267E-2</v>
      </c>
      <c r="E6" s="197" t="s">
        <v>16</v>
      </c>
      <c r="F6" s="197">
        <f t="shared" ref="F6:G6" si="1">F5/F$21</f>
        <v>0.17142857142857143</v>
      </c>
      <c r="G6" s="197">
        <f t="shared" si="1"/>
        <v>2.4390243902439025E-2</v>
      </c>
      <c r="H6" s="197" t="s">
        <v>16</v>
      </c>
      <c r="I6" s="198" t="s">
        <v>16</v>
      </c>
      <c r="J6" s="199">
        <f t="shared" ref="J6" si="2">J5/J$21</f>
        <v>4.1512605042016808E-2</v>
      </c>
    </row>
    <row r="7" spans="1:10" ht="25.5" customHeight="1" x14ac:dyDescent="0.3">
      <c r="A7" s="435" t="s">
        <v>86</v>
      </c>
      <c r="B7" s="200" t="s">
        <v>21</v>
      </c>
      <c r="C7" s="201" t="s">
        <v>14</v>
      </c>
      <c r="D7" s="201">
        <v>1878</v>
      </c>
      <c r="E7" s="201" t="s">
        <v>14</v>
      </c>
      <c r="F7" s="201">
        <v>3</v>
      </c>
      <c r="G7" s="201">
        <v>9</v>
      </c>
      <c r="H7" s="201" t="s">
        <v>14</v>
      </c>
      <c r="I7" s="202" t="s">
        <v>14</v>
      </c>
      <c r="J7" s="203">
        <f t="shared" ref="J7" si="3">SUM(C7:I7)</f>
        <v>1890</v>
      </c>
    </row>
    <row r="8" spans="1:10" ht="25.5" customHeight="1" x14ac:dyDescent="0.3">
      <c r="A8" s="436"/>
      <c r="B8" s="196" t="s">
        <v>31</v>
      </c>
      <c r="C8" s="197" t="s">
        <v>16</v>
      </c>
      <c r="D8" s="197">
        <f t="shared" ref="D8" si="4">D7/D$21</f>
        <v>0.32196125492885308</v>
      </c>
      <c r="E8" s="197" t="s">
        <v>16</v>
      </c>
      <c r="F8" s="197">
        <f t="shared" ref="F8:G8" si="5">F7/F$21</f>
        <v>8.5714285714285715E-2</v>
      </c>
      <c r="G8" s="197">
        <f t="shared" si="5"/>
        <v>0.10975609756097561</v>
      </c>
      <c r="H8" s="197" t="s">
        <v>16</v>
      </c>
      <c r="I8" s="198" t="s">
        <v>16</v>
      </c>
      <c r="J8" s="199">
        <f t="shared" ref="J8" si="6">J7/J$21</f>
        <v>0.31764705882352939</v>
      </c>
    </row>
    <row r="9" spans="1:10" ht="33.75" customHeight="1" x14ac:dyDescent="0.3">
      <c r="A9" s="435" t="s">
        <v>87</v>
      </c>
      <c r="B9" s="200" t="s">
        <v>21</v>
      </c>
      <c r="C9" s="201" t="s">
        <v>14</v>
      </c>
      <c r="D9" s="204">
        <v>1117</v>
      </c>
      <c r="E9" s="201" t="s">
        <v>14</v>
      </c>
      <c r="F9" s="201">
        <v>20</v>
      </c>
      <c r="G9" s="201">
        <v>28</v>
      </c>
      <c r="H9" s="201" t="s">
        <v>14</v>
      </c>
      <c r="I9" s="202" t="s">
        <v>14</v>
      </c>
      <c r="J9" s="203">
        <f t="shared" ref="J9" si="7">SUM(C9:I9)</f>
        <v>1165</v>
      </c>
    </row>
    <row r="10" spans="1:10" ht="33.75" customHeight="1" x14ac:dyDescent="0.3">
      <c r="A10" s="436"/>
      <c r="B10" s="196" t="s">
        <v>31</v>
      </c>
      <c r="C10" s="197" t="s">
        <v>16</v>
      </c>
      <c r="D10" s="197">
        <f t="shared" ref="D10" si="8">D9/D$21</f>
        <v>0.19149665695182583</v>
      </c>
      <c r="E10" s="197" t="s">
        <v>16</v>
      </c>
      <c r="F10" s="197">
        <f t="shared" ref="F10:G10" si="9">F9/F$21</f>
        <v>0.5714285714285714</v>
      </c>
      <c r="G10" s="197">
        <f t="shared" si="9"/>
        <v>0.34146341463414637</v>
      </c>
      <c r="H10" s="197" t="s">
        <v>16</v>
      </c>
      <c r="I10" s="198" t="s">
        <v>16</v>
      </c>
      <c r="J10" s="199">
        <f t="shared" ref="J10" si="10">J9/J$21</f>
        <v>0.19579831932773109</v>
      </c>
    </row>
    <row r="11" spans="1:10" ht="25.5" customHeight="1" x14ac:dyDescent="0.3">
      <c r="A11" s="435" t="s">
        <v>88</v>
      </c>
      <c r="B11" s="200" t="s">
        <v>21</v>
      </c>
      <c r="C11" s="201" t="s">
        <v>14</v>
      </c>
      <c r="D11" s="201">
        <v>598</v>
      </c>
      <c r="E11" s="201" t="s">
        <v>14</v>
      </c>
      <c r="F11" s="201">
        <v>1</v>
      </c>
      <c r="G11" s="201">
        <v>2</v>
      </c>
      <c r="H11" s="201" t="s">
        <v>14</v>
      </c>
      <c r="I11" s="202" t="s">
        <v>14</v>
      </c>
      <c r="J11" s="203">
        <f t="shared" ref="J11" si="11">SUM(C11:I11)</f>
        <v>601</v>
      </c>
    </row>
    <row r="12" spans="1:10" ht="25.5" customHeight="1" x14ac:dyDescent="0.3">
      <c r="A12" s="436"/>
      <c r="B12" s="196" t="s">
        <v>31</v>
      </c>
      <c r="C12" s="197" t="s">
        <v>16</v>
      </c>
      <c r="D12" s="197">
        <f t="shared" ref="D12" si="12">D11/D$21</f>
        <v>0.10252014400822904</v>
      </c>
      <c r="E12" s="197" t="s">
        <v>16</v>
      </c>
      <c r="F12" s="197">
        <f t="shared" ref="F12:G12" si="13">F11/F$21</f>
        <v>2.8571428571428571E-2</v>
      </c>
      <c r="G12" s="197">
        <f t="shared" si="13"/>
        <v>2.4390243902439025E-2</v>
      </c>
      <c r="H12" s="197" t="s">
        <v>16</v>
      </c>
      <c r="I12" s="198" t="s">
        <v>16</v>
      </c>
      <c r="J12" s="199">
        <f t="shared" ref="J12" si="14">J11/J$21</f>
        <v>0.10100840336134453</v>
      </c>
    </row>
    <row r="13" spans="1:10" ht="25.5" customHeight="1" x14ac:dyDescent="0.3">
      <c r="A13" s="435" t="s">
        <v>89</v>
      </c>
      <c r="B13" s="200" t="s">
        <v>21</v>
      </c>
      <c r="C13" s="201" t="s">
        <v>14</v>
      </c>
      <c r="D13" s="201">
        <v>103</v>
      </c>
      <c r="E13" s="201" t="s">
        <v>14</v>
      </c>
      <c r="F13" s="201">
        <v>0</v>
      </c>
      <c r="G13" s="201">
        <v>13</v>
      </c>
      <c r="H13" s="201" t="s">
        <v>14</v>
      </c>
      <c r="I13" s="202" t="s">
        <v>14</v>
      </c>
      <c r="J13" s="203">
        <f t="shared" ref="J13" si="15">SUM(C13:I13)</f>
        <v>116</v>
      </c>
    </row>
    <row r="14" spans="1:10" ht="25.5" customHeight="1" x14ac:dyDescent="0.3">
      <c r="A14" s="436"/>
      <c r="B14" s="196" t="s">
        <v>31</v>
      </c>
      <c r="C14" s="197" t="s">
        <v>16</v>
      </c>
      <c r="D14" s="197">
        <f t="shared" ref="D14" si="16">D13/D$21</f>
        <v>1.7658151894393966E-2</v>
      </c>
      <c r="E14" s="197" t="s">
        <v>16</v>
      </c>
      <c r="F14" s="197">
        <f t="shared" ref="F14:G14" si="17">F13/F$21</f>
        <v>0</v>
      </c>
      <c r="G14" s="197">
        <f t="shared" si="17"/>
        <v>0.15853658536585366</v>
      </c>
      <c r="H14" s="197" t="s">
        <v>16</v>
      </c>
      <c r="I14" s="198" t="s">
        <v>16</v>
      </c>
      <c r="J14" s="199">
        <f t="shared" ref="J14" si="18">J13/J$21</f>
        <v>1.9495798319327733E-2</v>
      </c>
    </row>
    <row r="15" spans="1:10" ht="25.5" customHeight="1" x14ac:dyDescent="0.3">
      <c r="A15" s="435" t="s">
        <v>90</v>
      </c>
      <c r="B15" s="200" t="s">
        <v>21</v>
      </c>
      <c r="C15" s="201" t="s">
        <v>14</v>
      </c>
      <c r="D15" s="201">
        <v>1114</v>
      </c>
      <c r="E15" s="201" t="s">
        <v>14</v>
      </c>
      <c r="F15" s="201">
        <v>0</v>
      </c>
      <c r="G15" s="201">
        <v>2</v>
      </c>
      <c r="H15" s="201" t="s">
        <v>14</v>
      </c>
      <c r="I15" s="202" t="s">
        <v>14</v>
      </c>
      <c r="J15" s="203">
        <f t="shared" ref="J15" si="19">SUM(C15:I15)</f>
        <v>1116</v>
      </c>
    </row>
    <row r="16" spans="1:10" ht="25.5" customHeight="1" x14ac:dyDescent="0.3">
      <c r="A16" s="436"/>
      <c r="B16" s="196" t="s">
        <v>31</v>
      </c>
      <c r="C16" s="197" t="s">
        <v>16</v>
      </c>
      <c r="D16" s="197">
        <f t="shared" ref="D16" si="20">D15/D$21</f>
        <v>0.19098234184810561</v>
      </c>
      <c r="E16" s="197" t="s">
        <v>16</v>
      </c>
      <c r="F16" s="197">
        <f t="shared" ref="F16:G16" si="21">F15/F$21</f>
        <v>0</v>
      </c>
      <c r="G16" s="197">
        <f t="shared" si="21"/>
        <v>2.4390243902439025E-2</v>
      </c>
      <c r="H16" s="197" t="s">
        <v>16</v>
      </c>
      <c r="I16" s="198" t="s">
        <v>16</v>
      </c>
      <c r="J16" s="199">
        <f t="shared" ref="J16" si="22">J15/J$21</f>
        <v>0.18756302521008403</v>
      </c>
    </row>
    <row r="17" spans="1:10" ht="25.5" customHeight="1" x14ac:dyDescent="0.3">
      <c r="A17" s="437" t="s">
        <v>91</v>
      </c>
      <c r="B17" s="200" t="s">
        <v>21</v>
      </c>
      <c r="C17" s="201" t="s">
        <v>14</v>
      </c>
      <c r="D17" s="201">
        <v>0</v>
      </c>
      <c r="E17" s="201" t="s">
        <v>14</v>
      </c>
      <c r="F17" s="201">
        <v>2</v>
      </c>
      <c r="G17" s="201">
        <v>3</v>
      </c>
      <c r="H17" s="201" t="s">
        <v>14</v>
      </c>
      <c r="I17" s="202" t="s">
        <v>14</v>
      </c>
      <c r="J17" s="203">
        <f t="shared" ref="J17" si="23">SUM(C17:I17)</f>
        <v>5</v>
      </c>
    </row>
    <row r="18" spans="1:10" ht="25.5" customHeight="1" x14ac:dyDescent="0.3">
      <c r="A18" s="436"/>
      <c r="B18" s="196" t="s">
        <v>31</v>
      </c>
      <c r="C18" s="197" t="s">
        <v>16</v>
      </c>
      <c r="D18" s="197">
        <f t="shared" ref="D18" si="24">D17/D$21</f>
        <v>0</v>
      </c>
      <c r="E18" s="197" t="s">
        <v>16</v>
      </c>
      <c r="F18" s="197">
        <f t="shared" ref="F18:G18" si="25">F17/F$21</f>
        <v>5.7142857142857141E-2</v>
      </c>
      <c r="G18" s="197">
        <f t="shared" si="25"/>
        <v>3.6585365853658534E-2</v>
      </c>
      <c r="H18" s="197" t="s">
        <v>16</v>
      </c>
      <c r="I18" s="198" t="s">
        <v>16</v>
      </c>
      <c r="J18" s="199">
        <f t="shared" ref="J18" si="26">J17/J$21</f>
        <v>8.4033613445378156E-4</v>
      </c>
    </row>
    <row r="19" spans="1:10" ht="25.5" customHeight="1" x14ac:dyDescent="0.3">
      <c r="A19" s="437" t="s">
        <v>92</v>
      </c>
      <c r="B19" s="200" t="s">
        <v>21</v>
      </c>
      <c r="C19" s="201" t="s">
        <v>14</v>
      </c>
      <c r="D19" s="201">
        <v>784</v>
      </c>
      <c r="E19" s="201" t="s">
        <v>14</v>
      </c>
      <c r="F19" s="201">
        <v>3</v>
      </c>
      <c r="G19" s="201">
        <v>23</v>
      </c>
      <c r="H19" s="201" t="s">
        <v>14</v>
      </c>
      <c r="I19" s="202" t="s">
        <v>14</v>
      </c>
      <c r="J19" s="203">
        <f t="shared" ref="J19" si="27">SUM(C19:I19)</f>
        <v>810</v>
      </c>
    </row>
    <row r="20" spans="1:10" ht="25.5" customHeight="1" thickBot="1" x14ac:dyDescent="0.35">
      <c r="A20" s="437"/>
      <c r="B20" s="200" t="s">
        <v>31</v>
      </c>
      <c r="C20" s="205" t="s">
        <v>16</v>
      </c>
      <c r="D20" s="205">
        <f t="shared" ref="D20" si="28">D19/D$21</f>
        <v>0.13440768043888221</v>
      </c>
      <c r="E20" s="205" t="s">
        <v>16</v>
      </c>
      <c r="F20" s="205">
        <f t="shared" ref="F20:G20" si="29">F19/F$21</f>
        <v>8.5714285714285715E-2</v>
      </c>
      <c r="G20" s="205">
        <f t="shared" si="29"/>
        <v>0.28048780487804881</v>
      </c>
      <c r="H20" s="205" t="s">
        <v>16</v>
      </c>
      <c r="I20" s="206" t="s">
        <v>16</v>
      </c>
      <c r="J20" s="207">
        <f t="shared" ref="J20" si="30">J19/J$21</f>
        <v>0.13613445378151259</v>
      </c>
    </row>
    <row r="21" spans="1:10" ht="30.75" customHeight="1" x14ac:dyDescent="0.3">
      <c r="A21" s="426" t="s">
        <v>93</v>
      </c>
      <c r="B21" s="208" t="s">
        <v>21</v>
      </c>
      <c r="C21" s="96" t="s">
        <v>14</v>
      </c>
      <c r="D21" s="96">
        <f t="shared" ref="D21" si="31">D5+D7+D9+D11+D13+D15+D17+D19</f>
        <v>5833</v>
      </c>
      <c r="E21" s="96" t="s">
        <v>14</v>
      </c>
      <c r="F21" s="96">
        <f t="shared" ref="F21:G21" si="32">F5+F7+F9+F11+F13+F15+F17+F19</f>
        <v>35</v>
      </c>
      <c r="G21" s="96">
        <f t="shared" si="32"/>
        <v>82</v>
      </c>
      <c r="H21" s="96" t="s">
        <v>14</v>
      </c>
      <c r="I21" s="97" t="s">
        <v>14</v>
      </c>
      <c r="J21" s="166">
        <f t="shared" ref="J21" si="33">J5+J7+J9+J11+J13+J15+J17+J19</f>
        <v>5950</v>
      </c>
    </row>
    <row r="22" spans="1:10" ht="30.75" customHeight="1" thickBot="1" x14ac:dyDescent="0.35">
      <c r="A22" s="427"/>
      <c r="B22" s="209" t="s">
        <v>31</v>
      </c>
      <c r="C22" s="66" t="s">
        <v>16</v>
      </c>
      <c r="D22" s="66">
        <f t="shared" ref="D22" si="34">D21/D$21</f>
        <v>1</v>
      </c>
      <c r="E22" s="66" t="s">
        <v>16</v>
      </c>
      <c r="F22" s="66">
        <f t="shared" ref="F22:G22" si="35">F21/F$21</f>
        <v>1</v>
      </c>
      <c r="G22" s="66">
        <f t="shared" si="35"/>
        <v>1</v>
      </c>
      <c r="H22" s="66" t="s">
        <v>16</v>
      </c>
      <c r="I22" s="99" t="s">
        <v>16</v>
      </c>
      <c r="J22" s="100">
        <f>J21/J$21</f>
        <v>1</v>
      </c>
    </row>
    <row r="23" spans="1:10" ht="36" customHeight="1" thickBot="1" x14ac:dyDescent="0.35">
      <c r="A23" s="101"/>
      <c r="B23" s="69"/>
      <c r="C23" s="70"/>
      <c r="D23" s="70"/>
      <c r="E23" s="70"/>
      <c r="F23" s="70"/>
      <c r="G23" s="70"/>
      <c r="H23" s="70"/>
      <c r="I23" s="70"/>
      <c r="J23" s="70"/>
    </row>
    <row r="24" spans="1:10" ht="57" customHeight="1" x14ac:dyDescent="0.3">
      <c r="A24" s="167" t="s">
        <v>94</v>
      </c>
      <c r="B24" s="210" t="s">
        <v>21</v>
      </c>
      <c r="C24" s="211" t="s">
        <v>14</v>
      </c>
      <c r="D24" s="212">
        <v>83</v>
      </c>
      <c r="E24" s="212" t="s">
        <v>14</v>
      </c>
      <c r="F24" s="212">
        <v>27</v>
      </c>
      <c r="G24" s="212">
        <v>8</v>
      </c>
      <c r="H24" s="212" t="s">
        <v>14</v>
      </c>
      <c r="I24" s="213" t="s">
        <v>14</v>
      </c>
      <c r="J24" s="214">
        <f>SUM(C24:I24)</f>
        <v>118</v>
      </c>
    </row>
    <row r="25" spans="1:10" ht="55.5" customHeight="1" thickBot="1" x14ac:dyDescent="0.35">
      <c r="A25" s="183" t="s">
        <v>72</v>
      </c>
      <c r="B25" s="215" t="s">
        <v>21</v>
      </c>
      <c r="C25" s="216" t="s">
        <v>14</v>
      </c>
      <c r="D25" s="216">
        <f>+D26-D24-D21</f>
        <v>253</v>
      </c>
      <c r="E25" s="216" t="s">
        <v>14</v>
      </c>
      <c r="F25" s="216">
        <f>+F26-F24-F21</f>
        <v>0</v>
      </c>
      <c r="G25" s="216">
        <f>+G26-G24-G21</f>
        <v>0</v>
      </c>
      <c r="H25" s="217" t="s">
        <v>14</v>
      </c>
      <c r="I25" s="218" t="s">
        <v>14</v>
      </c>
      <c r="J25" s="219">
        <f>+J26-J24-J21</f>
        <v>253</v>
      </c>
    </row>
    <row r="26" spans="1:10" ht="54.75" customHeight="1" thickBot="1" x14ac:dyDescent="0.35">
      <c r="A26" s="317" t="s">
        <v>22</v>
      </c>
      <c r="B26" s="220" t="s">
        <v>21</v>
      </c>
      <c r="C26" s="216" t="s">
        <v>14</v>
      </c>
      <c r="D26" s="217">
        <v>6169</v>
      </c>
      <c r="E26" s="217" t="s">
        <v>14</v>
      </c>
      <c r="F26" s="217">
        <v>62</v>
      </c>
      <c r="G26" s="217">
        <v>90</v>
      </c>
      <c r="H26" s="217" t="s">
        <v>14</v>
      </c>
      <c r="I26" s="218" t="s">
        <v>14</v>
      </c>
      <c r="J26" s="219">
        <f>SUM(C26:I26)</f>
        <v>6321</v>
      </c>
    </row>
    <row r="27" spans="1:10" ht="54.75" customHeight="1" thickBot="1" x14ac:dyDescent="0.35">
      <c r="A27" s="315"/>
      <c r="B27" s="101"/>
      <c r="C27" s="112"/>
      <c r="D27" s="112"/>
      <c r="E27" s="112"/>
      <c r="F27" s="112"/>
      <c r="G27" s="112"/>
      <c r="H27" s="112"/>
      <c r="I27" s="112"/>
      <c r="J27" s="114"/>
    </row>
    <row r="28" spans="1:10" ht="36.75" customHeight="1" x14ac:dyDescent="0.3">
      <c r="A28" s="428" t="s">
        <v>23</v>
      </c>
      <c r="B28" s="429"/>
      <c r="C28" s="429"/>
      <c r="D28" s="35"/>
      <c r="E28" s="35"/>
      <c r="F28" s="35"/>
      <c r="G28" s="35"/>
      <c r="H28" s="35"/>
      <c r="I28" s="35"/>
      <c r="J28" s="36"/>
    </row>
    <row r="29" spans="1:10" ht="36.75" customHeight="1" x14ac:dyDescent="0.3">
      <c r="A29" s="430" t="s">
        <v>24</v>
      </c>
      <c r="B29" s="431"/>
      <c r="C29" s="221">
        <v>0</v>
      </c>
      <c r="D29" s="222">
        <v>1</v>
      </c>
      <c r="E29" s="222">
        <v>0</v>
      </c>
      <c r="F29" s="222">
        <v>1</v>
      </c>
      <c r="G29" s="222">
        <v>1</v>
      </c>
      <c r="H29" s="222">
        <v>0</v>
      </c>
      <c r="I29" s="222">
        <v>0</v>
      </c>
      <c r="J29" s="223">
        <f>SUM(C29:I29)</f>
        <v>3</v>
      </c>
    </row>
    <row r="30" spans="1:10" ht="36.75" customHeight="1" thickBot="1" x14ac:dyDescent="0.35">
      <c r="A30" s="432" t="s">
        <v>25</v>
      </c>
      <c r="B30" s="433"/>
      <c r="C30" s="224">
        <v>1</v>
      </c>
      <c r="D30" s="225">
        <v>2</v>
      </c>
      <c r="E30" s="225">
        <v>0</v>
      </c>
      <c r="F30" s="225">
        <v>1</v>
      </c>
      <c r="G30" s="225">
        <v>1</v>
      </c>
      <c r="H30" s="225">
        <v>0</v>
      </c>
      <c r="I30" s="226">
        <v>0</v>
      </c>
      <c r="J30" s="227">
        <f>SUM(C30:I30)</f>
        <v>5</v>
      </c>
    </row>
    <row r="31" spans="1:10" ht="31.5" customHeight="1" x14ac:dyDescent="0.3">
      <c r="A31" s="228" t="s">
        <v>26</v>
      </c>
      <c r="B31" s="21"/>
      <c r="C31" s="46"/>
      <c r="D31" s="46"/>
      <c r="E31" s="46"/>
      <c r="F31" s="46"/>
      <c r="G31" s="46"/>
      <c r="H31" s="46"/>
      <c r="I31" s="46"/>
      <c r="J31" s="46"/>
    </row>
    <row r="32" spans="1:10" ht="38.25" customHeight="1" x14ac:dyDescent="0.3">
      <c r="A32" s="434" t="s">
        <v>95</v>
      </c>
      <c r="B32" s="434"/>
      <c r="C32" s="434"/>
      <c r="D32" s="434"/>
      <c r="E32" s="434"/>
      <c r="F32" s="434"/>
      <c r="G32" s="434"/>
      <c r="H32" s="434"/>
      <c r="I32" s="434"/>
      <c r="J32" s="434"/>
    </row>
  </sheetData>
  <mergeCells count="17">
    <mergeCell ref="A19:A20"/>
    <mergeCell ref="A1:J1"/>
    <mergeCell ref="A2:J2"/>
    <mergeCell ref="A3:B4"/>
    <mergeCell ref="C3:J3"/>
    <mergeCell ref="A5:A6"/>
    <mergeCell ref="A7:A8"/>
    <mergeCell ref="A9:A10"/>
    <mergeCell ref="A11:A12"/>
    <mergeCell ref="A13:A14"/>
    <mergeCell ref="A15:A16"/>
    <mergeCell ref="A17:A18"/>
    <mergeCell ref="A21:A22"/>
    <mergeCell ref="A28:C28"/>
    <mergeCell ref="A29:B29"/>
    <mergeCell ref="A30:B30"/>
    <mergeCell ref="A32:J32"/>
  </mergeCells>
  <pageMargins left="0.70866141732283472" right="0.70866141732283472" top="0.74803149606299213" bottom="0.74803149606299213" header="0.31496062992125984" footer="0.31496062992125984"/>
  <pageSetup paperSize="9" scale="44" orientation="landscape" r:id="rId1"/>
  <headerFooter>
    <oddFooter>&amp;L&amp;F&amp;C&amp;A&amp;R&amp;P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6324E-A97F-470D-B06D-87D5633740CA}">
  <sheetPr>
    <tabColor rgb="FF00FF00"/>
    <pageSetUpPr fitToPage="1"/>
  </sheetPr>
  <dimension ref="A1:J33"/>
  <sheetViews>
    <sheetView zoomScale="50" zoomScaleNormal="50" workbookViewId="0">
      <selection activeCell="O18" sqref="O18"/>
    </sheetView>
  </sheetViews>
  <sheetFormatPr baseColWidth="10" defaultRowHeight="14.4" x14ac:dyDescent="0.3"/>
  <cols>
    <col min="1" max="1" width="57.88671875" customWidth="1"/>
    <col min="2" max="2" width="10.109375" customWidth="1"/>
    <col min="3" max="4" width="22.5546875" customWidth="1"/>
    <col min="5" max="5" width="27.5546875" customWidth="1"/>
    <col min="6" max="10" width="22.5546875" customWidth="1"/>
  </cols>
  <sheetData>
    <row r="1" spans="1:10" ht="34.5" customHeight="1" x14ac:dyDescent="0.3">
      <c r="A1" s="418" t="s">
        <v>96</v>
      </c>
      <c r="B1" s="418"/>
      <c r="C1" s="418"/>
      <c r="D1" s="418"/>
      <c r="E1" s="418"/>
      <c r="F1" s="418"/>
      <c r="G1" s="418"/>
      <c r="H1" s="418"/>
      <c r="I1" s="418"/>
      <c r="J1" s="418"/>
    </row>
    <row r="2" spans="1:10" ht="49.5" customHeight="1" thickBot="1" x14ac:dyDescent="0.35">
      <c r="A2" s="418" t="s">
        <v>97</v>
      </c>
      <c r="B2" s="418"/>
      <c r="C2" s="419"/>
      <c r="D2" s="419"/>
      <c r="E2" s="419"/>
      <c r="F2" s="419"/>
      <c r="G2" s="419"/>
      <c r="H2" s="419"/>
      <c r="I2" s="419"/>
      <c r="J2" s="419"/>
    </row>
    <row r="3" spans="1:10" ht="51.75" customHeight="1" thickBot="1" x14ac:dyDescent="0.35">
      <c r="A3" s="347" t="s">
        <v>98</v>
      </c>
      <c r="B3" s="348"/>
      <c r="C3" s="410" t="s">
        <v>3</v>
      </c>
      <c r="D3" s="411"/>
      <c r="E3" s="411"/>
      <c r="F3" s="411"/>
      <c r="G3" s="411"/>
      <c r="H3" s="411"/>
      <c r="I3" s="411"/>
      <c r="J3" s="412"/>
    </row>
    <row r="4" spans="1:10" ht="70.5" customHeight="1" thickBot="1" x14ac:dyDescent="0.35">
      <c r="A4" s="349"/>
      <c r="B4" s="350"/>
      <c r="C4" s="229" t="s">
        <v>4</v>
      </c>
      <c r="D4" s="161" t="s">
        <v>5</v>
      </c>
      <c r="E4" s="161" t="s">
        <v>6</v>
      </c>
      <c r="F4" s="161" t="s">
        <v>7</v>
      </c>
      <c r="G4" s="230" t="s">
        <v>8</v>
      </c>
      <c r="H4" s="161" t="s">
        <v>9</v>
      </c>
      <c r="I4" s="231" t="s">
        <v>10</v>
      </c>
      <c r="J4" s="232" t="s">
        <v>11</v>
      </c>
    </row>
    <row r="5" spans="1:10" ht="31.5" customHeight="1" x14ac:dyDescent="0.3">
      <c r="A5" s="445" t="s">
        <v>99</v>
      </c>
      <c r="B5" s="6" t="s">
        <v>13</v>
      </c>
      <c r="C5" s="233" t="s">
        <v>14</v>
      </c>
      <c r="D5" s="233" t="s">
        <v>14</v>
      </c>
      <c r="E5" s="233" t="s">
        <v>14</v>
      </c>
      <c r="F5" s="233">
        <v>9</v>
      </c>
      <c r="G5" s="233">
        <v>25</v>
      </c>
      <c r="H5" s="233" t="s">
        <v>14</v>
      </c>
      <c r="I5" s="234" t="s">
        <v>14</v>
      </c>
      <c r="J5" s="235">
        <f>SUM(C5:I5)</f>
        <v>34</v>
      </c>
    </row>
    <row r="6" spans="1:10" ht="31.5" customHeight="1" x14ac:dyDescent="0.3">
      <c r="A6" s="446"/>
      <c r="B6" s="236" t="s">
        <v>31</v>
      </c>
      <c r="C6" s="237" t="s">
        <v>16</v>
      </c>
      <c r="D6" s="237" t="s">
        <v>16</v>
      </c>
      <c r="E6" s="237" t="s">
        <v>16</v>
      </c>
      <c r="F6" s="237">
        <f t="shared" ref="F6:G6" si="0">F5/F$23</f>
        <v>0.14516129032258066</v>
      </c>
      <c r="G6" s="237">
        <f t="shared" si="0"/>
        <v>0.29411764705882354</v>
      </c>
      <c r="H6" s="237" t="s">
        <v>16</v>
      </c>
      <c r="I6" s="238" t="s">
        <v>16</v>
      </c>
      <c r="J6" s="239">
        <f t="shared" ref="J6" si="1">J5/J$23</f>
        <v>0.23129251700680273</v>
      </c>
    </row>
    <row r="7" spans="1:10" ht="25.5" customHeight="1" x14ac:dyDescent="0.3">
      <c r="A7" s="444" t="s">
        <v>100</v>
      </c>
      <c r="B7" s="240" t="s">
        <v>21</v>
      </c>
      <c r="C7" s="14" t="s">
        <v>14</v>
      </c>
      <c r="D7" s="14" t="s">
        <v>14</v>
      </c>
      <c r="E7" s="14" t="s">
        <v>14</v>
      </c>
      <c r="F7" s="14">
        <v>6</v>
      </c>
      <c r="G7" s="14">
        <v>12</v>
      </c>
      <c r="H7" s="14" t="s">
        <v>14</v>
      </c>
      <c r="I7" s="241" t="s">
        <v>14</v>
      </c>
      <c r="J7" s="242">
        <f t="shared" ref="J7" si="2">SUM(C7:I7)</f>
        <v>18</v>
      </c>
    </row>
    <row r="8" spans="1:10" ht="25.5" customHeight="1" x14ac:dyDescent="0.3">
      <c r="A8" s="446"/>
      <c r="B8" s="236" t="s">
        <v>31</v>
      </c>
      <c r="C8" s="237" t="s">
        <v>16</v>
      </c>
      <c r="D8" s="237" t="s">
        <v>16</v>
      </c>
      <c r="E8" s="237" t="s">
        <v>16</v>
      </c>
      <c r="F8" s="237">
        <f t="shared" ref="F8:G8" si="3">F7/F$23</f>
        <v>9.6774193548387094E-2</v>
      </c>
      <c r="G8" s="237">
        <f t="shared" si="3"/>
        <v>0.14117647058823529</v>
      </c>
      <c r="H8" s="237" t="s">
        <v>16</v>
      </c>
      <c r="I8" s="238" t="s">
        <v>16</v>
      </c>
      <c r="J8" s="239">
        <f t="shared" ref="J8" si="4">J7/J$23</f>
        <v>0.12244897959183673</v>
      </c>
    </row>
    <row r="9" spans="1:10" ht="25.5" customHeight="1" x14ac:dyDescent="0.3">
      <c r="A9" s="444" t="s">
        <v>101</v>
      </c>
      <c r="B9" s="240" t="s">
        <v>21</v>
      </c>
      <c r="C9" s="14" t="s">
        <v>14</v>
      </c>
      <c r="D9" s="14" t="s">
        <v>14</v>
      </c>
      <c r="E9" s="14" t="s">
        <v>14</v>
      </c>
      <c r="F9" s="14">
        <v>6</v>
      </c>
      <c r="G9" s="14">
        <v>16</v>
      </c>
      <c r="H9" s="14" t="s">
        <v>14</v>
      </c>
      <c r="I9" s="241" t="s">
        <v>14</v>
      </c>
      <c r="J9" s="242">
        <f t="shared" ref="J9" si="5">SUM(C9:I9)</f>
        <v>22</v>
      </c>
    </row>
    <row r="10" spans="1:10" ht="25.5" customHeight="1" x14ac:dyDescent="0.3">
      <c r="A10" s="446"/>
      <c r="B10" s="236" t="s">
        <v>31</v>
      </c>
      <c r="C10" s="237" t="s">
        <v>16</v>
      </c>
      <c r="D10" s="237" t="s">
        <v>16</v>
      </c>
      <c r="E10" s="237" t="s">
        <v>16</v>
      </c>
      <c r="F10" s="237">
        <f t="shared" ref="F10:G10" si="6">F9/F$23</f>
        <v>9.6774193548387094E-2</v>
      </c>
      <c r="G10" s="237">
        <f t="shared" si="6"/>
        <v>0.18823529411764706</v>
      </c>
      <c r="H10" s="237" t="s">
        <v>16</v>
      </c>
      <c r="I10" s="238" t="s">
        <v>16</v>
      </c>
      <c r="J10" s="239">
        <f t="shared" ref="J10" si="7">J9/J$23</f>
        <v>0.14965986394557823</v>
      </c>
    </row>
    <row r="11" spans="1:10" ht="25.5" customHeight="1" x14ac:dyDescent="0.3">
      <c r="A11" s="444" t="s">
        <v>102</v>
      </c>
      <c r="B11" s="240" t="s">
        <v>21</v>
      </c>
      <c r="C11" s="14" t="s">
        <v>14</v>
      </c>
      <c r="D11" s="14" t="s">
        <v>14</v>
      </c>
      <c r="E11" s="14" t="s">
        <v>14</v>
      </c>
      <c r="F11" s="14">
        <v>2</v>
      </c>
      <c r="G11" s="14">
        <v>1</v>
      </c>
      <c r="H11" s="14" t="s">
        <v>14</v>
      </c>
      <c r="I11" s="241" t="s">
        <v>14</v>
      </c>
      <c r="J11" s="242">
        <f t="shared" ref="J11" si="8">SUM(C11:I11)</f>
        <v>3</v>
      </c>
    </row>
    <row r="12" spans="1:10" ht="25.5" customHeight="1" x14ac:dyDescent="0.3">
      <c r="A12" s="446"/>
      <c r="B12" s="236" t="s">
        <v>31</v>
      </c>
      <c r="C12" s="237" t="s">
        <v>16</v>
      </c>
      <c r="D12" s="237" t="s">
        <v>16</v>
      </c>
      <c r="E12" s="237" t="s">
        <v>16</v>
      </c>
      <c r="F12" s="237">
        <f t="shared" ref="F12:G12" si="9">F11/F$23</f>
        <v>3.2258064516129031E-2</v>
      </c>
      <c r="G12" s="237">
        <f t="shared" si="9"/>
        <v>1.1764705882352941E-2</v>
      </c>
      <c r="H12" s="237" t="s">
        <v>16</v>
      </c>
      <c r="I12" s="238" t="s">
        <v>16</v>
      </c>
      <c r="J12" s="239">
        <f t="shared" ref="J12" si="10">J11/J$23</f>
        <v>2.0408163265306121E-2</v>
      </c>
    </row>
    <row r="13" spans="1:10" ht="25.5" customHeight="1" x14ac:dyDescent="0.3">
      <c r="A13" s="444" t="s">
        <v>103</v>
      </c>
      <c r="B13" s="240" t="s">
        <v>21</v>
      </c>
      <c r="C13" s="14" t="s">
        <v>14</v>
      </c>
      <c r="D13" s="14" t="s">
        <v>14</v>
      </c>
      <c r="E13" s="14" t="s">
        <v>14</v>
      </c>
      <c r="F13" s="14">
        <v>11</v>
      </c>
      <c r="G13" s="14">
        <v>21</v>
      </c>
      <c r="H13" s="14" t="s">
        <v>14</v>
      </c>
      <c r="I13" s="241" t="s">
        <v>14</v>
      </c>
      <c r="J13" s="242">
        <f>SUM(C13:I13)</f>
        <v>32</v>
      </c>
    </row>
    <row r="14" spans="1:10" ht="25.5" customHeight="1" x14ac:dyDescent="0.3">
      <c r="A14" s="446"/>
      <c r="B14" s="236" t="s">
        <v>31</v>
      </c>
      <c r="C14" s="237" t="s">
        <v>16</v>
      </c>
      <c r="D14" s="237" t="s">
        <v>16</v>
      </c>
      <c r="E14" s="237" t="s">
        <v>16</v>
      </c>
      <c r="F14" s="237">
        <f t="shared" ref="F14:G14" si="11">F13/F$23</f>
        <v>0.17741935483870969</v>
      </c>
      <c r="G14" s="237">
        <f t="shared" si="11"/>
        <v>0.24705882352941178</v>
      </c>
      <c r="H14" s="237" t="s">
        <v>16</v>
      </c>
      <c r="I14" s="238" t="s">
        <v>16</v>
      </c>
      <c r="J14" s="239">
        <f t="shared" ref="J14" si="12">J13/J$23</f>
        <v>0.21768707482993196</v>
      </c>
    </row>
    <row r="15" spans="1:10" ht="25.5" customHeight="1" x14ac:dyDescent="0.3">
      <c r="A15" s="444" t="s">
        <v>104</v>
      </c>
      <c r="B15" s="240" t="s">
        <v>21</v>
      </c>
      <c r="C15" s="14" t="s">
        <v>14</v>
      </c>
      <c r="D15" s="14" t="s">
        <v>14</v>
      </c>
      <c r="E15" s="14" t="s">
        <v>14</v>
      </c>
      <c r="F15" s="14">
        <v>16</v>
      </c>
      <c r="G15" s="14">
        <v>4</v>
      </c>
      <c r="H15" s="14" t="s">
        <v>14</v>
      </c>
      <c r="I15" s="241" t="s">
        <v>14</v>
      </c>
      <c r="J15" s="242">
        <f t="shared" ref="J15" si="13">SUM(C15:I15)</f>
        <v>20</v>
      </c>
    </row>
    <row r="16" spans="1:10" ht="25.5" customHeight="1" x14ac:dyDescent="0.3">
      <c r="A16" s="446"/>
      <c r="B16" s="236" t="s">
        <v>31</v>
      </c>
      <c r="C16" s="237" t="s">
        <v>16</v>
      </c>
      <c r="D16" s="237" t="s">
        <v>16</v>
      </c>
      <c r="E16" s="237" t="s">
        <v>16</v>
      </c>
      <c r="F16" s="237">
        <f t="shared" ref="F16:G16" si="14">F15/F$23</f>
        <v>0.25806451612903225</v>
      </c>
      <c r="G16" s="237">
        <f t="shared" si="14"/>
        <v>4.7058823529411764E-2</v>
      </c>
      <c r="H16" s="237" t="s">
        <v>16</v>
      </c>
      <c r="I16" s="238" t="s">
        <v>16</v>
      </c>
      <c r="J16" s="239">
        <f t="shared" ref="J16" si="15">J15/J$23</f>
        <v>0.1360544217687075</v>
      </c>
    </row>
    <row r="17" spans="1:10" ht="25.5" customHeight="1" x14ac:dyDescent="0.3">
      <c r="A17" s="444" t="s">
        <v>105</v>
      </c>
      <c r="B17" s="240" t="s">
        <v>21</v>
      </c>
      <c r="C17" s="14" t="s">
        <v>14</v>
      </c>
      <c r="D17" s="14" t="s">
        <v>14</v>
      </c>
      <c r="E17" s="14" t="s">
        <v>14</v>
      </c>
      <c r="F17" s="14">
        <v>6</v>
      </c>
      <c r="G17" s="14">
        <v>4</v>
      </c>
      <c r="H17" s="14" t="s">
        <v>14</v>
      </c>
      <c r="I17" s="241" t="s">
        <v>14</v>
      </c>
      <c r="J17" s="242">
        <f t="shared" ref="J17" si="16">SUM(C17:I17)</f>
        <v>10</v>
      </c>
    </row>
    <row r="18" spans="1:10" ht="25.5" customHeight="1" x14ac:dyDescent="0.3">
      <c r="A18" s="446"/>
      <c r="B18" s="236" t="s">
        <v>31</v>
      </c>
      <c r="C18" s="237" t="s">
        <v>16</v>
      </c>
      <c r="D18" s="237" t="s">
        <v>16</v>
      </c>
      <c r="E18" s="237" t="s">
        <v>16</v>
      </c>
      <c r="F18" s="237">
        <f t="shared" ref="F18:G18" si="17">F17/F$23</f>
        <v>9.6774193548387094E-2</v>
      </c>
      <c r="G18" s="237">
        <f t="shared" si="17"/>
        <v>4.7058823529411764E-2</v>
      </c>
      <c r="H18" s="237" t="s">
        <v>16</v>
      </c>
      <c r="I18" s="238" t="s">
        <v>16</v>
      </c>
      <c r="J18" s="239">
        <f t="shared" ref="J18" si="18">J17/J$23</f>
        <v>6.8027210884353748E-2</v>
      </c>
    </row>
    <row r="19" spans="1:10" ht="25.5" customHeight="1" x14ac:dyDescent="0.3">
      <c r="A19" s="444" t="s">
        <v>106</v>
      </c>
      <c r="B19" s="240" t="s">
        <v>21</v>
      </c>
      <c r="C19" s="14" t="s">
        <v>14</v>
      </c>
      <c r="D19" s="14" t="s">
        <v>14</v>
      </c>
      <c r="E19" s="14" t="s">
        <v>14</v>
      </c>
      <c r="F19" s="14">
        <v>2</v>
      </c>
      <c r="G19" s="14">
        <v>0</v>
      </c>
      <c r="H19" s="14" t="s">
        <v>14</v>
      </c>
      <c r="I19" s="241" t="s">
        <v>14</v>
      </c>
      <c r="J19" s="242">
        <f t="shared" ref="J19" si="19">SUM(C19:I19)</f>
        <v>2</v>
      </c>
    </row>
    <row r="20" spans="1:10" ht="25.5" customHeight="1" x14ac:dyDescent="0.3">
      <c r="A20" s="446"/>
      <c r="B20" s="236" t="s">
        <v>31</v>
      </c>
      <c r="C20" s="237" t="s">
        <v>16</v>
      </c>
      <c r="D20" s="237" t="s">
        <v>16</v>
      </c>
      <c r="E20" s="237" t="s">
        <v>16</v>
      </c>
      <c r="F20" s="237">
        <f t="shared" ref="F20:G20" si="20">F19/F$23</f>
        <v>3.2258064516129031E-2</v>
      </c>
      <c r="G20" s="237">
        <f t="shared" si="20"/>
        <v>0</v>
      </c>
      <c r="H20" s="237" t="s">
        <v>16</v>
      </c>
      <c r="I20" s="238" t="s">
        <v>16</v>
      </c>
      <c r="J20" s="239">
        <f t="shared" ref="J20" si="21">J19/J$23</f>
        <v>1.3605442176870748E-2</v>
      </c>
    </row>
    <row r="21" spans="1:10" ht="25.5" customHeight="1" x14ac:dyDescent="0.3">
      <c r="A21" s="444" t="s">
        <v>107</v>
      </c>
      <c r="B21" s="240" t="s">
        <v>21</v>
      </c>
      <c r="C21" s="14" t="s">
        <v>14</v>
      </c>
      <c r="D21" s="14" t="s">
        <v>14</v>
      </c>
      <c r="E21" s="14" t="s">
        <v>14</v>
      </c>
      <c r="F21" s="14">
        <v>4</v>
      </c>
      <c r="G21" s="14">
        <v>2</v>
      </c>
      <c r="H21" s="14" t="s">
        <v>14</v>
      </c>
      <c r="I21" s="241" t="s">
        <v>14</v>
      </c>
      <c r="J21" s="242">
        <f t="shared" ref="J21" si="22">SUM(C21:I21)</f>
        <v>6</v>
      </c>
    </row>
    <row r="22" spans="1:10" ht="25.5" customHeight="1" thickBot="1" x14ac:dyDescent="0.35">
      <c r="A22" s="445"/>
      <c r="B22" s="240" t="s">
        <v>31</v>
      </c>
      <c r="C22" s="243" t="s">
        <v>16</v>
      </c>
      <c r="D22" s="243" t="s">
        <v>16</v>
      </c>
      <c r="E22" s="243" t="s">
        <v>16</v>
      </c>
      <c r="F22" s="243">
        <f t="shared" ref="F22:G22" si="23">F21/F$23</f>
        <v>6.4516129032258063E-2</v>
      </c>
      <c r="G22" s="243">
        <f t="shared" si="23"/>
        <v>2.3529411764705882E-2</v>
      </c>
      <c r="H22" s="243" t="s">
        <v>16</v>
      </c>
      <c r="I22" s="244" t="s">
        <v>16</v>
      </c>
      <c r="J22" s="245">
        <f t="shared" ref="J22" si="24">J21/J$23</f>
        <v>4.0816326530612242E-2</v>
      </c>
    </row>
    <row r="23" spans="1:10" ht="27" customHeight="1" x14ac:dyDescent="0.3">
      <c r="A23" s="347" t="s">
        <v>108</v>
      </c>
      <c r="B23" s="6" t="s">
        <v>21</v>
      </c>
      <c r="C23" s="246" t="s">
        <v>14</v>
      </c>
      <c r="D23" s="246" t="s">
        <v>14</v>
      </c>
      <c r="E23" s="246" t="s">
        <v>14</v>
      </c>
      <c r="F23" s="246">
        <f t="shared" ref="F23:G23" si="25">F5+F7+F9+F11+F13+F15+F17+F19+F21</f>
        <v>62</v>
      </c>
      <c r="G23" s="246">
        <f t="shared" si="25"/>
        <v>85</v>
      </c>
      <c r="H23" s="246" t="s">
        <v>14</v>
      </c>
      <c r="I23" s="247" t="s">
        <v>14</v>
      </c>
      <c r="J23" s="248">
        <f t="shared" ref="J23" si="26">J5+J7+J9+J11+J13+J15+J17+J19+J21</f>
        <v>147</v>
      </c>
    </row>
    <row r="24" spans="1:10" ht="27" customHeight="1" thickBot="1" x14ac:dyDescent="0.35">
      <c r="A24" s="349"/>
      <c r="B24" s="249" t="s">
        <v>31</v>
      </c>
      <c r="C24" s="250" t="s">
        <v>16</v>
      </c>
      <c r="D24" s="250" t="s">
        <v>16</v>
      </c>
      <c r="E24" s="250" t="s">
        <v>16</v>
      </c>
      <c r="F24" s="250">
        <f t="shared" ref="F24:G24" si="27">F23/F$23</f>
        <v>1</v>
      </c>
      <c r="G24" s="250">
        <f t="shared" si="27"/>
        <v>1</v>
      </c>
      <c r="H24" s="250" t="s">
        <v>16</v>
      </c>
      <c r="I24" s="251" t="s">
        <v>16</v>
      </c>
      <c r="J24" s="252">
        <f>J23/J$23</f>
        <v>1</v>
      </c>
    </row>
    <row r="25" spans="1:10" ht="36" customHeight="1" thickBot="1" x14ac:dyDescent="0.35">
      <c r="A25" s="149"/>
      <c r="B25" s="253"/>
      <c r="C25" s="254"/>
      <c r="D25" s="254"/>
      <c r="E25" s="254"/>
      <c r="F25" s="254"/>
      <c r="G25" s="254"/>
      <c r="H25" s="254"/>
      <c r="I25" s="254"/>
      <c r="J25" s="254"/>
    </row>
    <row r="26" spans="1:10" ht="45.75" customHeight="1" x14ac:dyDescent="0.3">
      <c r="A26" s="255" t="s">
        <v>109</v>
      </c>
      <c r="B26" s="256" t="s">
        <v>21</v>
      </c>
      <c r="C26" s="257" t="s">
        <v>14</v>
      </c>
      <c r="D26" s="258" t="s">
        <v>14</v>
      </c>
      <c r="E26" s="258" t="s">
        <v>14</v>
      </c>
      <c r="F26" s="258">
        <v>0</v>
      </c>
      <c r="G26" s="258">
        <v>5</v>
      </c>
      <c r="H26" s="258" t="s">
        <v>14</v>
      </c>
      <c r="I26" s="259" t="s">
        <v>14</v>
      </c>
      <c r="J26" s="260">
        <f>SUM(C26:I26)</f>
        <v>5</v>
      </c>
    </row>
    <row r="27" spans="1:10" ht="45.75" customHeight="1" thickBot="1" x14ac:dyDescent="0.35">
      <c r="A27" s="261" t="s">
        <v>72</v>
      </c>
      <c r="B27" s="249" t="s">
        <v>21</v>
      </c>
      <c r="C27" s="262" t="s">
        <v>14</v>
      </c>
      <c r="D27" s="263">
        <f>+D28</f>
        <v>6169</v>
      </c>
      <c r="E27" s="263" t="s">
        <v>14</v>
      </c>
      <c r="F27" s="263">
        <v>0</v>
      </c>
      <c r="G27" s="263">
        <f>+G28-G23-G26</f>
        <v>0</v>
      </c>
      <c r="H27" s="263" t="s">
        <v>14</v>
      </c>
      <c r="I27" s="264" t="s">
        <v>14</v>
      </c>
      <c r="J27" s="265">
        <f>SUM(C27:I27)</f>
        <v>6169</v>
      </c>
    </row>
    <row r="28" spans="1:10" ht="45.75" customHeight="1" thickBot="1" x14ac:dyDescent="0.35">
      <c r="A28" s="266" t="s">
        <v>22</v>
      </c>
      <c r="B28" s="249" t="s">
        <v>21</v>
      </c>
      <c r="C28" s="262" t="s">
        <v>14</v>
      </c>
      <c r="D28" s="263">
        <v>6169</v>
      </c>
      <c r="E28" s="263" t="s">
        <v>14</v>
      </c>
      <c r="F28" s="263">
        <v>62</v>
      </c>
      <c r="G28" s="263">
        <v>90</v>
      </c>
      <c r="H28" s="263" t="s">
        <v>14</v>
      </c>
      <c r="I28" s="264" t="s">
        <v>14</v>
      </c>
      <c r="J28" s="265">
        <f>SUM(C28:I28)</f>
        <v>6321</v>
      </c>
    </row>
    <row r="29" spans="1:10" ht="48.75" customHeight="1" thickBot="1" x14ac:dyDescent="0.35">
      <c r="A29" s="111"/>
      <c r="B29" s="101"/>
      <c r="C29" s="112"/>
      <c r="D29" s="112"/>
      <c r="E29" s="112"/>
      <c r="F29" s="112"/>
      <c r="G29" s="112"/>
      <c r="H29" s="112"/>
      <c r="I29" s="112"/>
      <c r="J29" s="114"/>
    </row>
    <row r="30" spans="1:10" ht="39.75" customHeight="1" x14ac:dyDescent="0.3">
      <c r="A30" s="322" t="s">
        <v>23</v>
      </c>
      <c r="B30" s="323"/>
      <c r="C30" s="323"/>
      <c r="D30" s="35"/>
      <c r="E30" s="35"/>
      <c r="F30" s="35"/>
      <c r="G30" s="35"/>
      <c r="H30" s="35"/>
      <c r="I30" s="35"/>
      <c r="J30" s="36"/>
    </row>
    <row r="31" spans="1:10" ht="39.75" customHeight="1" x14ac:dyDescent="0.3">
      <c r="A31" s="339" t="s">
        <v>24</v>
      </c>
      <c r="B31" s="340"/>
      <c r="C31" s="186">
        <v>0</v>
      </c>
      <c r="D31" s="72">
        <v>0</v>
      </c>
      <c r="E31" s="72">
        <v>0</v>
      </c>
      <c r="F31" s="72">
        <v>1</v>
      </c>
      <c r="G31" s="72">
        <v>1</v>
      </c>
      <c r="H31" s="72">
        <v>0</v>
      </c>
      <c r="I31" s="72">
        <v>0</v>
      </c>
      <c r="J31" s="73">
        <f>SUM(C31:I31)</f>
        <v>2</v>
      </c>
    </row>
    <row r="32" spans="1:10" ht="39.75" customHeight="1" thickBot="1" x14ac:dyDescent="0.35">
      <c r="A32" s="341" t="s">
        <v>25</v>
      </c>
      <c r="B32" s="342"/>
      <c r="C32" s="74">
        <v>1</v>
      </c>
      <c r="D32" s="75">
        <v>2</v>
      </c>
      <c r="E32" s="75">
        <v>0</v>
      </c>
      <c r="F32" s="75">
        <v>1</v>
      </c>
      <c r="G32" s="75">
        <v>1</v>
      </c>
      <c r="H32" s="75">
        <v>0</v>
      </c>
      <c r="I32" s="76">
        <v>0</v>
      </c>
      <c r="J32" s="77">
        <f>SUM(C32:I32)</f>
        <v>5</v>
      </c>
    </row>
    <row r="33" spans="1:10" ht="26.25" customHeight="1" x14ac:dyDescent="0.3">
      <c r="A33" s="267" t="s">
        <v>26</v>
      </c>
      <c r="B33" s="268"/>
      <c r="C33" s="46"/>
      <c r="D33" s="46"/>
      <c r="E33" s="46"/>
      <c r="F33" s="46"/>
      <c r="G33" s="46"/>
      <c r="H33" s="46"/>
      <c r="I33" s="46"/>
      <c r="J33" s="46"/>
    </row>
  </sheetData>
  <mergeCells count="17">
    <mergeCell ref="A19:A20"/>
    <mergeCell ref="A1:J1"/>
    <mergeCell ref="A2:J2"/>
    <mergeCell ref="A3:B4"/>
    <mergeCell ref="C3:J3"/>
    <mergeCell ref="A5:A6"/>
    <mergeCell ref="A7:A8"/>
    <mergeCell ref="A9:A10"/>
    <mergeCell ref="A11:A12"/>
    <mergeCell ref="A13:A14"/>
    <mergeCell ref="A15:A16"/>
    <mergeCell ref="A17:A18"/>
    <mergeCell ref="A21:A22"/>
    <mergeCell ref="A23:A24"/>
    <mergeCell ref="A30:C30"/>
    <mergeCell ref="A31:B31"/>
    <mergeCell ref="A32:B32"/>
  </mergeCells>
  <pageMargins left="0.70866141732283472" right="0.70866141732283472" top="0.74803149606299213" bottom="0.74803149606299213" header="0.31496062992125984" footer="0.31496062992125984"/>
  <pageSetup paperSize="9" scale="45" orientation="landscape" r:id="rId1"/>
  <headerFooter>
    <oddFooter>&amp;L&amp;F&amp;C&amp;A&amp;R&amp;P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7CDDF-AFDF-4793-911E-DAD50598D8F0}">
  <sheetPr>
    <tabColor rgb="FF00FF00"/>
    <pageSetUpPr fitToPage="1"/>
  </sheetPr>
  <dimension ref="A1:J39"/>
  <sheetViews>
    <sheetView zoomScale="53" zoomScaleNormal="53" workbookViewId="0">
      <selection activeCell="F27" sqref="F27"/>
    </sheetView>
  </sheetViews>
  <sheetFormatPr baseColWidth="10" defaultRowHeight="14.4" x14ac:dyDescent="0.3"/>
  <cols>
    <col min="1" max="1" width="51.88671875" customWidth="1"/>
    <col min="2" max="2" width="13.88671875" customWidth="1"/>
    <col min="3" max="4" width="24.44140625" customWidth="1"/>
    <col min="5" max="5" width="26.44140625" customWidth="1"/>
    <col min="6" max="10" width="24.44140625" customWidth="1"/>
  </cols>
  <sheetData>
    <row r="1" spans="1:10" ht="57" customHeight="1" x14ac:dyDescent="0.3">
      <c r="A1" s="418" t="s">
        <v>110</v>
      </c>
      <c r="B1" s="418"/>
      <c r="C1" s="418"/>
      <c r="D1" s="418"/>
      <c r="E1" s="418"/>
      <c r="F1" s="418"/>
      <c r="G1" s="418"/>
      <c r="H1" s="418"/>
      <c r="I1" s="418"/>
      <c r="J1" s="418"/>
    </row>
    <row r="2" spans="1:10" ht="57" customHeight="1" thickBot="1" x14ac:dyDescent="0.35">
      <c r="A2" s="418" t="s">
        <v>111</v>
      </c>
      <c r="B2" s="418"/>
      <c r="C2" s="419"/>
      <c r="D2" s="419"/>
      <c r="E2" s="419"/>
      <c r="F2" s="419"/>
      <c r="G2" s="419"/>
      <c r="H2" s="419"/>
      <c r="I2" s="419"/>
      <c r="J2" s="419"/>
    </row>
    <row r="3" spans="1:10" ht="51.75" customHeight="1" thickBot="1" x14ac:dyDescent="0.35">
      <c r="A3" s="354" t="s">
        <v>112</v>
      </c>
      <c r="B3" s="355"/>
      <c r="C3" s="358" t="s">
        <v>3</v>
      </c>
      <c r="D3" s="359"/>
      <c r="E3" s="359"/>
      <c r="F3" s="359"/>
      <c r="G3" s="359"/>
      <c r="H3" s="359"/>
      <c r="I3" s="359"/>
      <c r="J3" s="360"/>
    </row>
    <row r="4" spans="1:10" ht="48" customHeight="1" thickBot="1" x14ac:dyDescent="0.35">
      <c r="A4" s="356"/>
      <c r="B4" s="357"/>
      <c r="C4" s="80" t="s">
        <v>4</v>
      </c>
      <c r="D4" s="82" t="s">
        <v>5</v>
      </c>
      <c r="E4" s="82" t="s">
        <v>6</v>
      </c>
      <c r="F4" s="82" t="s">
        <v>7</v>
      </c>
      <c r="G4" s="81" t="s">
        <v>8</v>
      </c>
      <c r="H4" s="161" t="s">
        <v>9</v>
      </c>
      <c r="I4" s="83" t="s">
        <v>10</v>
      </c>
      <c r="J4" s="84" t="s">
        <v>11</v>
      </c>
    </row>
    <row r="5" spans="1:10" ht="31.5" customHeight="1" x14ac:dyDescent="0.3">
      <c r="A5" s="425" t="s">
        <v>113</v>
      </c>
      <c r="B5" s="47" t="s">
        <v>21</v>
      </c>
      <c r="C5" s="48" t="s">
        <v>14</v>
      </c>
      <c r="D5" s="48" t="s">
        <v>14</v>
      </c>
      <c r="E5" s="48" t="s">
        <v>14</v>
      </c>
      <c r="F5" s="48">
        <v>3</v>
      </c>
      <c r="G5" s="48">
        <v>5</v>
      </c>
      <c r="H5" s="48" t="s">
        <v>14</v>
      </c>
      <c r="I5" s="48" t="s">
        <v>14</v>
      </c>
      <c r="J5" s="85">
        <f>SUM(C5:I5)</f>
        <v>8</v>
      </c>
    </row>
    <row r="6" spans="1:10" ht="31.5" customHeight="1" x14ac:dyDescent="0.3">
      <c r="A6" s="424"/>
      <c r="B6" s="51" t="s">
        <v>31</v>
      </c>
      <c r="C6" s="86" t="s">
        <v>16</v>
      </c>
      <c r="D6" s="86" t="s">
        <v>16</v>
      </c>
      <c r="E6" s="86" t="s">
        <v>16</v>
      </c>
      <c r="F6" s="86">
        <f t="shared" ref="F6:G6" si="0">F5/F$29</f>
        <v>4.8387096774193547E-2</v>
      </c>
      <c r="G6" s="86">
        <f t="shared" si="0"/>
        <v>5.5555555555555552E-2</v>
      </c>
      <c r="H6" s="86" t="s">
        <v>16</v>
      </c>
      <c r="I6" s="86" t="s">
        <v>16</v>
      </c>
      <c r="J6" s="88">
        <f t="shared" ref="J6" si="1">J5/J$29</f>
        <v>5.2631578947368418E-2</v>
      </c>
    </row>
    <row r="7" spans="1:10" ht="25.5" customHeight="1" x14ac:dyDescent="0.3">
      <c r="A7" s="421" t="s">
        <v>114</v>
      </c>
      <c r="B7" s="55" t="s">
        <v>21</v>
      </c>
      <c r="C7" s="92" t="s">
        <v>14</v>
      </c>
      <c r="D7" s="92" t="s">
        <v>14</v>
      </c>
      <c r="E7" s="92" t="s">
        <v>14</v>
      </c>
      <c r="F7" s="92">
        <v>1</v>
      </c>
      <c r="G7" s="92">
        <v>0</v>
      </c>
      <c r="H7" s="92" t="s">
        <v>14</v>
      </c>
      <c r="I7" s="92" t="s">
        <v>14</v>
      </c>
      <c r="J7" s="162">
        <f t="shared" ref="J7" si="2">SUM(C7:I7)</f>
        <v>1</v>
      </c>
    </row>
    <row r="8" spans="1:10" ht="25.5" customHeight="1" x14ac:dyDescent="0.3">
      <c r="A8" s="424"/>
      <c r="B8" s="51" t="s">
        <v>31</v>
      </c>
      <c r="C8" s="86" t="s">
        <v>16</v>
      </c>
      <c r="D8" s="86" t="s">
        <v>16</v>
      </c>
      <c r="E8" s="86" t="s">
        <v>16</v>
      </c>
      <c r="F8" s="86">
        <f t="shared" ref="F8:G8" si="3">F7/F$29</f>
        <v>1.6129032258064516E-2</v>
      </c>
      <c r="G8" s="86">
        <f t="shared" si="3"/>
        <v>0</v>
      </c>
      <c r="H8" s="86" t="s">
        <v>16</v>
      </c>
      <c r="I8" s="86" t="s">
        <v>16</v>
      </c>
      <c r="J8" s="88">
        <f t="shared" ref="J8" si="4">J7/J$29</f>
        <v>6.5789473684210523E-3</v>
      </c>
    </row>
    <row r="9" spans="1:10" ht="25.5" customHeight="1" x14ac:dyDescent="0.3">
      <c r="A9" s="421" t="s">
        <v>115</v>
      </c>
      <c r="B9" s="55" t="s">
        <v>21</v>
      </c>
      <c r="C9" s="92" t="s">
        <v>14</v>
      </c>
      <c r="D9" s="92" t="s">
        <v>14</v>
      </c>
      <c r="E9" s="92" t="s">
        <v>14</v>
      </c>
      <c r="F9" s="92">
        <v>0</v>
      </c>
      <c r="G9" s="92">
        <v>0</v>
      </c>
      <c r="H9" s="92" t="s">
        <v>14</v>
      </c>
      <c r="I9" s="92" t="s">
        <v>14</v>
      </c>
      <c r="J9" s="162">
        <f t="shared" ref="J9" si="5">SUM(C9:I9)</f>
        <v>0</v>
      </c>
    </row>
    <row r="10" spans="1:10" ht="25.5" customHeight="1" x14ac:dyDescent="0.3">
      <c r="A10" s="424"/>
      <c r="B10" s="51" t="s">
        <v>31</v>
      </c>
      <c r="C10" s="86" t="s">
        <v>16</v>
      </c>
      <c r="D10" s="86" t="s">
        <v>16</v>
      </c>
      <c r="E10" s="86" t="s">
        <v>16</v>
      </c>
      <c r="F10" s="86">
        <f t="shared" ref="F10:G10" si="6">F9/F$29</f>
        <v>0</v>
      </c>
      <c r="G10" s="86">
        <f t="shared" si="6"/>
        <v>0</v>
      </c>
      <c r="H10" s="86" t="s">
        <v>16</v>
      </c>
      <c r="I10" s="86" t="s">
        <v>16</v>
      </c>
      <c r="J10" s="88">
        <f t="shared" ref="J10" si="7">J9/J$29</f>
        <v>0</v>
      </c>
    </row>
    <row r="11" spans="1:10" ht="25.5" customHeight="1" x14ac:dyDescent="0.3">
      <c r="A11" s="421" t="s">
        <v>116</v>
      </c>
      <c r="B11" s="55" t="s">
        <v>21</v>
      </c>
      <c r="C11" s="92" t="s">
        <v>14</v>
      </c>
      <c r="D11" s="92" t="s">
        <v>14</v>
      </c>
      <c r="E11" s="92" t="s">
        <v>14</v>
      </c>
      <c r="F11" s="92">
        <v>57</v>
      </c>
      <c r="G11" s="92">
        <v>0</v>
      </c>
      <c r="H11" s="92" t="s">
        <v>14</v>
      </c>
      <c r="I11" s="92" t="s">
        <v>14</v>
      </c>
      <c r="J11" s="162">
        <f t="shared" ref="J11" si="8">SUM(C11:I11)</f>
        <v>57</v>
      </c>
    </row>
    <row r="12" spans="1:10" ht="25.5" customHeight="1" x14ac:dyDescent="0.3">
      <c r="A12" s="424"/>
      <c r="B12" s="51" t="s">
        <v>31</v>
      </c>
      <c r="C12" s="86" t="s">
        <v>16</v>
      </c>
      <c r="D12" s="86" t="s">
        <v>16</v>
      </c>
      <c r="E12" s="86" t="s">
        <v>16</v>
      </c>
      <c r="F12" s="86">
        <f t="shared" ref="F12:G12" si="9">F11/F$29</f>
        <v>0.91935483870967738</v>
      </c>
      <c r="G12" s="86">
        <f t="shared" si="9"/>
        <v>0</v>
      </c>
      <c r="H12" s="86" t="s">
        <v>16</v>
      </c>
      <c r="I12" s="86" t="s">
        <v>16</v>
      </c>
      <c r="J12" s="88">
        <f t="shared" ref="J12" si="10">J11/J$29</f>
        <v>0.375</v>
      </c>
    </row>
    <row r="13" spans="1:10" ht="25.5" customHeight="1" x14ac:dyDescent="0.3">
      <c r="A13" s="421" t="s">
        <v>117</v>
      </c>
      <c r="B13" s="55" t="s">
        <v>21</v>
      </c>
      <c r="C13" s="92" t="s">
        <v>14</v>
      </c>
      <c r="D13" s="92" t="s">
        <v>14</v>
      </c>
      <c r="E13" s="92" t="s">
        <v>14</v>
      </c>
      <c r="F13" s="92">
        <v>0</v>
      </c>
      <c r="G13" s="92">
        <v>73</v>
      </c>
      <c r="H13" s="92" t="s">
        <v>14</v>
      </c>
      <c r="I13" s="92" t="s">
        <v>14</v>
      </c>
      <c r="J13" s="162">
        <f t="shared" ref="J13" si="11">SUM(C13:I13)</f>
        <v>73</v>
      </c>
    </row>
    <row r="14" spans="1:10" ht="25.5" customHeight="1" x14ac:dyDescent="0.3">
      <c r="A14" s="424"/>
      <c r="B14" s="51" t="s">
        <v>31</v>
      </c>
      <c r="C14" s="86" t="s">
        <v>16</v>
      </c>
      <c r="D14" s="86" t="s">
        <v>16</v>
      </c>
      <c r="E14" s="86" t="s">
        <v>16</v>
      </c>
      <c r="F14" s="86">
        <f t="shared" ref="F14:G14" si="12">F13/F$29</f>
        <v>0</v>
      </c>
      <c r="G14" s="86">
        <f t="shared" si="12"/>
        <v>0.81111111111111112</v>
      </c>
      <c r="H14" s="86" t="s">
        <v>16</v>
      </c>
      <c r="I14" s="86" t="s">
        <v>16</v>
      </c>
      <c r="J14" s="88">
        <f t="shared" ref="J14" si="13">J13/J$29</f>
        <v>0.48026315789473684</v>
      </c>
    </row>
    <row r="15" spans="1:10" ht="25.5" customHeight="1" x14ac:dyDescent="0.3">
      <c r="A15" s="421" t="s">
        <v>118</v>
      </c>
      <c r="B15" s="55" t="s">
        <v>21</v>
      </c>
      <c r="C15" s="92" t="s">
        <v>14</v>
      </c>
      <c r="D15" s="92" t="s">
        <v>14</v>
      </c>
      <c r="E15" s="92" t="s">
        <v>14</v>
      </c>
      <c r="F15" s="92">
        <v>0</v>
      </c>
      <c r="G15" s="92">
        <v>0</v>
      </c>
      <c r="H15" s="92" t="s">
        <v>14</v>
      </c>
      <c r="I15" s="92" t="s">
        <v>14</v>
      </c>
      <c r="J15" s="162">
        <f t="shared" ref="J15" si="14">SUM(C15:I15)</f>
        <v>0</v>
      </c>
    </row>
    <row r="16" spans="1:10" ht="25.5" customHeight="1" x14ac:dyDescent="0.3">
      <c r="A16" s="424"/>
      <c r="B16" s="51" t="s">
        <v>31</v>
      </c>
      <c r="C16" s="86" t="s">
        <v>16</v>
      </c>
      <c r="D16" s="86" t="s">
        <v>16</v>
      </c>
      <c r="E16" s="86" t="s">
        <v>16</v>
      </c>
      <c r="F16" s="86">
        <f t="shared" ref="F16:G16" si="15">F15/F$29</f>
        <v>0</v>
      </c>
      <c r="G16" s="86">
        <f t="shared" si="15"/>
        <v>0</v>
      </c>
      <c r="H16" s="86" t="s">
        <v>16</v>
      </c>
      <c r="I16" s="86" t="s">
        <v>16</v>
      </c>
      <c r="J16" s="88">
        <f t="shared" ref="J16" si="16">J15/J$29</f>
        <v>0</v>
      </c>
    </row>
    <row r="17" spans="1:10" ht="25.5" customHeight="1" x14ac:dyDescent="0.3">
      <c r="A17" s="421" t="s">
        <v>119</v>
      </c>
      <c r="B17" s="55" t="s">
        <v>21</v>
      </c>
      <c r="C17" s="92" t="s">
        <v>14</v>
      </c>
      <c r="D17" s="92" t="s">
        <v>14</v>
      </c>
      <c r="E17" s="92" t="s">
        <v>14</v>
      </c>
      <c r="F17" s="92">
        <v>0</v>
      </c>
      <c r="G17" s="92">
        <v>0</v>
      </c>
      <c r="H17" s="92" t="s">
        <v>14</v>
      </c>
      <c r="I17" s="92" t="s">
        <v>14</v>
      </c>
      <c r="J17" s="162">
        <f t="shared" ref="J17" si="17">SUM(C17:I17)</f>
        <v>0</v>
      </c>
    </row>
    <row r="18" spans="1:10" ht="25.5" customHeight="1" x14ac:dyDescent="0.3">
      <c r="A18" s="424"/>
      <c r="B18" s="51" t="s">
        <v>31</v>
      </c>
      <c r="C18" s="86" t="s">
        <v>16</v>
      </c>
      <c r="D18" s="86" t="s">
        <v>16</v>
      </c>
      <c r="E18" s="86" t="s">
        <v>16</v>
      </c>
      <c r="F18" s="86">
        <f t="shared" ref="F18:G18" si="18">F17/F$29</f>
        <v>0</v>
      </c>
      <c r="G18" s="86">
        <f t="shared" si="18"/>
        <v>0</v>
      </c>
      <c r="H18" s="86" t="s">
        <v>16</v>
      </c>
      <c r="I18" s="86" t="s">
        <v>16</v>
      </c>
      <c r="J18" s="88">
        <f t="shared" ref="J18" si="19">J17/J$29</f>
        <v>0</v>
      </c>
    </row>
    <row r="19" spans="1:10" ht="25.5" customHeight="1" x14ac:dyDescent="0.3">
      <c r="A19" s="421" t="s">
        <v>120</v>
      </c>
      <c r="B19" s="55" t="s">
        <v>21</v>
      </c>
      <c r="C19" s="92" t="s">
        <v>14</v>
      </c>
      <c r="D19" s="92" t="s">
        <v>14</v>
      </c>
      <c r="E19" s="92" t="s">
        <v>14</v>
      </c>
      <c r="F19" s="92">
        <v>0</v>
      </c>
      <c r="G19" s="92">
        <v>3</v>
      </c>
      <c r="H19" s="92" t="s">
        <v>14</v>
      </c>
      <c r="I19" s="92" t="s">
        <v>14</v>
      </c>
      <c r="J19" s="162">
        <f t="shared" ref="J19" si="20">SUM(C19:I19)</f>
        <v>3</v>
      </c>
    </row>
    <row r="20" spans="1:10" ht="25.5" customHeight="1" x14ac:dyDescent="0.3">
      <c r="A20" s="424"/>
      <c r="B20" s="51" t="s">
        <v>31</v>
      </c>
      <c r="C20" s="86" t="s">
        <v>16</v>
      </c>
      <c r="D20" s="86" t="s">
        <v>16</v>
      </c>
      <c r="E20" s="86" t="s">
        <v>16</v>
      </c>
      <c r="F20" s="86">
        <f t="shared" ref="F20:G20" si="21">F19/F$29</f>
        <v>0</v>
      </c>
      <c r="G20" s="86">
        <f t="shared" si="21"/>
        <v>3.3333333333333333E-2</v>
      </c>
      <c r="H20" s="86" t="s">
        <v>16</v>
      </c>
      <c r="I20" s="86" t="s">
        <v>16</v>
      </c>
      <c r="J20" s="88">
        <f t="shared" ref="J20" si="22">J19/J$29</f>
        <v>1.9736842105263157E-2</v>
      </c>
    </row>
    <row r="21" spans="1:10" ht="25.5" customHeight="1" x14ac:dyDescent="0.3">
      <c r="A21" s="421" t="s">
        <v>121</v>
      </c>
      <c r="B21" s="55" t="s">
        <v>21</v>
      </c>
      <c r="C21" s="92" t="s">
        <v>14</v>
      </c>
      <c r="D21" s="92" t="s">
        <v>14</v>
      </c>
      <c r="E21" s="92" t="s">
        <v>14</v>
      </c>
      <c r="F21" s="92">
        <v>1</v>
      </c>
      <c r="G21" s="92">
        <v>7</v>
      </c>
      <c r="H21" s="92" t="s">
        <v>14</v>
      </c>
      <c r="I21" s="92" t="s">
        <v>14</v>
      </c>
      <c r="J21" s="162">
        <f t="shared" ref="J21" si="23">SUM(C21:I21)</f>
        <v>8</v>
      </c>
    </row>
    <row r="22" spans="1:10" ht="25.5" customHeight="1" x14ac:dyDescent="0.3">
      <c r="A22" s="424"/>
      <c r="B22" s="51" t="s">
        <v>31</v>
      </c>
      <c r="C22" s="86" t="s">
        <v>16</v>
      </c>
      <c r="D22" s="86" t="s">
        <v>16</v>
      </c>
      <c r="E22" s="86" t="s">
        <v>16</v>
      </c>
      <c r="F22" s="86">
        <f t="shared" ref="F22:G22" si="24">F21/F$29</f>
        <v>1.6129032258064516E-2</v>
      </c>
      <c r="G22" s="86">
        <f t="shared" si="24"/>
        <v>7.7777777777777779E-2</v>
      </c>
      <c r="H22" s="86" t="s">
        <v>16</v>
      </c>
      <c r="I22" s="86" t="s">
        <v>16</v>
      </c>
      <c r="J22" s="88">
        <f t="shared" ref="J22" si="25">J21/J$29</f>
        <v>5.2631578947368418E-2</v>
      </c>
    </row>
    <row r="23" spans="1:10" ht="25.5" customHeight="1" x14ac:dyDescent="0.3">
      <c r="A23" s="421" t="s">
        <v>122</v>
      </c>
      <c r="B23" s="55" t="s">
        <v>21</v>
      </c>
      <c r="C23" s="92" t="s">
        <v>14</v>
      </c>
      <c r="D23" s="92" t="s">
        <v>14</v>
      </c>
      <c r="E23" s="92" t="s">
        <v>14</v>
      </c>
      <c r="F23" s="92">
        <v>0</v>
      </c>
      <c r="G23" s="92">
        <v>0</v>
      </c>
      <c r="H23" s="92" t="s">
        <v>14</v>
      </c>
      <c r="I23" s="92" t="s">
        <v>14</v>
      </c>
      <c r="J23" s="162">
        <f t="shared" ref="J23" si="26">SUM(C23:I23)</f>
        <v>0</v>
      </c>
    </row>
    <row r="24" spans="1:10" ht="25.5" customHeight="1" x14ac:dyDescent="0.3">
      <c r="A24" s="424"/>
      <c r="B24" s="51" t="s">
        <v>31</v>
      </c>
      <c r="C24" s="86" t="s">
        <v>16</v>
      </c>
      <c r="D24" s="86" t="s">
        <v>16</v>
      </c>
      <c r="E24" s="86" t="s">
        <v>16</v>
      </c>
      <c r="F24" s="86">
        <f t="shared" ref="F24:G24" si="27">F23/F$29</f>
        <v>0</v>
      </c>
      <c r="G24" s="86">
        <f t="shared" si="27"/>
        <v>0</v>
      </c>
      <c r="H24" s="86" t="s">
        <v>16</v>
      </c>
      <c r="I24" s="86" t="s">
        <v>16</v>
      </c>
      <c r="J24" s="88">
        <f t="shared" ref="J24" si="28">J23/J$29</f>
        <v>0</v>
      </c>
    </row>
    <row r="25" spans="1:10" ht="25.5" customHeight="1" x14ac:dyDescent="0.3">
      <c r="A25" s="421" t="s">
        <v>123</v>
      </c>
      <c r="B25" s="55" t="s">
        <v>21</v>
      </c>
      <c r="C25" s="92" t="s">
        <v>14</v>
      </c>
      <c r="D25" s="92" t="s">
        <v>14</v>
      </c>
      <c r="E25" s="92" t="s">
        <v>14</v>
      </c>
      <c r="F25" s="92">
        <v>0</v>
      </c>
      <c r="G25" s="92">
        <v>1</v>
      </c>
      <c r="H25" s="92" t="s">
        <v>14</v>
      </c>
      <c r="I25" s="92" t="s">
        <v>14</v>
      </c>
      <c r="J25" s="162">
        <f t="shared" ref="J25" si="29">SUM(C25:I25)</f>
        <v>1</v>
      </c>
    </row>
    <row r="26" spans="1:10" ht="25.5" customHeight="1" x14ac:dyDescent="0.3">
      <c r="A26" s="424"/>
      <c r="B26" s="51" t="s">
        <v>31</v>
      </c>
      <c r="C26" s="86" t="s">
        <v>16</v>
      </c>
      <c r="D26" s="86" t="s">
        <v>16</v>
      </c>
      <c r="E26" s="86" t="s">
        <v>16</v>
      </c>
      <c r="F26" s="86">
        <f t="shared" ref="F26:G26" si="30">F25/F$29</f>
        <v>0</v>
      </c>
      <c r="G26" s="86">
        <f t="shared" si="30"/>
        <v>1.1111111111111112E-2</v>
      </c>
      <c r="H26" s="86" t="s">
        <v>16</v>
      </c>
      <c r="I26" s="86" t="s">
        <v>16</v>
      </c>
      <c r="J26" s="88">
        <f t="shared" ref="J26" si="31">J25/J$29</f>
        <v>6.5789473684210523E-3</v>
      </c>
    </row>
    <row r="27" spans="1:10" ht="25.5" customHeight="1" x14ac:dyDescent="0.3">
      <c r="A27" s="421" t="s">
        <v>124</v>
      </c>
      <c r="B27" s="55" t="s">
        <v>21</v>
      </c>
      <c r="C27" s="92" t="s">
        <v>14</v>
      </c>
      <c r="D27" s="92" t="s">
        <v>14</v>
      </c>
      <c r="E27" s="92" t="s">
        <v>14</v>
      </c>
      <c r="F27" s="92">
        <v>0</v>
      </c>
      <c r="G27" s="92">
        <v>1</v>
      </c>
      <c r="H27" s="92" t="s">
        <v>14</v>
      </c>
      <c r="I27" s="92" t="s">
        <v>14</v>
      </c>
      <c r="J27" s="162">
        <f t="shared" ref="J27" si="32">SUM(C27:I27)</f>
        <v>1</v>
      </c>
    </row>
    <row r="28" spans="1:10" ht="25.5" customHeight="1" thickBot="1" x14ac:dyDescent="0.35">
      <c r="A28" s="425"/>
      <c r="B28" s="55" t="s">
        <v>31</v>
      </c>
      <c r="C28" s="163" t="s">
        <v>16</v>
      </c>
      <c r="D28" s="163" t="s">
        <v>16</v>
      </c>
      <c r="E28" s="163" t="s">
        <v>16</v>
      </c>
      <c r="F28" s="163">
        <f t="shared" ref="F28:G28" si="33">F27/F$29</f>
        <v>0</v>
      </c>
      <c r="G28" s="163">
        <f t="shared" si="33"/>
        <v>1.1111111111111112E-2</v>
      </c>
      <c r="H28" s="163" t="s">
        <v>16</v>
      </c>
      <c r="I28" s="163" t="s">
        <v>16</v>
      </c>
      <c r="J28" s="165">
        <f t="shared" ref="J28" si="34">J27/J$29</f>
        <v>6.5789473684210523E-3</v>
      </c>
    </row>
    <row r="29" spans="1:10" ht="32.25" customHeight="1" x14ac:dyDescent="0.3">
      <c r="A29" s="354" t="s">
        <v>125</v>
      </c>
      <c r="B29" s="269" t="s">
        <v>21</v>
      </c>
      <c r="C29" s="96" t="s">
        <v>14</v>
      </c>
      <c r="D29" s="96" t="s">
        <v>14</v>
      </c>
      <c r="E29" s="96" t="s">
        <v>14</v>
      </c>
      <c r="F29" s="96">
        <f t="shared" ref="F29:G29" si="35">F5+F7+F9+F11+F13+F15+F17+F19+F21+F23+F25+F27</f>
        <v>62</v>
      </c>
      <c r="G29" s="96">
        <f t="shared" si="35"/>
        <v>90</v>
      </c>
      <c r="H29" s="96" t="s">
        <v>14</v>
      </c>
      <c r="I29" s="96" t="s">
        <v>14</v>
      </c>
      <c r="J29" s="166">
        <f t="shared" ref="J29" si="36">J5+J7+J9+J11+J13+J15+J17+J19+J21+J23+J25+J27</f>
        <v>152</v>
      </c>
    </row>
    <row r="30" spans="1:10" ht="32.25" customHeight="1" thickBot="1" x14ac:dyDescent="0.35">
      <c r="A30" s="356"/>
      <c r="B30" s="270" t="s">
        <v>31</v>
      </c>
      <c r="C30" s="66" t="s">
        <v>16</v>
      </c>
      <c r="D30" s="66" t="s">
        <v>16</v>
      </c>
      <c r="E30" s="66" t="s">
        <v>16</v>
      </c>
      <c r="F30" s="66">
        <f t="shared" ref="F30:G30" si="37">F29/F$29</f>
        <v>1</v>
      </c>
      <c r="G30" s="66">
        <f t="shared" si="37"/>
        <v>1</v>
      </c>
      <c r="H30" s="66" t="s">
        <v>16</v>
      </c>
      <c r="I30" s="66" t="s">
        <v>16</v>
      </c>
      <c r="J30" s="100">
        <f t="shared" ref="J30" si="38">J29/J$29</f>
        <v>1</v>
      </c>
    </row>
    <row r="31" spans="1:10" ht="36" customHeight="1" thickBot="1" x14ac:dyDescent="0.35">
      <c r="A31" s="101"/>
      <c r="B31" s="69"/>
      <c r="C31" s="70"/>
      <c r="D31" s="70"/>
      <c r="E31" s="70"/>
      <c r="F31" s="70"/>
      <c r="G31" s="70"/>
      <c r="H31" s="70"/>
      <c r="I31" s="70"/>
      <c r="J31" s="70"/>
    </row>
    <row r="32" spans="1:10" ht="57" customHeight="1" x14ac:dyDescent="0.3">
      <c r="A32" s="167" t="s">
        <v>126</v>
      </c>
      <c r="B32" s="181" t="s">
        <v>21</v>
      </c>
      <c r="C32" s="271" t="s">
        <v>14</v>
      </c>
      <c r="D32" s="169" t="s">
        <v>14</v>
      </c>
      <c r="E32" s="169" t="s">
        <v>14</v>
      </c>
      <c r="F32" s="169">
        <v>0</v>
      </c>
      <c r="G32" s="169">
        <v>0</v>
      </c>
      <c r="H32" s="169" t="s">
        <v>14</v>
      </c>
      <c r="I32" s="182" t="s">
        <v>14</v>
      </c>
      <c r="J32" s="170">
        <f>SUM(C32:I32)</f>
        <v>0</v>
      </c>
    </row>
    <row r="33" spans="1:10" ht="55.5" customHeight="1" thickBot="1" x14ac:dyDescent="0.35">
      <c r="A33" s="183" t="s">
        <v>72</v>
      </c>
      <c r="B33" s="272" t="s">
        <v>21</v>
      </c>
      <c r="C33" s="172" t="s">
        <v>14</v>
      </c>
      <c r="D33" s="172">
        <f>+D34</f>
        <v>6169</v>
      </c>
      <c r="E33" s="172" t="s">
        <v>14</v>
      </c>
      <c r="F33" s="172">
        <f>+F34-F32-F29</f>
        <v>0</v>
      </c>
      <c r="G33" s="172">
        <f>+G34-G32-G29</f>
        <v>0</v>
      </c>
      <c r="H33" s="172" t="s">
        <v>14</v>
      </c>
      <c r="I33" s="172" t="s">
        <v>14</v>
      </c>
      <c r="J33" s="172">
        <f>+J34-J32-J29</f>
        <v>6169</v>
      </c>
    </row>
    <row r="34" spans="1:10" ht="54.75" customHeight="1" thickBot="1" x14ac:dyDescent="0.35">
      <c r="A34" s="185" t="s">
        <v>22</v>
      </c>
      <c r="B34" s="272" t="s">
        <v>21</v>
      </c>
      <c r="C34" s="172" t="s">
        <v>14</v>
      </c>
      <c r="D34" s="173">
        <v>6169</v>
      </c>
      <c r="E34" s="173" t="s">
        <v>14</v>
      </c>
      <c r="F34" s="173">
        <v>62</v>
      </c>
      <c r="G34" s="173">
        <v>90</v>
      </c>
      <c r="H34" s="173" t="s">
        <v>14</v>
      </c>
      <c r="I34" s="174" t="s">
        <v>14</v>
      </c>
      <c r="J34" s="177">
        <f>SUM(C34:I34)</f>
        <v>6321</v>
      </c>
    </row>
    <row r="35" spans="1:10" ht="54.75" customHeight="1" thickBot="1" x14ac:dyDescent="0.35">
      <c r="A35" s="111"/>
      <c r="B35" s="101"/>
      <c r="C35" s="112"/>
      <c r="D35" s="112"/>
      <c r="E35" s="112"/>
      <c r="F35" s="112"/>
      <c r="G35" s="112"/>
      <c r="H35" s="112"/>
      <c r="I35" s="112"/>
      <c r="J35" s="114"/>
    </row>
    <row r="36" spans="1:10" ht="41.25" customHeight="1" x14ac:dyDescent="0.3">
      <c r="A36" s="322" t="s">
        <v>23</v>
      </c>
      <c r="B36" s="323"/>
      <c r="C36" s="273"/>
      <c r="D36" s="35"/>
      <c r="E36" s="35"/>
      <c r="F36" s="35"/>
      <c r="G36" s="35"/>
      <c r="H36" s="35"/>
      <c r="I36" s="35"/>
      <c r="J36" s="36"/>
    </row>
    <row r="37" spans="1:10" ht="41.25" customHeight="1" x14ac:dyDescent="0.3">
      <c r="A37" s="339" t="s">
        <v>24</v>
      </c>
      <c r="B37" s="340"/>
      <c r="C37" s="186">
        <v>0</v>
      </c>
      <c r="D37" s="72">
        <v>0</v>
      </c>
      <c r="E37" s="72">
        <v>0</v>
      </c>
      <c r="F37" s="72">
        <v>1</v>
      </c>
      <c r="G37" s="72">
        <v>1</v>
      </c>
      <c r="H37" s="72">
        <v>0</v>
      </c>
      <c r="I37" s="72">
        <v>0</v>
      </c>
      <c r="J37" s="73">
        <f>SUM(C37:I37)</f>
        <v>2</v>
      </c>
    </row>
    <row r="38" spans="1:10" ht="41.25" customHeight="1" thickBot="1" x14ac:dyDescent="0.35">
      <c r="A38" s="341" t="s">
        <v>25</v>
      </c>
      <c r="B38" s="342"/>
      <c r="C38" s="74">
        <v>1</v>
      </c>
      <c r="D38" s="75">
        <v>2</v>
      </c>
      <c r="E38" s="75">
        <v>0</v>
      </c>
      <c r="F38" s="75">
        <v>1</v>
      </c>
      <c r="G38" s="75">
        <v>1</v>
      </c>
      <c r="H38" s="75">
        <v>0</v>
      </c>
      <c r="I38" s="76">
        <v>0</v>
      </c>
      <c r="J38" s="77">
        <f>SUM(C38:I38)</f>
        <v>5</v>
      </c>
    </row>
    <row r="39" spans="1:10" ht="31.5" customHeight="1" x14ac:dyDescent="0.3">
      <c r="A39" s="44" t="s">
        <v>26</v>
      </c>
      <c r="B39" s="45"/>
      <c r="C39" s="46"/>
      <c r="D39" s="46"/>
      <c r="E39" s="46"/>
      <c r="F39" s="46"/>
      <c r="G39" s="46"/>
      <c r="H39" s="46"/>
      <c r="I39" s="46"/>
      <c r="J39" s="46"/>
    </row>
  </sheetData>
  <mergeCells count="20">
    <mergeCell ref="A19:A20"/>
    <mergeCell ref="A1:J1"/>
    <mergeCell ref="A2:J2"/>
    <mergeCell ref="A3:B4"/>
    <mergeCell ref="C3:J3"/>
    <mergeCell ref="A5:A6"/>
    <mergeCell ref="A7:A8"/>
    <mergeCell ref="A9:A10"/>
    <mergeCell ref="A11:A12"/>
    <mergeCell ref="A13:A14"/>
    <mergeCell ref="A15:A16"/>
    <mergeCell ref="A17:A18"/>
    <mergeCell ref="A37:B37"/>
    <mergeCell ref="A38:B38"/>
    <mergeCell ref="A21:A22"/>
    <mergeCell ref="A23:A24"/>
    <mergeCell ref="A25:A26"/>
    <mergeCell ref="A27:A28"/>
    <mergeCell ref="A29:A30"/>
    <mergeCell ref="A36:B36"/>
  </mergeCells>
  <printOptions horizontalCentered="1"/>
  <pageMargins left="0.70866141732283472" right="0.70866141732283472" top="0.74803149606299213" bottom="0.74803149606299213" header="0.31496062992125984" footer="0.31496062992125984"/>
  <pageSetup paperSize="8" scale="57" orientation="landscape" r:id="rId1"/>
  <headerFooter>
    <oddFooter>&amp;L&amp;F&amp;C&amp;A&amp;R&amp;P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TAB-8.1.1_2019_web</vt:lpstr>
      <vt:lpstr>TAB-8.1.2_2019_web</vt:lpstr>
      <vt:lpstr>TAB-8.1.3_2019_web</vt:lpstr>
      <vt:lpstr>TAB-8.1.4_2019_web</vt:lpstr>
      <vt:lpstr>TAB-8.1.5_2019_web</vt:lpstr>
      <vt:lpstr>TAB-8.1.6_2019_web</vt:lpstr>
      <vt:lpstr>TAB-8.1.7_2019_web</vt:lpstr>
      <vt:lpstr>TAB-8.1.8_2019_web</vt:lpstr>
      <vt:lpstr>TAB-8.1.9_2019_web</vt:lpstr>
      <vt:lpstr>TAB-8.1.10_2019_web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Didier Henry</dc:creator>
  <cp:lastModifiedBy>Olivier Colicis</cp:lastModifiedBy>
  <dcterms:created xsi:type="dcterms:W3CDTF">2020-11-25T12:56:36Z</dcterms:created>
  <dcterms:modified xsi:type="dcterms:W3CDTF">2021-06-06T09:04:54Z</dcterms:modified>
</cp:coreProperties>
</file>