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8\dhe-Profil_2018\TAB_511_à_5110_AJA_An2018_OCO\"/>
    </mc:Choice>
  </mc:AlternateContent>
  <bookViews>
    <workbookView xWindow="0" yWindow="0" windowWidth="24000" windowHeight="9735" tabRatio="951"/>
  </bookViews>
  <sheets>
    <sheet name="TAB-5.1.1_2018_Web" sheetId="11" r:id="rId1"/>
    <sheet name="TAB-5.1.2_2018_Web" sheetId="12" r:id="rId2"/>
    <sheet name="TAB-5.1.3_2018_Web" sheetId="13" r:id="rId3"/>
    <sheet name="TAB-5.1.4_2018_Web" sheetId="14" r:id="rId4"/>
    <sheet name="TAB-5.1.5_2018_Web" sheetId="15" r:id="rId5"/>
    <sheet name="TAB-5.1.6_2018_Web" sheetId="16" r:id="rId6"/>
    <sheet name="TAB-5.1.7_2018_Web" sheetId="17" r:id="rId7"/>
    <sheet name="TAB-5.1.8_2018_Web" sheetId="18" r:id="rId8"/>
    <sheet name="TAB-5.1.9_2018_Web" sheetId="19" r:id="rId9"/>
    <sheet name="TAB-5.1.10_2018_Web" sheetId="20" r:id="rId10"/>
  </sheets>
  <definedNames>
    <definedName name="Profil_2017_qly" localSheetId="0">#REF!</definedName>
    <definedName name="Profil_2017_qly" localSheetId="9">#REF!</definedName>
    <definedName name="Profil_2017_qly" localSheetId="1">#REF!</definedName>
    <definedName name="Profil_2017_qly" localSheetId="2">#REF!</definedName>
    <definedName name="Profil_2017_qly" localSheetId="3">#REF!</definedName>
    <definedName name="Profil_2017_qly" localSheetId="4">#REF!</definedName>
    <definedName name="Profil_2017_qly" localSheetId="5">#REF!</definedName>
    <definedName name="Profil_2017_qly" localSheetId="6">#REF!</definedName>
    <definedName name="Profil_2017_qly" localSheetId="7">#REF!</definedName>
    <definedName name="Profil_2017_qly" localSheetId="8">#REF!</definedName>
    <definedName name="Profil_2017_qly">#REF!</definedName>
    <definedName name="Profil_2017_qty" localSheetId="0">#REF!</definedName>
    <definedName name="Profil_2017_qty" localSheetId="9">#REF!</definedName>
    <definedName name="Profil_2017_qty" localSheetId="1">#REF!</definedName>
    <definedName name="Profil_2017_qty" localSheetId="2">#REF!</definedName>
    <definedName name="Profil_2017_qty" localSheetId="3">#REF!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20" l="1"/>
  <c r="J48" i="20"/>
  <c r="J45" i="20"/>
  <c r="J44" i="20"/>
  <c r="I44" i="20"/>
  <c r="D44" i="20"/>
  <c r="J42" i="20"/>
  <c r="J40" i="20"/>
  <c r="I40" i="20"/>
  <c r="D40" i="20"/>
  <c r="J39" i="20"/>
  <c r="J38" i="20"/>
  <c r="I38" i="20"/>
  <c r="D38" i="20"/>
  <c r="J37" i="20"/>
  <c r="J36" i="20"/>
  <c r="I36" i="20"/>
  <c r="D36" i="20"/>
  <c r="J35" i="20"/>
  <c r="J34" i="20"/>
  <c r="I34" i="20"/>
  <c r="D34" i="20"/>
  <c r="J33" i="20"/>
  <c r="J32" i="20"/>
  <c r="I32" i="20"/>
  <c r="D32" i="20"/>
  <c r="J31" i="20"/>
  <c r="J30" i="20"/>
  <c r="I30" i="20"/>
  <c r="D30" i="20"/>
  <c r="J29" i="20"/>
  <c r="J28" i="20"/>
  <c r="I28" i="20"/>
  <c r="D28" i="20"/>
  <c r="J27" i="20"/>
  <c r="J26" i="20"/>
  <c r="I26" i="20"/>
  <c r="D26" i="20"/>
  <c r="J25" i="20"/>
  <c r="J24" i="20"/>
  <c r="I24" i="20"/>
  <c r="D24" i="20"/>
  <c r="J23" i="20"/>
  <c r="J22" i="20"/>
  <c r="I22" i="20"/>
  <c r="D22" i="20"/>
  <c r="J21" i="20"/>
  <c r="J20" i="20"/>
  <c r="I20" i="20"/>
  <c r="D20" i="20"/>
  <c r="J19" i="20"/>
  <c r="J18" i="20"/>
  <c r="I18" i="20"/>
  <c r="D18" i="20"/>
  <c r="J17" i="20"/>
  <c r="J16" i="20"/>
  <c r="I16" i="20"/>
  <c r="D16" i="20"/>
  <c r="J15" i="20"/>
  <c r="J14" i="20"/>
  <c r="I14" i="20"/>
  <c r="D14" i="20"/>
  <c r="J13" i="20"/>
  <c r="J12" i="20"/>
  <c r="I12" i="20"/>
  <c r="D12" i="20"/>
  <c r="J11" i="20"/>
  <c r="J10" i="20"/>
  <c r="I10" i="20"/>
  <c r="D10" i="20"/>
  <c r="J9" i="20"/>
  <c r="J8" i="20"/>
  <c r="I8" i="20"/>
  <c r="D8" i="20"/>
  <c r="J7" i="20"/>
  <c r="J6" i="20"/>
  <c r="I6" i="20"/>
  <c r="D6" i="20"/>
  <c r="J5" i="20"/>
  <c r="J38" i="19"/>
  <c r="J37" i="19"/>
  <c r="J34" i="19"/>
  <c r="J33" i="19"/>
  <c r="J32" i="19"/>
  <c r="J30" i="19"/>
  <c r="J29" i="19"/>
  <c r="I29" i="19"/>
  <c r="I33" i="19" s="1"/>
  <c r="D29" i="19"/>
  <c r="D33" i="19" s="1"/>
  <c r="D28" i="19"/>
  <c r="J27" i="19"/>
  <c r="J28" i="19" s="1"/>
  <c r="D26" i="19"/>
  <c r="J25" i="19"/>
  <c r="J26" i="19" s="1"/>
  <c r="D24" i="19"/>
  <c r="J23" i="19"/>
  <c r="J24" i="19" s="1"/>
  <c r="D22" i="19"/>
  <c r="J21" i="19"/>
  <c r="J22" i="19" s="1"/>
  <c r="D20" i="19"/>
  <c r="J19" i="19"/>
  <c r="J20" i="19" s="1"/>
  <c r="D18" i="19"/>
  <c r="J17" i="19"/>
  <c r="J18" i="19" s="1"/>
  <c r="D16" i="19"/>
  <c r="J15" i="19"/>
  <c r="J16" i="19" s="1"/>
  <c r="D14" i="19"/>
  <c r="J13" i="19"/>
  <c r="J14" i="19" s="1"/>
  <c r="D12" i="19"/>
  <c r="J11" i="19"/>
  <c r="J12" i="19" s="1"/>
  <c r="D10" i="19"/>
  <c r="J9" i="19"/>
  <c r="J10" i="19" s="1"/>
  <c r="D8" i="19"/>
  <c r="J7" i="19"/>
  <c r="J8" i="19" s="1"/>
  <c r="D6" i="19"/>
  <c r="J5" i="19"/>
  <c r="J6" i="19" s="1"/>
  <c r="J32" i="18"/>
  <c r="J31" i="18"/>
  <c r="J28" i="18"/>
  <c r="D27" i="18"/>
  <c r="J26" i="18"/>
  <c r="J24" i="18"/>
  <c r="D24" i="18"/>
  <c r="J23" i="18"/>
  <c r="J22" i="18" s="1"/>
  <c r="I23" i="18"/>
  <c r="I27" i="18" s="1"/>
  <c r="J27" i="18" s="1"/>
  <c r="D23" i="18"/>
  <c r="D22" i="18"/>
  <c r="J21" i="18"/>
  <c r="D20" i="18"/>
  <c r="J19" i="18"/>
  <c r="D18" i="18"/>
  <c r="J17" i="18"/>
  <c r="D16" i="18"/>
  <c r="J15" i="18"/>
  <c r="D14" i="18"/>
  <c r="J13" i="18"/>
  <c r="D12" i="18"/>
  <c r="J11" i="18"/>
  <c r="D10" i="18"/>
  <c r="J9" i="18"/>
  <c r="D8" i="18"/>
  <c r="J7" i="18"/>
  <c r="D6" i="18"/>
  <c r="J5" i="18"/>
  <c r="J30" i="17"/>
  <c r="J29" i="17"/>
  <c r="J26" i="17"/>
  <c r="J25" i="17"/>
  <c r="D25" i="17"/>
  <c r="J24" i="17"/>
  <c r="J22" i="17"/>
  <c r="D22" i="17"/>
  <c r="J21" i="17"/>
  <c r="J20" i="17" s="1"/>
  <c r="I21" i="17"/>
  <c r="I25" i="17" s="1"/>
  <c r="D21" i="17"/>
  <c r="D20" i="17"/>
  <c r="J19" i="17"/>
  <c r="D18" i="17"/>
  <c r="J17" i="17"/>
  <c r="D16" i="17"/>
  <c r="J15" i="17"/>
  <c r="D14" i="17"/>
  <c r="J13" i="17"/>
  <c r="D12" i="17"/>
  <c r="J11" i="17"/>
  <c r="D10" i="17"/>
  <c r="J9" i="17"/>
  <c r="D8" i="17"/>
  <c r="J7" i="17"/>
  <c r="D6" i="17"/>
  <c r="J5" i="17"/>
  <c r="J20" i="16"/>
  <c r="J19" i="16"/>
  <c r="J16" i="16"/>
  <c r="J14" i="16"/>
  <c r="I11" i="16"/>
  <c r="I15" i="16" s="1"/>
  <c r="D11" i="16"/>
  <c r="D15" i="16" s="1"/>
  <c r="D10" i="16"/>
  <c r="J9" i="16"/>
  <c r="D8" i="16"/>
  <c r="J7" i="16"/>
  <c r="D6" i="16"/>
  <c r="J5" i="16"/>
  <c r="J24" i="15"/>
  <c r="J23" i="15"/>
  <c r="J20" i="15"/>
  <c r="J19" i="15"/>
  <c r="J18" i="15"/>
  <c r="D16" i="15"/>
  <c r="I15" i="15"/>
  <c r="I14" i="15" s="1"/>
  <c r="D15" i="15"/>
  <c r="D14" i="15"/>
  <c r="J13" i="15"/>
  <c r="D12" i="15"/>
  <c r="J11" i="15"/>
  <c r="D10" i="15"/>
  <c r="J9" i="15"/>
  <c r="D8" i="15"/>
  <c r="J7" i="15"/>
  <c r="D6" i="15"/>
  <c r="J5" i="15"/>
  <c r="J15" i="15" s="1"/>
  <c r="Z37" i="14"/>
  <c r="Y37" i="14"/>
  <c r="X37" i="14"/>
  <c r="Z36" i="14"/>
  <c r="Y36" i="14"/>
  <c r="X36" i="14"/>
  <c r="X32" i="14"/>
  <c r="Y31" i="14"/>
  <c r="Z31" i="14" s="1"/>
  <c r="X31" i="14"/>
  <c r="V29" i="14"/>
  <c r="W28" i="14"/>
  <c r="W29" i="14" s="1"/>
  <c r="V28" i="14"/>
  <c r="U28" i="14"/>
  <c r="U27" i="14" s="1"/>
  <c r="G28" i="14"/>
  <c r="G29" i="14" s="1"/>
  <c r="F28" i="14"/>
  <c r="X28" i="14" s="1"/>
  <c r="V27" i="14"/>
  <c r="F27" i="14"/>
  <c r="Y26" i="14"/>
  <c r="X26" i="14"/>
  <c r="W25" i="14"/>
  <c r="V25" i="14"/>
  <c r="G25" i="14"/>
  <c r="F25" i="14"/>
  <c r="Y24" i="14"/>
  <c r="X24" i="14"/>
  <c r="W23" i="14"/>
  <c r="V23" i="14"/>
  <c r="G23" i="14"/>
  <c r="F23" i="14"/>
  <c r="Y22" i="14"/>
  <c r="X22" i="14"/>
  <c r="X23" i="14" s="1"/>
  <c r="W21" i="14"/>
  <c r="V21" i="14"/>
  <c r="U21" i="14"/>
  <c r="G21" i="14"/>
  <c r="F21" i="14"/>
  <c r="Y20" i="14"/>
  <c r="X20" i="14"/>
  <c r="W19" i="14"/>
  <c r="V19" i="14"/>
  <c r="U19" i="14"/>
  <c r="G19" i="14"/>
  <c r="F19" i="14"/>
  <c r="Y18" i="14"/>
  <c r="X18" i="14"/>
  <c r="W17" i="14"/>
  <c r="V17" i="14"/>
  <c r="U17" i="14"/>
  <c r="G17" i="14"/>
  <c r="F17" i="14"/>
  <c r="Y16" i="14"/>
  <c r="X16" i="14"/>
  <c r="X17" i="14" s="1"/>
  <c r="W15" i="14"/>
  <c r="V15" i="14"/>
  <c r="U15" i="14"/>
  <c r="G15" i="14"/>
  <c r="F15" i="14"/>
  <c r="Y14" i="14"/>
  <c r="X14" i="14"/>
  <c r="X15" i="14" s="1"/>
  <c r="W13" i="14"/>
  <c r="V13" i="14"/>
  <c r="U13" i="14"/>
  <c r="G13" i="14"/>
  <c r="F13" i="14"/>
  <c r="Y12" i="14"/>
  <c r="X12" i="14"/>
  <c r="W11" i="14"/>
  <c r="V11" i="14"/>
  <c r="U11" i="14"/>
  <c r="G11" i="14"/>
  <c r="F11" i="14"/>
  <c r="Y10" i="14"/>
  <c r="X10" i="14"/>
  <c r="X11" i="14" s="1"/>
  <c r="W9" i="14"/>
  <c r="V9" i="14"/>
  <c r="U9" i="14"/>
  <c r="G9" i="14"/>
  <c r="F9" i="14"/>
  <c r="Y8" i="14"/>
  <c r="X8" i="14"/>
  <c r="X9" i="14" s="1"/>
  <c r="W7" i="14"/>
  <c r="V7" i="14"/>
  <c r="U7" i="14"/>
  <c r="G7" i="14"/>
  <c r="F7" i="14"/>
  <c r="Y6" i="14"/>
  <c r="X6" i="14"/>
  <c r="X7" i="14" s="1"/>
  <c r="J23" i="13"/>
  <c r="J22" i="13"/>
  <c r="J19" i="13"/>
  <c r="I17" i="13"/>
  <c r="I15" i="13"/>
  <c r="D15" i="13"/>
  <c r="D17" i="13" s="1"/>
  <c r="J14" i="13"/>
  <c r="I12" i="13"/>
  <c r="D12" i="13"/>
  <c r="J11" i="13"/>
  <c r="J12" i="13" s="1"/>
  <c r="I11" i="13"/>
  <c r="D11" i="13"/>
  <c r="D10" i="13" s="1"/>
  <c r="I10" i="13"/>
  <c r="I8" i="13"/>
  <c r="D8" i="13"/>
  <c r="J7" i="13"/>
  <c r="I6" i="13"/>
  <c r="D6" i="13"/>
  <c r="J5" i="13"/>
  <c r="J14" i="12"/>
  <c r="J13" i="12"/>
  <c r="I10" i="12"/>
  <c r="D10" i="12"/>
  <c r="J9" i="12"/>
  <c r="J10" i="12" s="1"/>
  <c r="I9" i="12"/>
  <c r="D9" i="12"/>
  <c r="D8" i="12" s="1"/>
  <c r="I8" i="12"/>
  <c r="J7" i="12"/>
  <c r="I6" i="12"/>
  <c r="J5" i="12"/>
  <c r="I6" i="19" l="1"/>
  <c r="I10" i="19"/>
  <c r="I14" i="19"/>
  <c r="I20" i="19"/>
  <c r="D30" i="19"/>
  <c r="I8" i="19"/>
  <c r="I12" i="19"/>
  <c r="I16" i="19"/>
  <c r="I18" i="19"/>
  <c r="I22" i="19"/>
  <c r="I24" i="19"/>
  <c r="I26" i="19"/>
  <c r="I28" i="19"/>
  <c r="I30" i="19"/>
  <c r="I6" i="18"/>
  <c r="I10" i="18"/>
  <c r="I14" i="18"/>
  <c r="I16" i="18"/>
  <c r="I20" i="18"/>
  <c r="I22" i="18"/>
  <c r="J6" i="18"/>
  <c r="J8" i="18"/>
  <c r="J10" i="18"/>
  <c r="J12" i="18"/>
  <c r="J14" i="18"/>
  <c r="J16" i="18"/>
  <c r="J18" i="18"/>
  <c r="J20" i="18"/>
  <c r="I8" i="18"/>
  <c r="I12" i="18"/>
  <c r="I18" i="18"/>
  <c r="I24" i="18"/>
  <c r="I6" i="17"/>
  <c r="I8" i="17"/>
  <c r="I10" i="17"/>
  <c r="I12" i="17"/>
  <c r="I14" i="17"/>
  <c r="I16" i="17"/>
  <c r="I18" i="17"/>
  <c r="I20" i="17"/>
  <c r="J6" i="17"/>
  <c r="J8" i="17"/>
  <c r="J10" i="17"/>
  <c r="J12" i="17"/>
  <c r="J14" i="17"/>
  <c r="J16" i="17"/>
  <c r="J18" i="17"/>
  <c r="I22" i="17"/>
  <c r="I6" i="16"/>
  <c r="I8" i="16"/>
  <c r="I10" i="16"/>
  <c r="J11" i="16"/>
  <c r="D12" i="16"/>
  <c r="I12" i="16"/>
  <c r="J10" i="15"/>
  <c r="J6" i="15"/>
  <c r="J16" i="15"/>
  <c r="J12" i="15"/>
  <c r="J8" i="15"/>
  <c r="J14" i="15"/>
  <c r="I16" i="15"/>
  <c r="I6" i="15"/>
  <c r="I8" i="15"/>
  <c r="I10" i="15"/>
  <c r="I12" i="15"/>
  <c r="Y9" i="14"/>
  <c r="Y17" i="14"/>
  <c r="X27" i="14"/>
  <c r="X25" i="14"/>
  <c r="X29" i="14"/>
  <c r="Y11" i="14"/>
  <c r="X13" i="14"/>
  <c r="Y15" i="14"/>
  <c r="X21" i="14"/>
  <c r="Y13" i="14"/>
  <c r="X19" i="14"/>
  <c r="Y21" i="14"/>
  <c r="Y28" i="14"/>
  <c r="U33" i="14"/>
  <c r="G27" i="14"/>
  <c r="W27" i="14"/>
  <c r="U29" i="14"/>
  <c r="F29" i="14"/>
  <c r="Z6" i="14"/>
  <c r="Z8" i="14"/>
  <c r="Z10" i="14"/>
  <c r="Z12" i="14"/>
  <c r="Z14" i="14"/>
  <c r="Z16" i="14"/>
  <c r="Z18" i="14"/>
  <c r="Z20" i="14"/>
  <c r="Z22" i="14"/>
  <c r="U23" i="14"/>
  <c r="Z24" i="14"/>
  <c r="U25" i="14"/>
  <c r="Z26" i="14"/>
  <c r="H28" i="14"/>
  <c r="J10" i="13"/>
  <c r="J6" i="13"/>
  <c r="J8" i="13"/>
  <c r="J15" i="13"/>
  <c r="J17" i="13" s="1"/>
  <c r="J6" i="12"/>
  <c r="J8" i="12"/>
  <c r="D6" i="12"/>
  <c r="J19" i="11"/>
  <c r="J18" i="11"/>
  <c r="I15" i="11"/>
  <c r="J15" i="11" s="1"/>
  <c r="D15" i="11"/>
  <c r="J14" i="11"/>
  <c r="I12" i="11"/>
  <c r="I11" i="11"/>
  <c r="I10" i="11" s="1"/>
  <c r="D11" i="11"/>
  <c r="D12" i="11" s="1"/>
  <c r="J9" i="11"/>
  <c r="J7" i="11"/>
  <c r="J5" i="11"/>
  <c r="J12" i="16" l="1"/>
  <c r="J15" i="16"/>
  <c r="J8" i="16"/>
  <c r="J10" i="16"/>
  <c r="J6" i="16"/>
  <c r="Z27" i="14"/>
  <c r="Z7" i="14"/>
  <c r="Z11" i="14"/>
  <c r="Y29" i="14"/>
  <c r="Z28" i="14"/>
  <c r="Z13" i="14" s="1"/>
  <c r="Y27" i="14"/>
  <c r="Y25" i="14"/>
  <c r="Z15" i="14"/>
  <c r="Z21" i="14"/>
  <c r="F33" i="14"/>
  <c r="H27" i="14"/>
  <c r="H25" i="14"/>
  <c r="H23" i="14"/>
  <c r="H21" i="14"/>
  <c r="H19" i="14"/>
  <c r="H17" i="14"/>
  <c r="H15" i="14"/>
  <c r="H13" i="14"/>
  <c r="H11" i="14"/>
  <c r="H9" i="14"/>
  <c r="H7" i="14"/>
  <c r="H29" i="14"/>
  <c r="Z17" i="14"/>
  <c r="Z9" i="14"/>
  <c r="Y23" i="14"/>
  <c r="Y7" i="14"/>
  <c r="Y19" i="14"/>
  <c r="J10" i="11"/>
  <c r="D8" i="11"/>
  <c r="D6" i="11"/>
  <c r="D10" i="11"/>
  <c r="I6" i="11"/>
  <c r="I8" i="11"/>
  <c r="J11" i="11"/>
  <c r="J12" i="11" s="1"/>
  <c r="Z19" i="14" l="1"/>
  <c r="Z29" i="14"/>
  <c r="X33" i="14"/>
  <c r="Z25" i="14"/>
  <c r="Z23" i="14"/>
  <c r="J8" i="11"/>
  <c r="J6" i="11"/>
</calcChain>
</file>

<file path=xl/sharedStrings.xml><?xml version="1.0" encoding="utf-8"?>
<sst xmlns="http://schemas.openxmlformats.org/spreadsheetml/2006/main" count="1708" uniqueCount="155">
  <si>
    <t>Tableau 5.1.9 : Utilisateurs de l'accueil de jour "aide alimentaire" (AJ-A) organisé par les services partenaires des Relais sociaux urbains (RSU)</t>
  </si>
  <si>
    <t>Lieu de résidence</t>
  </si>
  <si>
    <t>Relais social urbain (RSU)</t>
  </si>
  <si>
    <t>Charleroi (RSC)</t>
  </si>
  <si>
    <t>Liège (RSPL)</t>
  </si>
  <si>
    <t>La Louvière (RSULL)</t>
  </si>
  <si>
    <t>Mons (RSUMB)</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</si>
  <si>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</si>
  <si>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</si>
  <si>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</si>
  <si>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</si>
  <si>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</si>
  <si>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</si>
  <si>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</si>
  <si>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</si>
  <si>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</si>
  <si>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</si>
  <si>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</si>
  <si>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</si>
  <si>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</si>
  <si>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</si>
  <si>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</si>
  <si>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</si>
  <si>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</si>
  <si>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</si>
  <si>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</si>
  <si>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</si>
  <si>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</si>
  <si>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</si>
  <si>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</si>
  <si>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</si>
  <si>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</si>
  <si>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</si>
  <si>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à l'AJ-A</t>
  </si>
  <si>
    <t>Sources : IWEPS, Relais sociaux urbains &amp; services partenaires des Relais sociaux urbains de Wallonie; Calculs : IWEPS</t>
  </si>
  <si>
    <t>Type de logement / hébergement</t>
  </si>
  <si>
    <t xml:space="preserve">En rue ou en abris de fortune  (squat, voiture, tente, caravane…) </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</si>
  <si>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</si>
  <si>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</si>
  <si>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</si>
  <si>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</si>
  <si>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</si>
  <si>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</si>
  <si>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</si>
  <si>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</si>
  <si>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</si>
  <si>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</si>
  <si>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</si>
  <si>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5.1.7 : Utilisateurs de l'accueil de jour "aide alimentaire" (AJ-A) organisé par les services partenaires des Relais sociaux urbains (RSU)</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</si>
  <si>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</si>
  <si>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</si>
  <si>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</si>
  <si>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</si>
  <si>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</si>
  <si>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</si>
  <si>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</si>
  <si>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</si>
  <si>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</si>
  <si>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</si>
  <si>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</si>
  <si>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</si>
  <si>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5.1.6 : Utilisateurs de l'accueil de jour "aide alimentaire" (AJ-A) organisé par les services partenaires des Relais sociaux urbains (RSU)</t>
  </si>
  <si>
    <t>Nationalité</t>
  </si>
  <si>
    <t xml:space="preserve">Belge </t>
  </si>
  <si>
    <t>Etrangère UE</t>
  </si>
  <si>
    <t>Etrangère hors UE</t>
  </si>
  <si>
    <t xml:space="preserve">Total
(Nationalité connue) </t>
  </si>
  <si>
    <t>Nationalité inconnue</t>
  </si>
  <si>
    <t>Tableau 5.1.5 : Utilisateurs de l'accueil de jour "aide alimentaire" (AJ-A) organisé par les services partenaires des Relais sociaux urbains (RSU)</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</si>
  <si>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</si>
  <si>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</si>
  <si>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</si>
  <si>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</si>
  <si>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</si>
  <si>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</si>
  <si>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</si>
  <si>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</si>
  <si>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Tableau 5.1.4 : Utilisateurs de l'accueil de jour "aide alimentaire" (AJ-A) organisé par les services partenaires des Relais sociaux urbains (RSU).</t>
  </si>
  <si>
    <t>Catégorie d'âges</t>
  </si>
  <si>
    <t>H</t>
  </si>
  <si>
    <t>F</t>
  </si>
  <si>
    <t>Total</t>
  </si>
  <si>
    <t>0-17 ans</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</si>
  <si>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</si>
  <si>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</si>
  <si>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</si>
  <si>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</si>
  <si>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</si>
  <si>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</si>
  <si>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</si>
  <si>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</si>
  <si>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</si>
  <si>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</si>
  <si>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</si>
  <si>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</si>
  <si>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</si>
  <si>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</si>
  <si>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5.1.3 : Primo-utilisateurs de l'accueil de jour "aide alimentaire" (AJ-A) organisé par les services partenaires des Relais sociaux urbains (RSU)</t>
  </si>
  <si>
    <t>Primo-utilisateurs
par Sexe</t>
  </si>
  <si>
    <t>Transsexuel</t>
  </si>
  <si>
    <t>Total
Sexe connu</t>
  </si>
  <si>
    <t>Sexe inconnu</t>
  </si>
  <si>
    <t xml:space="preserve">nd </t>
  </si>
  <si>
    <t>Total global des primo-utilisateurs</t>
  </si>
  <si>
    <t>% des primos dans le total des utilisateurs</t>
  </si>
  <si>
    <t>Total global de tous les utilisateurs</t>
  </si>
  <si>
    <t>Remarque :
Un "primo-utilisateur" est un bénéficiaire qui utilise le service pour la première fois de sa vie.</t>
  </si>
  <si>
    <t>Tableau 5.1.2 : Mineurs pris en charge par l'accueil de jour "aide alimentaire" (AJ-A) organisé par les services partenaires des Relais sociaux urbains (RSU)</t>
  </si>
  <si>
    <t>Type de prise en charge du mineur</t>
  </si>
  <si>
    <t>Prise en charge seul
(Utilisateur) (1)</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</si>
  <si>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</si>
  <si>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</si>
  <si>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</si>
  <si>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5.1.1 : Utilisateurs de l'accueil de jour "aide alimentaire" (AJ-A) organisé par les services partenaires des Relais sociaux urbains (RSU)</t>
  </si>
  <si>
    <t>Sexe</t>
  </si>
  <si>
    <t>Total 
Sexe connu</t>
  </si>
  <si>
    <t>Type de difficulté</t>
  </si>
  <si>
    <t>Liège (RSPL)
(3)</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</si>
  <si>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</si>
  <si>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</si>
  <si>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</si>
  <si>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</si>
  <si>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</si>
  <si>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</si>
  <si>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</si>
  <si>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</si>
  <si>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</si>
  <si>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</si>
  <si>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</si>
  <si>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</si>
  <si>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</si>
  <si>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</si>
  <si>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</si>
  <si>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</si>
  <si>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</si>
  <si>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</si>
  <si>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</si>
  <si>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Répartition par sexe et par RSU - Année 2018  -</t>
  </si>
  <si>
    <t>Verviers (RSUV)
(1)</t>
  </si>
  <si>
    <t>(1) Le RSUV précise que :
 le "Nombre d'utilisateurs correspond au nombre de dossier ouverts, ce qui ne reflète pas le nombre de personnes aidées, puisqu'un dossier peut concerner un couple ou une famille (pour les familles, les enfants sont repris dans le nombre de mineurs pris en charge en famille)</t>
  </si>
  <si>
    <t>Répartition par type de prise en charge du mineur et par RSU - Année 2018  -</t>
  </si>
  <si>
    <t>Répartition par âge, sexe et RSU - Année 2018</t>
  </si>
  <si>
    <t>Répartition par type de ménage et par RSU - Année 2018</t>
  </si>
  <si>
    <t>Répartition par nationalité et par RSU - Année 2018</t>
  </si>
  <si>
    <t>Répartition par type de revenu principal et par RSU - Année 2018  -</t>
  </si>
  <si>
    <t>Liège (RSPL)
(1)</t>
  </si>
  <si>
    <t>(1) Le RSPL précise que parmi les 591 personnes de la rubrique "Aucune ressource financière"pour le service SSLO , "58 personnes (d'un des quatre services) sont en attente de ressources"</t>
  </si>
  <si>
    <t>Tableau 5.1.8 : Utilisateurs de l'accueil de jour "aide alimentaire" (AJ-A) organisé par les services partenaires des Relais sociaux urbains (RSU).</t>
  </si>
  <si>
    <t>Répartition par type de logement/hébergement (occupé la semaine précédant son accueil)
Par RSU  - Année 2018  -</t>
  </si>
  <si>
    <t>Répartition par « lieu de résidence » (Situation de l'utilisateur, la semaine précédant son accueil)
Par RSU - Année 2018  -</t>
  </si>
  <si>
    <t>Tableau 5.1.10 : Difficultés déclarées par les utilisateurs de l'accueil de jour "aide alimentaire" (AJ-A) organisé par les services partenaires des Relais sociaux urbains (RSU).</t>
  </si>
  <si>
    <t>Répartition par type de difficulté rencontrée connue (1),(2)et par RSU - Année 2018 -</t>
  </si>
  <si>
    <t>Avec des difficultés - autres
(3)</t>
  </si>
  <si>
    <r>
      <t>Nombre total d'</t>
    </r>
    <r>
      <rPr>
        <b/>
        <i/>
        <sz val="14"/>
        <rFont val="Calibri"/>
        <family val="2"/>
        <scheme val="minor"/>
      </rPr>
      <t>utilisateurs différents</t>
    </r>
    <r>
      <rPr>
        <b/>
        <sz val="14"/>
        <rFont val="Calibri"/>
        <family val="2"/>
        <scheme val="minor"/>
      </rPr>
      <t xml:space="preserve"> pour lesquels l'information "difficulté" a été récoltée</t>
    </r>
  </si>
  <si>
    <t>(3) Le  RSPL précise pour la catégorie "Avec des difficultés - autres"  que  parmi les 120 difficultés, 80 concernent des difficultés liées à "l'aide alimentaire" et 24 autres sont des difficultés "en lien avec le judiciaire".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</si>
</sst>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8"/>
      <name val="Calibri"/>
      <family val="2"/>
      <scheme val="minor"/>
    </font>
    <font>
      <b/>
      <sz val="16"/>
      <color theme="1"/>
      <name val="Calibri"/>
      <family val="2"/>
      <scheme val="minor"/>
    </font>
    <font>
      <sz val="14"/>
      <color theme="1"/>
      <name val="Calibri"/>
      <family val="2"/>
      <scheme val="minor"/>
    </font>
    <font>
      <b/>
      <sz val="24"/>
      <name val="Calibri"/>
      <family val="2"/>
      <scheme val="minor"/>
    </font>
    <font>
      <sz val="18"/>
      <name val="Calibri"/>
      <family val="2"/>
      <scheme val="minor"/>
    </font>
    <font>
      <sz val="10"/>
      <color theme="1"/>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73">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164" fontId="5" fillId="2" borderId="18" xfId="1" applyNumberFormat="1" applyFont="1" applyFill="1" applyBorder="1" applyAlignment="1">
      <alignment horizontal="right" vertical="center"/>
    </xf>
    <xf numFmtId="164" fontId="5" fillId="2" borderId="19" xfId="1" applyNumberFormat="1" applyFont="1" applyFill="1" applyBorder="1" applyAlignment="1">
      <alignment horizontal="right" vertical="center"/>
    </xf>
    <xf numFmtId="0" fontId="6" fillId="2" borderId="21" xfId="0" applyFont="1" applyFill="1" applyBorder="1" applyAlignment="1">
      <alignment horizontal="center" vertical="center" wrapText="1"/>
    </xf>
    <xf numFmtId="3" fontId="5" fillId="2" borderId="22"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164" fontId="5" fillId="2" borderId="22"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0" fontId="7" fillId="2" borderId="13" xfId="0" applyFont="1" applyFill="1" applyBorder="1" applyAlignment="1">
      <alignment horizontal="center" vertical="center" wrapText="1"/>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0" fontId="7" fillId="2" borderId="24" xfId="0" applyFont="1" applyFill="1" applyBorder="1" applyAlignment="1">
      <alignment horizontal="center" vertical="center" wrapText="1"/>
    </xf>
    <xf numFmtId="164" fontId="4" fillId="2" borderId="25" xfId="1" applyNumberFormat="1" applyFont="1" applyFill="1" applyBorder="1" applyAlignment="1">
      <alignment horizontal="right" vertical="center"/>
    </xf>
    <xf numFmtId="164" fontId="4" fillId="2" borderId="26" xfId="1"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164" fontId="5" fillId="2" borderId="0" xfId="1" applyNumberFormat="1" applyFont="1" applyFill="1" applyBorder="1" applyAlignment="1">
      <alignment horizontal="right" vertical="center"/>
    </xf>
    <xf numFmtId="0" fontId="8" fillId="2" borderId="27"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5" fillId="2" borderId="9"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0" fontId="5" fillId="2" borderId="24" xfId="0" applyFont="1" applyFill="1" applyBorder="1" applyAlignment="1">
      <alignment horizontal="center" vertical="center" wrapText="1"/>
    </xf>
    <xf numFmtId="3" fontId="5" fillId="2" borderId="29"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3" fontId="5" fillId="2" borderId="25" xfId="0" applyNumberFormat="1" applyFont="1" applyFill="1" applyBorder="1" applyAlignment="1">
      <alignment horizontal="center" vertical="center"/>
    </xf>
    <xf numFmtId="3" fontId="5" fillId="2" borderId="24"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4" fillId="2" borderId="0" xfId="0" applyNumberFormat="1" applyFont="1" applyFill="1" applyBorder="1" applyAlignment="1">
      <alignment horizontal="center" vertical="center"/>
    </xf>
    <xf numFmtId="0" fontId="9" fillId="0" borderId="31" xfId="0" applyFont="1" applyFill="1" applyBorder="1" applyAlignment="1">
      <alignment vertical="center" wrapText="1"/>
    </xf>
    <xf numFmtId="3" fontId="5" fillId="0" borderId="32"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39" xfId="0" applyFont="1" applyFill="1" applyBorder="1" applyAlignment="1">
      <alignment horizontal="center" vertical="center"/>
    </xf>
    <xf numFmtId="0" fontId="12" fillId="2" borderId="0" xfId="0" applyFont="1" applyFill="1"/>
    <xf numFmtId="0" fontId="0" fillId="0" borderId="0" xfId="0" applyFont="1" applyBorder="1" applyAlignment="1">
      <alignment horizontal="center" vertical="center" wrapText="1"/>
    </xf>
    <xf numFmtId="164" fontId="11" fillId="0" borderId="0" xfId="1" applyNumberFormat="1" applyFont="1" applyBorder="1" applyAlignment="1">
      <alignment horizontal="center" vertical="top"/>
    </xf>
    <xf numFmtId="0" fontId="0" fillId="0" borderId="0" xfId="0" applyFont="1"/>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3" fontId="5" fillId="0" borderId="14"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0" fontId="6" fillId="0" borderId="17" xfId="0" applyFont="1" applyFill="1" applyBorder="1" applyAlignment="1">
      <alignment horizontal="center" vertical="center" wrapText="1"/>
    </xf>
    <xf numFmtId="164" fontId="5" fillId="0" borderId="18" xfId="1" applyNumberFormat="1" applyFont="1" applyFill="1" applyBorder="1" applyAlignment="1">
      <alignment horizontal="right" vertical="center"/>
    </xf>
    <xf numFmtId="164" fontId="5" fillId="0" borderId="17" xfId="1" applyNumberFormat="1" applyFont="1" applyFill="1" applyBorder="1" applyAlignment="1">
      <alignment horizontal="right" vertical="center"/>
    </xf>
    <xf numFmtId="164" fontId="5" fillId="0" borderId="43" xfId="1" applyNumberFormat="1" applyFont="1" applyFill="1" applyBorder="1" applyAlignment="1">
      <alignment horizontal="right" vertical="center"/>
    </xf>
    <xf numFmtId="0" fontId="6" fillId="0" borderId="21" xfId="0" applyFont="1" applyFill="1" applyBorder="1" applyAlignment="1">
      <alignment horizontal="center" vertical="center" wrapText="1"/>
    </xf>
    <xf numFmtId="3" fontId="5" fillId="0" borderId="22" xfId="0" applyNumberFormat="1" applyFont="1" applyFill="1" applyBorder="1" applyAlignment="1">
      <alignment horizontal="center" vertical="center"/>
    </xf>
    <xf numFmtId="3" fontId="5" fillId="0" borderId="21" xfId="0" applyNumberFormat="1" applyFont="1" applyFill="1" applyBorder="1" applyAlignment="1">
      <alignment horizontal="center" vertical="center"/>
    </xf>
    <xf numFmtId="3" fontId="5" fillId="0" borderId="44" xfId="0" applyNumberFormat="1" applyFont="1" applyFill="1" applyBorder="1" applyAlignment="1">
      <alignment horizontal="center" vertical="center"/>
    </xf>
    <xf numFmtId="164" fontId="5" fillId="0" borderId="22" xfId="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164" fontId="5" fillId="0" borderId="44" xfId="1" applyNumberFormat="1" applyFont="1" applyFill="1" applyBorder="1" applyAlignment="1">
      <alignment horizontal="right" vertical="center"/>
    </xf>
    <xf numFmtId="3" fontId="4" fillId="0" borderId="14"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0" fontId="6" fillId="0" borderId="24" xfId="0" applyFont="1" applyFill="1" applyBorder="1" applyAlignment="1">
      <alignment horizontal="center" vertical="center" wrapText="1"/>
    </xf>
    <xf numFmtId="164" fontId="4" fillId="0" borderId="25" xfId="1" applyNumberFormat="1" applyFont="1" applyFill="1" applyBorder="1" applyAlignment="1">
      <alignment horizontal="right" vertical="center"/>
    </xf>
    <xf numFmtId="164" fontId="4" fillId="0" borderId="24"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64" fontId="5" fillId="0" borderId="0" xfId="1" applyNumberFormat="1" applyFont="1" applyFill="1" applyBorder="1" applyAlignment="1">
      <alignment horizontal="right" vertical="center"/>
    </xf>
    <xf numFmtId="0" fontId="8" fillId="0" borderId="27" xfId="0" applyFont="1" applyFill="1" applyBorder="1" applyAlignment="1">
      <alignment horizontal="center" vertical="center" wrapText="1"/>
    </xf>
    <xf numFmtId="0" fontId="6" fillId="0" borderId="11" xfId="0" applyFont="1" applyFill="1" applyBorder="1" applyAlignment="1">
      <alignment horizontal="center" vertical="center" wrapText="1"/>
    </xf>
    <xf numFmtId="3" fontId="5" fillId="0" borderId="9"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3" fontId="5" fillId="0" borderId="29" xfId="0" applyNumberFormat="1" applyFont="1" applyFill="1" applyBorder="1" applyAlignment="1">
      <alignment horizontal="center" vertical="center"/>
    </xf>
    <xf numFmtId="3" fontId="5" fillId="0" borderId="25" xfId="0" applyNumberFormat="1" applyFont="1" applyFill="1" applyBorder="1" applyAlignment="1">
      <alignment horizontal="center" vertical="center"/>
    </xf>
    <xf numFmtId="3" fontId="5" fillId="0" borderId="24"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0" fontId="12" fillId="2" borderId="0" xfId="0" applyFont="1" applyFill="1" applyAlignment="1">
      <alignment vertical="top"/>
    </xf>
    <xf numFmtId="0" fontId="0" fillId="0" borderId="0" xfId="0" applyFont="1" applyBorder="1" applyAlignment="1">
      <alignment horizontal="center"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8" fillId="2" borderId="3" xfId="0" applyFont="1" applyFill="1" applyBorder="1" applyAlignment="1">
      <alignment horizontal="center" vertical="center" wrapText="1"/>
    </xf>
    <xf numFmtId="3" fontId="8" fillId="2" borderId="14"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3" fontId="8" fillId="2" borderId="15" xfId="0" applyNumberFormat="1" applyFont="1" applyFill="1" applyBorder="1" applyAlignment="1">
      <alignment horizontal="center" vertical="center"/>
    </xf>
    <xf numFmtId="0" fontId="8" fillId="2" borderId="43" xfId="0" applyFont="1" applyFill="1" applyBorder="1" applyAlignment="1">
      <alignment horizontal="center" vertical="center" wrapText="1"/>
    </xf>
    <xf numFmtId="164" fontId="8" fillId="2" borderId="18" xfId="1" applyNumberFormat="1" applyFont="1" applyFill="1" applyBorder="1" applyAlignment="1">
      <alignment horizontal="right" vertical="center"/>
    </xf>
    <xf numFmtId="164" fontId="8" fillId="2" borderId="17" xfId="1" applyNumberFormat="1" applyFont="1" applyFill="1" applyBorder="1" applyAlignment="1">
      <alignment horizontal="right" vertical="center"/>
    </xf>
    <xf numFmtId="164" fontId="8" fillId="2" borderId="19" xfId="1" applyNumberFormat="1" applyFont="1" applyFill="1" applyBorder="1" applyAlignment="1">
      <alignment horizontal="right" vertical="center"/>
    </xf>
    <xf numFmtId="0" fontId="8" fillId="2" borderId="44" xfId="0" applyFont="1" applyFill="1" applyBorder="1" applyAlignment="1">
      <alignment horizontal="center" vertical="center" wrapText="1"/>
    </xf>
    <xf numFmtId="3" fontId="8" fillId="2" borderId="22" xfId="0" applyNumberFormat="1" applyFont="1" applyFill="1" applyBorder="1" applyAlignment="1">
      <alignment horizontal="center" vertical="center"/>
    </xf>
    <xf numFmtId="3" fontId="8" fillId="2" borderId="21"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164" fontId="8" fillId="2" borderId="22" xfId="1" applyNumberFormat="1" applyFont="1" applyFill="1" applyBorder="1" applyAlignment="1">
      <alignment horizontal="right" vertical="center"/>
    </xf>
    <xf numFmtId="164" fontId="8" fillId="2" borderId="21" xfId="1" applyNumberFormat="1" applyFont="1" applyFill="1" applyBorder="1" applyAlignment="1">
      <alignment horizontal="right" vertical="center"/>
    </xf>
    <xf numFmtId="164" fontId="8" fillId="2" borderId="23"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 fontId="4" fillId="2" borderId="13"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4" fontId="4" fillId="2" borderId="24" xfId="1" applyNumberFormat="1" applyFont="1" applyFill="1" applyBorder="1" applyAlignment="1">
      <alignment horizontal="right" vertical="center"/>
    </xf>
    <xf numFmtId="0" fontId="8" fillId="2" borderId="11" xfId="0" applyFont="1" applyFill="1" applyBorder="1" applyAlignment="1">
      <alignment horizontal="center" vertical="center" wrapText="1"/>
    </xf>
    <xf numFmtId="3" fontId="8" fillId="2" borderId="9"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8" fillId="2" borderId="42" xfId="0" applyFont="1" applyFill="1" applyBorder="1" applyAlignment="1">
      <alignment horizontal="center" vertical="center" wrapText="1"/>
    </xf>
    <xf numFmtId="3" fontId="8" fillId="2" borderId="29" xfId="0" applyNumberFormat="1" applyFont="1" applyFill="1" applyBorder="1" applyAlignment="1">
      <alignment horizontal="center" vertical="center"/>
    </xf>
    <xf numFmtId="3" fontId="8" fillId="2" borderId="29" xfId="0" quotePrefix="1"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3" fontId="3" fillId="2" borderId="26"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39" xfId="0" applyFont="1" applyFill="1" applyBorder="1" applyAlignment="1">
      <alignment horizontal="center" vertical="center"/>
    </xf>
    <xf numFmtId="0" fontId="5" fillId="2" borderId="0" xfId="0" applyFont="1" applyFill="1"/>
    <xf numFmtId="0" fontId="11" fillId="0" borderId="0" xfId="0" applyFont="1" applyBorder="1" applyAlignment="1">
      <alignment horizontal="center" vertical="center" wrapText="1"/>
    </xf>
    <xf numFmtId="3" fontId="5" fillId="2" borderId="13" xfId="0" applyNumberFormat="1" applyFont="1" applyFill="1" applyBorder="1" applyAlignment="1">
      <alignment horizontal="center" vertical="center"/>
    </xf>
    <xf numFmtId="164" fontId="5" fillId="2" borderId="17" xfId="1" applyNumberFormat="1" applyFont="1" applyFill="1" applyBorder="1" applyAlignment="1">
      <alignment horizontal="right" vertical="center"/>
    </xf>
    <xf numFmtId="3" fontId="5" fillId="2" borderId="21" xfId="0" applyNumberFormat="1" applyFont="1" applyFill="1" applyBorder="1" applyAlignment="1">
      <alignment horizontal="center" vertical="center"/>
    </xf>
    <xf numFmtId="0" fontId="6" fillId="2" borderId="49" xfId="0" applyFont="1" applyFill="1" applyBorder="1" applyAlignment="1">
      <alignment horizontal="center" vertical="center" wrapText="1"/>
    </xf>
    <xf numFmtId="3" fontId="5" fillId="2" borderId="50"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51" xfId="0" applyNumberFormat="1" applyFont="1" applyFill="1" applyBorder="1" applyAlignment="1">
      <alignment horizontal="center" vertical="center"/>
    </xf>
    <xf numFmtId="0" fontId="6" fillId="2" borderId="24" xfId="0" applyFont="1" applyFill="1" applyBorder="1" applyAlignment="1">
      <alignment horizontal="center" vertical="center" wrapText="1"/>
    </xf>
    <xf numFmtId="164" fontId="5" fillId="2" borderId="25" xfId="1" applyNumberFormat="1" applyFont="1" applyFill="1" applyBorder="1" applyAlignment="1">
      <alignment horizontal="right" vertical="center"/>
    </xf>
    <xf numFmtId="164" fontId="5" fillId="2" borderId="24" xfId="1" applyNumberFormat="1" applyFont="1" applyFill="1" applyBorder="1" applyAlignment="1">
      <alignment horizontal="right" vertical="center"/>
    </xf>
    <xf numFmtId="164" fontId="5" fillId="2" borderId="26" xfId="1" applyNumberFormat="1" applyFont="1" applyFill="1" applyBorder="1" applyAlignment="1">
      <alignment horizontal="right" vertical="center"/>
    </xf>
    <xf numFmtId="3" fontId="4" fillId="2" borderId="22" xfId="0" applyNumberFormat="1" applyFont="1" applyFill="1" applyBorder="1" applyAlignment="1">
      <alignment horizontal="center" vertical="center"/>
    </xf>
    <xf numFmtId="3" fontId="4" fillId="2" borderId="21" xfId="0" applyNumberFormat="1" applyFont="1" applyFill="1" applyBorder="1" applyAlignment="1">
      <alignment horizontal="center" vertical="center"/>
    </xf>
    <xf numFmtId="3" fontId="4" fillId="2" borderId="23" xfId="0" applyNumberFormat="1" applyFont="1" applyFill="1" applyBorder="1" applyAlignment="1">
      <alignment horizontal="center" vertical="center"/>
    </xf>
    <xf numFmtId="0" fontId="5" fillId="2" borderId="49" xfId="0" applyFont="1" applyFill="1" applyBorder="1" applyAlignment="1">
      <alignment horizontal="center" vertical="center" wrapText="1"/>
    </xf>
    <xf numFmtId="0" fontId="5" fillId="2" borderId="52" xfId="0" applyFont="1" applyFill="1" applyBorder="1" applyAlignment="1">
      <alignment horizontal="center" vertical="center" wrapText="1"/>
    </xf>
    <xf numFmtId="164" fontId="5" fillId="2" borderId="18" xfId="1" quotePrefix="1" applyNumberFormat="1" applyFont="1" applyFill="1" applyBorder="1" applyAlignment="1">
      <alignment horizontal="right" vertical="center"/>
    </xf>
    <xf numFmtId="164" fontId="5" fillId="2" borderId="21" xfId="1"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3" fontId="4" fillId="2" borderId="53" xfId="0" applyNumberFormat="1" applyFont="1" applyFill="1" applyBorder="1" applyAlignment="1">
      <alignment horizontal="center" vertical="center"/>
    </xf>
    <xf numFmtId="0" fontId="5" fillId="0" borderId="35" xfId="0" applyFont="1" applyFill="1" applyBorder="1" applyAlignment="1">
      <alignment horizontal="center" vertical="center"/>
    </xf>
    <xf numFmtId="0" fontId="0" fillId="0" borderId="0" xfId="0" applyFont="1" applyAlignment="1">
      <alignment horizontal="center"/>
    </xf>
    <xf numFmtId="0" fontId="0" fillId="0" borderId="0" xfId="0" applyBorder="1"/>
    <xf numFmtId="0" fontId="3" fillId="0" borderId="5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5" xfId="0" applyFont="1" applyFill="1" applyBorder="1" applyAlignment="1">
      <alignment horizontal="right" vertical="center" wrapText="1"/>
    </xf>
    <xf numFmtId="0" fontId="5" fillId="0" borderId="57" xfId="0" applyFont="1" applyFill="1" applyBorder="1" applyAlignment="1">
      <alignment horizontal="right" vertical="center" wrapText="1"/>
    </xf>
    <xf numFmtId="0" fontId="5" fillId="0" borderId="13" xfId="0" applyFont="1" applyFill="1" applyBorder="1" applyAlignment="1">
      <alignment horizontal="right" vertical="center" wrapText="1"/>
    </xf>
    <xf numFmtId="0" fontId="5" fillId="0" borderId="14" xfId="0" applyFont="1" applyFill="1" applyBorder="1" applyAlignment="1">
      <alignment horizontal="right" vertical="center" wrapText="1"/>
    </xf>
    <xf numFmtId="0" fontId="4" fillId="0" borderId="43" xfId="0" applyFont="1" applyFill="1" applyBorder="1" applyAlignment="1">
      <alignment horizontal="center" vertical="center" wrapText="1"/>
    </xf>
    <xf numFmtId="164" fontId="3" fillId="0" borderId="46" xfId="1" applyNumberFormat="1" applyFont="1" applyFill="1" applyBorder="1" applyAlignment="1">
      <alignment horizontal="center" vertical="center" wrapText="1"/>
    </xf>
    <xf numFmtId="164" fontId="3" fillId="0" borderId="58"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47" xfId="0" applyFont="1" applyFill="1" applyBorder="1" applyAlignment="1">
      <alignment horizontal="right" vertical="center" wrapText="1"/>
    </xf>
    <xf numFmtId="0" fontId="5" fillId="0" borderId="60" xfId="0" applyFont="1" applyFill="1" applyBorder="1" applyAlignment="1">
      <alignment horizontal="right" vertical="center" wrapText="1"/>
    </xf>
    <xf numFmtId="0" fontId="5" fillId="0" borderId="49" xfId="0" applyFont="1" applyFill="1" applyBorder="1" applyAlignment="1">
      <alignment horizontal="right" vertical="center" wrapText="1"/>
    </xf>
    <xf numFmtId="0" fontId="4" fillId="0" borderId="44" xfId="0" applyFont="1" applyFill="1" applyBorder="1" applyAlignment="1">
      <alignment horizontal="center" vertical="center" wrapText="1"/>
    </xf>
    <xf numFmtId="164" fontId="3" fillId="0" borderId="48" xfId="1" applyNumberFormat="1" applyFont="1" applyFill="1" applyBorder="1" applyAlignment="1">
      <alignment horizontal="center" vertical="center" wrapText="1"/>
    </xf>
    <xf numFmtId="164" fontId="3" fillId="0" borderId="61" xfId="1" applyNumberFormat="1" applyFont="1" applyFill="1" applyBorder="1" applyAlignment="1">
      <alignment horizontal="center" vertical="center" wrapText="1"/>
    </xf>
    <xf numFmtId="164" fontId="3" fillId="0" borderId="21" xfId="1" applyNumberFormat="1" applyFont="1" applyFill="1" applyBorder="1" applyAlignment="1">
      <alignment horizontal="center" vertical="center" wrapText="1"/>
    </xf>
    <xf numFmtId="3" fontId="4" fillId="0" borderId="45" xfId="0" applyNumberFormat="1" applyFont="1" applyFill="1" applyBorder="1" applyAlignment="1">
      <alignment horizontal="right" vertical="center" wrapText="1"/>
    </xf>
    <xf numFmtId="3" fontId="4" fillId="0" borderId="57" xfId="0" applyNumberFormat="1" applyFont="1" applyFill="1" applyBorder="1" applyAlignment="1">
      <alignment horizontal="right" vertical="center" wrapText="1"/>
    </xf>
    <xf numFmtId="3" fontId="4" fillId="0" borderId="13" xfId="0" applyNumberFormat="1" applyFont="1" applyFill="1" applyBorder="1" applyAlignment="1">
      <alignment horizontal="right" vertical="center" wrapText="1"/>
    </xf>
    <xf numFmtId="3" fontId="4" fillId="0" borderId="14" xfId="0" applyNumberFormat="1" applyFont="1" applyFill="1" applyBorder="1" applyAlignment="1">
      <alignment horizontal="right" vertical="center" wrapText="1"/>
    </xf>
    <xf numFmtId="0" fontId="4" fillId="0" borderId="8" xfId="0" applyFont="1" applyFill="1" applyBorder="1" applyAlignment="1">
      <alignment horizontal="center" vertical="center" wrapText="1"/>
    </xf>
    <xf numFmtId="164" fontId="3" fillId="0" borderId="30" xfId="1" applyNumberFormat="1" applyFont="1" applyFill="1" applyBorder="1" applyAlignment="1">
      <alignment horizontal="center" vertical="center" wrapText="1"/>
    </xf>
    <xf numFmtId="164" fontId="3" fillId="0" borderId="29" xfId="1" applyNumberFormat="1"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5"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52" xfId="0" applyFont="1" applyFill="1" applyBorder="1" applyAlignment="1">
      <alignment horizontal="center" vertical="center" wrapText="1"/>
    </xf>
    <xf numFmtId="0" fontId="13" fillId="0" borderId="32" xfId="0" applyFont="1" applyFill="1" applyBorder="1" applyAlignment="1">
      <alignment horizontal="center" vertical="center"/>
    </xf>
    <xf numFmtId="0" fontId="5" fillId="0" borderId="32" xfId="0" applyFont="1" applyFill="1" applyBorder="1" applyAlignment="1">
      <alignment horizontal="center" vertical="center" wrapText="1"/>
    </xf>
    <xf numFmtId="3" fontId="17" fillId="0" borderId="32" xfId="0" applyNumberFormat="1" applyFont="1" applyFill="1" applyBorder="1" applyAlignment="1">
      <alignment horizontal="center" vertical="center"/>
    </xf>
    <xf numFmtId="0" fontId="12" fillId="0" borderId="0" xfId="0" applyFont="1" applyFill="1"/>
    <xf numFmtId="0" fontId="0" fillId="0" borderId="0" xfId="0" applyFill="1"/>
    <xf numFmtId="0" fontId="0" fillId="0" borderId="0" xfId="0" applyFont="1" applyFill="1"/>
    <xf numFmtId="0" fontId="5" fillId="2" borderId="67"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5" fillId="2" borderId="68" xfId="0" applyNumberFormat="1" applyFont="1" applyFill="1" applyBorder="1" applyAlignment="1">
      <alignment horizontal="center" vertical="center"/>
    </xf>
    <xf numFmtId="0" fontId="5" fillId="2" borderId="52"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67" xfId="0" applyFont="1" applyFill="1" applyBorder="1" applyAlignment="1">
      <alignment horizontal="center" vertical="center" wrapText="1"/>
    </xf>
    <xf numFmtId="3" fontId="5" fillId="2" borderId="68"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4" fillId="2" borderId="63" xfId="0" applyNumberFormat="1" applyFont="1" applyFill="1" applyBorder="1" applyAlignment="1">
      <alignment horizontal="center" vertical="center"/>
    </xf>
    <xf numFmtId="3" fontId="5" fillId="2" borderId="0" xfId="0" quotePrefix="1" applyNumberFormat="1" applyFont="1" applyFill="1" applyBorder="1" applyAlignment="1">
      <alignment horizontal="center" vertical="center"/>
    </xf>
    <xf numFmtId="164" fontId="4" fillId="2" borderId="68" xfId="1" quotePrefix="1" applyNumberFormat="1" applyFont="1" applyFill="1" applyBorder="1" applyAlignment="1">
      <alignment horizontal="center" vertical="center"/>
    </xf>
    <xf numFmtId="164" fontId="4" fillId="2" borderId="68" xfId="1" applyNumberFormat="1" applyFont="1" applyFill="1" applyBorder="1" applyAlignment="1">
      <alignment horizontal="center" vertical="center"/>
    </xf>
    <xf numFmtId="164" fontId="4" fillId="2" borderId="69" xfId="1" applyNumberFormat="1" applyFont="1" applyFill="1" applyBorder="1" applyAlignment="1">
      <alignment horizontal="center" vertical="center"/>
    </xf>
    <xf numFmtId="164" fontId="4" fillId="2" borderId="63" xfId="1" applyNumberFormat="1" applyFont="1" applyFill="1" applyBorder="1" applyAlignment="1">
      <alignment horizontal="center" vertical="center"/>
    </xf>
    <xf numFmtId="0" fontId="11" fillId="0" borderId="35" xfId="0" applyFont="1" applyFill="1" applyBorder="1" applyAlignment="1">
      <alignment horizontal="center" vertical="center"/>
    </xf>
    <xf numFmtId="164" fontId="11" fillId="0" borderId="0" xfId="1" applyNumberFormat="1"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3" fontId="4" fillId="2" borderId="3" xfId="0" applyNumberFormat="1" applyFont="1" applyFill="1" applyBorder="1" applyAlignment="1">
      <alignment horizontal="center" vertical="center"/>
    </xf>
    <xf numFmtId="164" fontId="5" fillId="2" borderId="61" xfId="1" applyNumberFormat="1" applyFont="1" applyFill="1" applyBorder="1" applyAlignment="1">
      <alignment horizontal="right" vertical="center"/>
    </xf>
    <xf numFmtId="164" fontId="5" fillId="2" borderId="44" xfId="1" applyNumberFormat="1" applyFont="1" applyFill="1" applyBorder="1" applyAlignment="1">
      <alignment horizontal="right" vertical="center"/>
    </xf>
    <xf numFmtId="3" fontId="5" fillId="2" borderId="60" xfId="0" applyNumberFormat="1" applyFont="1" applyFill="1" applyBorder="1" applyAlignment="1">
      <alignment horizontal="center" vertical="center"/>
    </xf>
    <xf numFmtId="3" fontId="4" fillId="2" borderId="59" xfId="0" applyNumberFormat="1" applyFont="1" applyFill="1" applyBorder="1" applyAlignment="1">
      <alignment horizontal="center" vertical="center"/>
    </xf>
    <xf numFmtId="164" fontId="5" fillId="2" borderId="43" xfId="1" applyNumberFormat="1" applyFont="1" applyFill="1" applyBorder="1" applyAlignment="1">
      <alignment horizontal="right" vertical="center"/>
    </xf>
    <xf numFmtId="3" fontId="4" fillId="2" borderId="44" xfId="0" applyNumberFormat="1" applyFont="1" applyFill="1" applyBorder="1" applyAlignment="1">
      <alignment horizontal="center" vertical="center"/>
    </xf>
    <xf numFmtId="164" fontId="4" fillId="2" borderId="8" xfId="1" applyNumberFormat="1" applyFont="1" applyFill="1" applyBorder="1" applyAlignment="1">
      <alignment horizontal="right" vertical="center"/>
    </xf>
    <xf numFmtId="0" fontId="11" fillId="0" borderId="0" xfId="0" applyFont="1" applyFill="1" applyBorder="1" applyAlignment="1">
      <alignment horizontal="center" vertical="center" wrapText="1"/>
    </xf>
    <xf numFmtId="164" fontId="5" fillId="2" borderId="0" xfId="1" quotePrefix="1" applyNumberFormat="1" applyFont="1" applyFill="1" applyBorder="1" applyAlignment="1">
      <alignment horizontal="right" vertical="center"/>
    </xf>
    <xf numFmtId="0" fontId="0" fillId="0" borderId="0" xfId="0" applyAlignment="1">
      <alignment horizontal="left" vertical="top"/>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3" xfId="0" applyFont="1" applyFill="1" applyBorder="1" applyAlignment="1">
      <alignment horizontal="center" vertical="center" wrapText="1"/>
    </xf>
    <xf numFmtId="3" fontId="5" fillId="0" borderId="50" xfId="0" applyNumberFormat="1" applyFont="1" applyFill="1" applyBorder="1" applyAlignment="1">
      <alignment horizontal="center" vertical="center"/>
    </xf>
    <xf numFmtId="3" fontId="5" fillId="0" borderId="51" xfId="0" applyNumberFormat="1" applyFont="1" applyFill="1" applyBorder="1" applyAlignment="1">
      <alignment horizontal="center" vertical="center"/>
    </xf>
    <xf numFmtId="0" fontId="7" fillId="0" borderId="17" xfId="0" applyFont="1" applyFill="1" applyBorder="1" applyAlignment="1">
      <alignment horizontal="center" vertical="center" wrapText="1"/>
    </xf>
    <xf numFmtId="164" fontId="11" fillId="0" borderId="18" xfId="1" quotePrefix="1" applyNumberFormat="1" applyFont="1" applyFill="1" applyBorder="1" applyAlignment="1">
      <alignment horizontal="right" vertical="center"/>
    </xf>
    <xf numFmtId="164" fontId="11" fillId="0" borderId="18" xfId="1" applyNumberFormat="1" applyFont="1" applyFill="1" applyBorder="1" applyAlignment="1">
      <alignment horizontal="right" vertical="center"/>
    </xf>
    <xf numFmtId="164" fontId="11" fillId="0" borderId="19" xfId="1" applyNumberFormat="1" applyFont="1" applyFill="1" applyBorder="1" applyAlignment="1">
      <alignment horizontal="right" vertical="center"/>
    </xf>
    <xf numFmtId="0" fontId="6" fillId="0" borderId="49" xfId="0" applyFont="1" applyFill="1" applyBorder="1" applyAlignment="1">
      <alignment horizontal="center" vertical="center" wrapText="1"/>
    </xf>
    <xf numFmtId="3" fontId="5" fillId="0" borderId="23"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0" fontId="7" fillId="0" borderId="24" xfId="0" applyFont="1" applyFill="1" applyBorder="1" applyAlignment="1">
      <alignment horizontal="center" vertical="center" wrapText="1"/>
    </xf>
    <xf numFmtId="164" fontId="10" fillId="0" borderId="25" xfId="1" applyNumberFormat="1" applyFont="1" applyFill="1" applyBorder="1" applyAlignment="1">
      <alignment horizontal="right" vertical="center"/>
    </xf>
    <xf numFmtId="164" fontId="10" fillId="0" borderId="26" xfId="1" applyNumberFormat="1" applyFont="1" applyFill="1" applyBorder="1" applyAlignment="1">
      <alignment horizontal="right" vertical="center"/>
    </xf>
    <xf numFmtId="0" fontId="18" fillId="0" borderId="0" xfId="0" applyFont="1" applyFill="1" applyBorder="1" applyAlignment="1">
      <alignment horizontal="center" vertical="center" wrapText="1"/>
    </xf>
    <xf numFmtId="164" fontId="11" fillId="0" borderId="0" xfId="1" applyNumberFormat="1" applyFont="1" applyFill="1" applyBorder="1" applyAlignment="1">
      <alignment horizontal="right" vertical="center"/>
    </xf>
    <xf numFmtId="0" fontId="11" fillId="0" borderId="27"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5" fillId="0" borderId="1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9" fillId="0" borderId="67" xfId="0" applyFont="1" applyFill="1" applyBorder="1" applyAlignment="1">
      <alignment horizontal="center" vertical="center" wrapText="1"/>
    </xf>
    <xf numFmtId="0" fontId="18" fillId="0" borderId="52" xfId="0" applyFont="1" applyFill="1" applyBorder="1" applyAlignment="1">
      <alignment horizontal="center" vertical="center" wrapText="1"/>
    </xf>
    <xf numFmtId="3" fontId="5" fillId="0" borderId="68" xfId="0" applyNumberFormat="1" applyFont="1" applyFill="1" applyBorder="1" applyAlignment="1">
      <alignment horizontal="center" vertical="center"/>
    </xf>
    <xf numFmtId="3" fontId="5" fillId="0" borderId="52" xfId="0" applyNumberFormat="1" applyFont="1" applyFill="1" applyBorder="1" applyAlignment="1">
      <alignment horizontal="center" vertical="center"/>
    </xf>
    <xf numFmtId="3" fontId="10" fillId="0" borderId="63"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3" fontId="10" fillId="0" borderId="3" xfId="0" applyNumberFormat="1"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39"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6" xfId="0" applyFont="1" applyFill="1" applyBorder="1" applyAlignment="1">
      <alignment horizontal="center" vertical="center"/>
    </xf>
    <xf numFmtId="0" fontId="4" fillId="2" borderId="56" xfId="0" applyFont="1" applyFill="1" applyBorder="1" applyAlignment="1">
      <alignment horizontal="center" vertical="center" wrapText="1"/>
    </xf>
    <xf numFmtId="0" fontId="6" fillId="0" borderId="13" xfId="0" applyFont="1" applyFill="1" applyBorder="1" applyAlignment="1">
      <alignment horizontal="right" vertical="center" wrapText="1"/>
    </xf>
    <xf numFmtId="3" fontId="5" fillId="0" borderId="14" xfId="0" applyNumberFormat="1" applyFont="1" applyFill="1" applyBorder="1" applyAlignment="1">
      <alignment horizontal="right" vertical="center"/>
    </xf>
    <xf numFmtId="3" fontId="5" fillId="0" borderId="13"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0" fontId="6" fillId="0" borderId="17" xfId="0" applyFont="1" applyFill="1" applyBorder="1" applyAlignment="1">
      <alignment vertical="center" wrapText="1"/>
    </xf>
    <xf numFmtId="164" fontId="4" fillId="0" borderId="18" xfId="1" applyNumberFormat="1" applyFont="1" applyFill="1" applyBorder="1" applyAlignment="1">
      <alignment horizontal="center" vertical="center"/>
    </xf>
    <xf numFmtId="164" fontId="4" fillId="0" borderId="17" xfId="1" applyNumberFormat="1" applyFont="1" applyFill="1" applyBorder="1" applyAlignment="1">
      <alignment horizontal="center" vertical="center"/>
    </xf>
    <xf numFmtId="164" fontId="4" fillId="0" borderId="19" xfId="1" applyNumberFormat="1" applyFont="1" applyFill="1" applyBorder="1" applyAlignment="1">
      <alignment horizontal="center" vertical="center"/>
    </xf>
    <xf numFmtId="0" fontId="6" fillId="0" borderId="49" xfId="0" applyFont="1" applyFill="1" applyBorder="1" applyAlignment="1">
      <alignment horizontal="right" vertical="center" wrapText="1"/>
    </xf>
    <xf numFmtId="0" fontId="5" fillId="0" borderId="50" xfId="0" applyNumberFormat="1" applyFont="1" applyFill="1" applyBorder="1" applyAlignment="1">
      <alignment horizontal="right" vertical="center"/>
    </xf>
    <xf numFmtId="0" fontId="5" fillId="0" borderId="49" xfId="0" applyNumberFormat="1" applyFont="1" applyFill="1" applyBorder="1" applyAlignment="1">
      <alignment horizontal="right" vertical="center"/>
    </xf>
    <xf numFmtId="0" fontId="5" fillId="0" borderId="51" xfId="0" applyNumberFormat="1" applyFont="1" applyFill="1" applyBorder="1" applyAlignment="1">
      <alignment horizontal="right" vertical="center"/>
    </xf>
    <xf numFmtId="3" fontId="5" fillId="0" borderId="50" xfId="0" applyNumberFormat="1" applyFont="1" applyFill="1" applyBorder="1" applyAlignment="1">
      <alignment horizontal="right" vertical="center"/>
    </xf>
    <xf numFmtId="3" fontId="5" fillId="0" borderId="49" xfId="0" applyNumberFormat="1" applyFont="1" applyFill="1" applyBorder="1" applyAlignment="1">
      <alignment horizontal="right" vertical="center"/>
    </xf>
    <xf numFmtId="3" fontId="5" fillId="0" borderId="51" xfId="0" applyNumberFormat="1" applyFont="1" applyFill="1" applyBorder="1" applyAlignment="1">
      <alignment horizontal="right" vertical="center"/>
    </xf>
    <xf numFmtId="0" fontId="6" fillId="0" borderId="24" xfId="0" applyFont="1" applyFill="1" applyBorder="1" applyAlignment="1">
      <alignment vertical="center" wrapText="1"/>
    </xf>
    <xf numFmtId="164" fontId="4" fillId="0" borderId="25" xfId="1" applyNumberFormat="1" applyFont="1" applyFill="1" applyBorder="1" applyAlignment="1">
      <alignment horizontal="center" vertical="center"/>
    </xf>
    <xf numFmtId="164" fontId="5" fillId="0" borderId="25" xfId="1" applyNumberFormat="1" applyFont="1" applyFill="1" applyBorder="1" applyAlignment="1">
      <alignment horizontal="right" vertical="center"/>
    </xf>
    <xf numFmtId="164" fontId="4" fillId="0" borderId="24" xfId="1" applyNumberFormat="1" applyFont="1" applyFill="1" applyBorder="1" applyAlignment="1">
      <alignment horizontal="center" vertical="center"/>
    </xf>
    <xf numFmtId="164" fontId="4" fillId="0" borderId="26" xfId="1" applyNumberFormat="1" applyFont="1" applyFill="1" applyBorder="1" applyAlignment="1">
      <alignment horizontal="center" vertical="center"/>
    </xf>
    <xf numFmtId="0" fontId="12" fillId="0" borderId="0" xfId="0" applyFont="1" applyFill="1" applyBorder="1" applyAlignment="1">
      <alignment horizontal="center" vertical="center" wrapText="1"/>
    </xf>
    <xf numFmtId="3" fontId="5" fillId="0" borderId="0" xfId="1" applyNumberFormat="1" applyFont="1" applyFill="1" applyBorder="1" applyAlignment="1">
      <alignment horizontal="center" vertical="top"/>
    </xf>
    <xf numFmtId="0" fontId="6" fillId="0" borderId="52" xfId="0" applyFont="1" applyFill="1" applyBorder="1" applyAlignment="1">
      <alignment horizontal="center" vertical="center" wrapText="1"/>
    </xf>
    <xf numFmtId="3" fontId="5" fillId="0" borderId="69" xfId="0" applyNumberFormat="1" applyFont="1" applyFill="1" applyBorder="1" applyAlignment="1">
      <alignment horizontal="center" vertical="center"/>
    </xf>
    <xf numFmtId="3" fontId="4" fillId="0" borderId="63"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12" fillId="2" borderId="21" xfId="0" applyFont="1" applyFill="1" applyBorder="1" applyAlignment="1">
      <alignment horizontal="center" vertical="center" wrapText="1"/>
    </xf>
    <xf numFmtId="164" fontId="5" fillId="2" borderId="0" xfId="1" applyNumberFormat="1" applyFont="1" applyFill="1" applyBorder="1" applyAlignment="1">
      <alignment horizontal="center"/>
    </xf>
    <xf numFmtId="0" fontId="8" fillId="2" borderId="2" xfId="0" applyFont="1" applyFill="1" applyBorder="1" applyAlignment="1">
      <alignment horizontal="center" vertical="center" wrapText="1"/>
    </xf>
    <xf numFmtId="3" fontId="5" fillId="2" borderId="57" xfId="0" applyNumberFormat="1" applyFont="1" applyFill="1" applyBorder="1" applyAlignment="1">
      <alignment horizontal="center" vertical="center"/>
    </xf>
    <xf numFmtId="3" fontId="4" fillId="2" borderId="70" xfId="0" applyNumberFormat="1" applyFont="1" applyFill="1" applyBorder="1" applyAlignment="1">
      <alignment horizontal="center" vertical="center"/>
    </xf>
    <xf numFmtId="3" fontId="4" fillId="2" borderId="68" xfId="0" applyNumberFormat="1" applyFont="1" applyFill="1" applyBorder="1" applyAlignment="1">
      <alignment horizontal="center" vertical="center"/>
    </xf>
    <xf numFmtId="3" fontId="4" fillId="2" borderId="69"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55" xfId="0" applyFont="1" applyFill="1" applyBorder="1" applyAlignment="1">
      <alignment horizontal="center" vertical="center"/>
    </xf>
    <xf numFmtId="0" fontId="5" fillId="2" borderId="36" xfId="0" applyFont="1" applyFill="1" applyBorder="1" applyAlignment="1">
      <alignment horizontal="center" vertical="center"/>
    </xf>
    <xf numFmtId="0" fontId="11" fillId="2" borderId="62"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2" fillId="2" borderId="0" xfId="0" applyFont="1" applyFill="1" applyBorder="1" applyAlignment="1">
      <alignment horizontal="left" vertical="top" wrapText="1"/>
    </xf>
    <xf numFmtId="0" fontId="11" fillId="0" borderId="20" xfId="0" applyFont="1" applyFill="1" applyBorder="1" applyAlignment="1">
      <alignment horizontal="center" vertical="center"/>
    </xf>
    <xf numFmtId="0" fontId="11" fillId="0" borderId="16" xfId="0" applyFont="1" applyFill="1" applyBorder="1" applyAlignment="1">
      <alignment horizontal="center" vertical="center"/>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12" fillId="2" borderId="0" xfId="0" applyFont="1" applyFill="1" applyBorder="1" applyAlignment="1">
      <alignment horizontal="left" vertical="top" wrapText="1"/>
    </xf>
    <xf numFmtId="0" fontId="10" fillId="0" borderId="20" xfId="0" applyFont="1" applyFill="1" applyBorder="1" applyAlignment="1">
      <alignment horizontal="center" vertical="center" wrapText="1"/>
    </xf>
    <xf numFmtId="0" fontId="10" fillId="0" borderId="7" xfId="0" applyFont="1" applyFill="1" applyBorder="1" applyAlignment="1">
      <alignment horizontal="center" vertical="center"/>
    </xf>
    <xf numFmtId="0" fontId="9" fillId="0" borderId="2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2" fillId="2" borderId="0" xfId="0" applyFont="1" applyFill="1" applyBorder="1" applyAlignment="1">
      <alignment horizontal="left" vertical="top"/>
    </xf>
    <xf numFmtId="0" fontId="4" fillId="2" borderId="3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0" fillId="0" borderId="0" xfId="0" applyAlignment="1">
      <alignment horizontal="left" vertical="top" wrapText="1"/>
    </xf>
    <xf numFmtId="2" fontId="9" fillId="0" borderId="0"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62"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5" fillId="0" borderId="33" xfId="0" applyFont="1" applyFill="1" applyBorder="1" applyAlignment="1">
      <alignment horizontal="right" vertical="center"/>
    </xf>
    <xf numFmtId="0" fontId="5" fillId="0" borderId="65"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right" vertical="center"/>
    </xf>
    <xf numFmtId="0" fontId="5" fillId="0" borderId="66" xfId="0" applyFont="1" applyFill="1" applyBorder="1" applyAlignment="1">
      <alignment horizontal="right" vertical="center"/>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3" fontId="5" fillId="0" borderId="63"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3" fontId="4" fillId="0" borderId="5"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3" fillId="0" borderId="27"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12" fillId="0" borderId="31" xfId="0" applyFont="1" applyFill="1" applyBorder="1" applyAlignment="1">
      <alignment horizontal="center"/>
    </xf>
    <xf numFmtId="0" fontId="12" fillId="0" borderId="64" xfId="0" applyFont="1" applyFill="1" applyBorder="1" applyAlignment="1">
      <alignment horizontal="center"/>
    </xf>
    <xf numFmtId="3" fontId="5" fillId="0" borderId="53"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0" fontId="8" fillId="0" borderId="55"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62" xfId="0" applyFont="1" applyFill="1" applyBorder="1" applyAlignment="1">
      <alignment horizontal="center" vertical="center" wrapText="1"/>
    </xf>
    <xf numFmtId="3" fontId="5" fillId="0" borderId="38" xfId="0" applyNumberFormat="1" applyFont="1" applyFill="1" applyBorder="1" applyAlignment="1">
      <alignment horizontal="right" vertical="center"/>
    </xf>
    <xf numFmtId="3" fontId="5" fillId="0" borderId="71" xfId="0" applyNumberFormat="1" applyFont="1" applyFill="1" applyBorder="1" applyAlignment="1">
      <alignment horizontal="right" vertical="center"/>
    </xf>
    <xf numFmtId="3" fontId="5" fillId="0" borderId="39" xfId="0" applyNumberFormat="1" applyFont="1" applyFill="1" applyBorder="1" applyAlignment="1">
      <alignment horizontal="right" vertical="center"/>
    </xf>
    <xf numFmtId="0" fontId="3" fillId="0" borderId="5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8" fillId="0" borderId="54" xfId="0" applyFont="1" applyFill="1" applyBorder="1" applyAlignment="1">
      <alignment horizontal="center" vertical="center" wrapText="1"/>
    </xf>
    <xf numFmtId="0" fontId="8" fillId="0" borderId="55" xfId="0" quotePrefix="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4" fillId="0" borderId="27"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5" fillId="0" borderId="0" xfId="0" applyFont="1" applyFill="1" applyAlignment="1">
      <alignment horizontal="left" vertical="top" wrapText="1"/>
    </xf>
    <xf numFmtId="0" fontId="8" fillId="2" borderId="47"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2" fillId="2" borderId="0" xfId="0" applyFont="1" applyFill="1" applyAlignment="1">
      <alignment horizontal="left" vertical="top" wrapText="1"/>
    </xf>
    <xf numFmtId="0" fontId="12" fillId="0" borderId="0" xfId="0" quotePrefix="1" applyFont="1" applyFill="1" applyAlignment="1">
      <alignment horizontal="left" vertical="top" wrapText="1"/>
    </xf>
    <xf numFmtId="0" fontId="12" fillId="0" borderId="0" xfId="0" applyFont="1" applyFill="1" applyAlignment="1">
      <alignment horizontal="left" vertical="top"/>
    </xf>
    <xf numFmtId="0" fontId="11" fillId="2" borderId="65" xfId="0" applyFont="1" applyFill="1" applyBorder="1" applyAlignment="1">
      <alignment horizontal="center" vertical="center" wrapText="1"/>
    </xf>
    <xf numFmtId="0" fontId="3" fillId="2" borderId="0" xfId="0" applyFont="1" applyFill="1" applyBorder="1" applyAlignment="1">
      <alignment horizontal="center" wrapText="1"/>
    </xf>
    <xf numFmtId="0" fontId="3" fillId="2" borderId="1" xfId="0" applyFont="1" applyFill="1" applyBorder="1" applyAlignment="1">
      <alignment horizontal="center" wrapText="1"/>
    </xf>
    <xf numFmtId="0" fontId="3" fillId="2" borderId="31" xfId="0" applyFont="1" applyFill="1" applyBorder="1" applyAlignment="1">
      <alignment horizontal="center" vertical="center" wrapText="1"/>
    </xf>
    <xf numFmtId="0" fontId="3" fillId="2" borderId="64"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1"/>
  <sheetViews>
    <sheetView tabSelected="1" zoomScale="75" zoomScaleNormal="75" workbookViewId="0">
      <selection sqref="A1:J1"/>
    </sheetView>
  </sheetViews>
  <sheetFormatPr baseColWidth="10" defaultRowHeight="15" x14ac:dyDescent="0.25"/>
  <cols>
    <col min="1" max="1" width="24" customWidth="1"/>
    <col min="2" max="2" width="11.85546875" style="54" customWidth="1"/>
    <col min="3" max="3" width="33" customWidth="1"/>
    <col min="4" max="4" width="22.5703125" customWidth="1"/>
    <col min="5" max="5" width="28.5703125" customWidth="1"/>
    <col min="6" max="9" width="22.5703125" customWidth="1"/>
    <col min="10" max="10" width="23.7109375" customWidth="1"/>
  </cols>
  <sheetData>
    <row r="1" spans="1:10" ht="34.5" customHeight="1" x14ac:dyDescent="0.25">
      <c r="A1" s="332" t="s">
        <v>113</v>
      </c>
      <c r="B1" s="332"/>
      <c r="C1" s="332"/>
      <c r="D1" s="332"/>
      <c r="E1" s="332"/>
      <c r="F1" s="332"/>
      <c r="G1" s="332"/>
      <c r="H1" s="332"/>
      <c r="I1" s="332"/>
      <c r="J1" s="332"/>
    </row>
    <row r="2" spans="1:10" ht="34.5" customHeight="1" thickBot="1" x14ac:dyDescent="0.3">
      <c r="A2" s="332" t="s">
        <v>137</v>
      </c>
      <c r="B2" s="332"/>
      <c r="C2" s="333"/>
      <c r="D2" s="333"/>
      <c r="E2" s="333"/>
      <c r="F2" s="333"/>
      <c r="G2" s="333"/>
      <c r="H2" s="333"/>
      <c r="I2" s="333"/>
      <c r="J2" s="333"/>
    </row>
    <row r="3" spans="1:10" ht="51.75" customHeight="1" thickBot="1" x14ac:dyDescent="0.3">
      <c r="A3" s="334" t="s">
        <v>114</v>
      </c>
      <c r="B3" s="335"/>
      <c r="C3" s="338" t="s">
        <v>2</v>
      </c>
      <c r="D3" s="338"/>
      <c r="E3" s="338"/>
      <c r="F3" s="338"/>
      <c r="G3" s="338"/>
      <c r="H3" s="338"/>
      <c r="I3" s="338"/>
      <c r="J3" s="339"/>
    </row>
    <row r="4" spans="1:10" ht="48" customHeight="1" thickBot="1" x14ac:dyDescent="0.3">
      <c r="A4" s="336"/>
      <c r="B4" s="337"/>
      <c r="C4" s="241" t="s">
        <v>3</v>
      </c>
      <c r="D4" s="242" t="s">
        <v>4</v>
      </c>
      <c r="E4" s="243" t="s">
        <v>5</v>
      </c>
      <c r="F4" s="242" t="s">
        <v>6</v>
      </c>
      <c r="G4" s="242" t="s">
        <v>7</v>
      </c>
      <c r="H4" s="242" t="s">
        <v>8</v>
      </c>
      <c r="I4" s="328" t="s">
        <v>138</v>
      </c>
      <c r="J4" s="244" t="s">
        <v>10</v>
      </c>
    </row>
    <row r="5" spans="1:10" ht="33" customHeight="1" x14ac:dyDescent="0.25">
      <c r="A5" s="340" t="s">
        <v>79</v>
      </c>
      <c r="B5" s="59" t="s">
        <v>37</v>
      </c>
      <c r="C5" s="245" t="s">
        <v>13</v>
      </c>
      <c r="D5" s="245">
        <v>1380</v>
      </c>
      <c r="E5" s="245" t="s">
        <v>13</v>
      </c>
      <c r="F5" s="245" t="s">
        <v>13</v>
      </c>
      <c r="G5" s="245" t="s">
        <v>13</v>
      </c>
      <c r="H5" s="245" t="s">
        <v>13</v>
      </c>
      <c r="I5" s="245">
        <v>495</v>
      </c>
      <c r="J5" s="246">
        <f>SUM(C5:I5)</f>
        <v>1875</v>
      </c>
    </row>
    <row r="6" spans="1:10" ht="33" customHeight="1" x14ac:dyDescent="0.25">
      <c r="A6" s="331"/>
      <c r="B6" s="247" t="s">
        <v>83</v>
      </c>
      <c r="C6" s="248" t="s">
        <v>15</v>
      </c>
      <c r="D6" s="249">
        <f t="shared" ref="D6:J6" si="0">D5/D$11</f>
        <v>0.61442564559216384</v>
      </c>
      <c r="E6" s="248" t="s">
        <v>15</v>
      </c>
      <c r="F6" s="249" t="s">
        <v>15</v>
      </c>
      <c r="G6" s="248" t="s">
        <v>15</v>
      </c>
      <c r="H6" s="248" t="s">
        <v>15</v>
      </c>
      <c r="I6" s="249">
        <f t="shared" si="0"/>
        <v>0.45496323529411764</v>
      </c>
      <c r="J6" s="250">
        <f t="shared" si="0"/>
        <v>0.56238752249550095</v>
      </c>
    </row>
    <row r="7" spans="1:10" ht="33" customHeight="1" x14ac:dyDescent="0.25">
      <c r="A7" s="330" t="s">
        <v>80</v>
      </c>
      <c r="B7" s="251" t="s">
        <v>37</v>
      </c>
      <c r="C7" s="68" t="s">
        <v>13</v>
      </c>
      <c r="D7" s="68">
        <v>866</v>
      </c>
      <c r="E7" s="68" t="s">
        <v>13</v>
      </c>
      <c r="F7" s="68" t="s">
        <v>13</v>
      </c>
      <c r="G7" s="68" t="s">
        <v>13</v>
      </c>
      <c r="H7" s="68" t="s">
        <v>13</v>
      </c>
      <c r="I7" s="68">
        <v>593</v>
      </c>
      <c r="J7" s="252">
        <f>SUM(C7:I7)</f>
        <v>1459</v>
      </c>
    </row>
    <row r="8" spans="1:10" ht="33" customHeight="1" x14ac:dyDescent="0.25">
      <c r="A8" s="331"/>
      <c r="B8" s="247" t="s">
        <v>83</v>
      </c>
      <c r="C8" s="248" t="s">
        <v>15</v>
      </c>
      <c r="D8" s="249">
        <f t="shared" ref="D8:J8" si="1">D7/D$11</f>
        <v>0.38557435440783616</v>
      </c>
      <c r="E8" s="248" t="s">
        <v>15</v>
      </c>
      <c r="F8" s="249" t="s">
        <v>15</v>
      </c>
      <c r="G8" s="248" t="s">
        <v>15</v>
      </c>
      <c r="H8" s="248" t="s">
        <v>15</v>
      </c>
      <c r="I8" s="249">
        <f t="shared" si="1"/>
        <v>0.54503676470588236</v>
      </c>
      <c r="J8" s="250">
        <f t="shared" si="1"/>
        <v>0.43761247750449911</v>
      </c>
    </row>
    <row r="9" spans="1:10" ht="33" customHeight="1" x14ac:dyDescent="0.25">
      <c r="A9" s="330" t="s">
        <v>99</v>
      </c>
      <c r="B9" s="251" t="s">
        <v>37</v>
      </c>
      <c r="C9" s="245" t="s">
        <v>13</v>
      </c>
      <c r="D9" s="245">
        <v>0</v>
      </c>
      <c r="E9" s="245" t="s">
        <v>13</v>
      </c>
      <c r="F9" s="245" t="s">
        <v>13</v>
      </c>
      <c r="G9" s="245" t="s">
        <v>13</v>
      </c>
      <c r="H9" s="245" t="s">
        <v>13</v>
      </c>
      <c r="I9" s="245">
        <v>0</v>
      </c>
      <c r="J9" s="246">
        <f>SUM(C9:I9)</f>
        <v>0</v>
      </c>
    </row>
    <row r="10" spans="1:10" ht="33" customHeight="1" x14ac:dyDescent="0.25">
      <c r="A10" s="331"/>
      <c r="B10" s="247" t="s">
        <v>83</v>
      </c>
      <c r="C10" s="248" t="s">
        <v>15</v>
      </c>
      <c r="D10" s="249">
        <f t="shared" ref="D10:J10" si="2">D9/D$11</f>
        <v>0</v>
      </c>
      <c r="E10" s="248" t="s">
        <v>15</v>
      </c>
      <c r="F10" s="249" t="s">
        <v>15</v>
      </c>
      <c r="G10" s="248" t="s">
        <v>15</v>
      </c>
      <c r="H10" s="248" t="s">
        <v>15</v>
      </c>
      <c r="I10" s="249">
        <f t="shared" si="2"/>
        <v>0</v>
      </c>
      <c r="J10" s="250">
        <f t="shared" si="2"/>
        <v>0</v>
      </c>
    </row>
    <row r="11" spans="1:10" ht="33" customHeight="1" x14ac:dyDescent="0.25">
      <c r="A11" s="342" t="s">
        <v>115</v>
      </c>
      <c r="B11" s="251" t="s">
        <v>37</v>
      </c>
      <c r="C11" s="253" t="s">
        <v>13</v>
      </c>
      <c r="D11" s="253">
        <f t="shared" ref="D11:J11" si="3">D5+D7+D9</f>
        <v>2246</v>
      </c>
      <c r="E11" s="253" t="s">
        <v>13</v>
      </c>
      <c r="F11" s="253" t="s">
        <v>13</v>
      </c>
      <c r="G11" s="253" t="s">
        <v>13</v>
      </c>
      <c r="H11" s="253" t="s">
        <v>13</v>
      </c>
      <c r="I11" s="253">
        <f t="shared" si="3"/>
        <v>1088</v>
      </c>
      <c r="J11" s="254">
        <f t="shared" si="3"/>
        <v>3334</v>
      </c>
    </row>
    <row r="12" spans="1:10" ht="33" customHeight="1" thickBot="1" x14ac:dyDescent="0.3">
      <c r="A12" s="343"/>
      <c r="B12" s="255" t="s">
        <v>83</v>
      </c>
      <c r="C12" s="256" t="s">
        <v>15</v>
      </c>
      <c r="D12" s="256">
        <f t="shared" ref="D12:J12" si="4">D11/D$11</f>
        <v>1</v>
      </c>
      <c r="E12" s="256" t="s">
        <v>15</v>
      </c>
      <c r="F12" s="256" t="s">
        <v>15</v>
      </c>
      <c r="G12" s="256" t="s">
        <v>15</v>
      </c>
      <c r="H12" s="256" t="s">
        <v>15</v>
      </c>
      <c r="I12" s="256">
        <f t="shared" si="4"/>
        <v>1</v>
      </c>
      <c r="J12" s="257">
        <f t="shared" si="4"/>
        <v>1</v>
      </c>
    </row>
    <row r="13" spans="1:10" ht="36" customHeight="1" thickBot="1" x14ac:dyDescent="0.3">
      <c r="A13" s="238"/>
      <c r="B13" s="258"/>
      <c r="C13" s="259"/>
      <c r="D13" s="259"/>
      <c r="E13" s="259"/>
      <c r="F13" s="259"/>
      <c r="G13" s="259"/>
      <c r="H13" s="259"/>
      <c r="I13" s="259"/>
      <c r="J13" s="259"/>
    </row>
    <row r="14" spans="1:10" ht="42" customHeight="1" thickBot="1" x14ac:dyDescent="0.3">
      <c r="A14" s="260" t="s">
        <v>101</v>
      </c>
      <c r="B14" s="261" t="s">
        <v>12</v>
      </c>
      <c r="C14" s="262" t="s">
        <v>13</v>
      </c>
      <c r="D14" s="262">
        <v>15</v>
      </c>
      <c r="E14" s="262" t="s">
        <v>13</v>
      </c>
      <c r="F14" s="262" t="s">
        <v>13</v>
      </c>
      <c r="G14" s="262" t="s">
        <v>13</v>
      </c>
      <c r="H14" s="262" t="s">
        <v>13</v>
      </c>
      <c r="I14" s="263">
        <v>0</v>
      </c>
      <c r="J14" s="264">
        <f>SUM(C14:I14)</f>
        <v>15</v>
      </c>
    </row>
    <row r="15" spans="1:10" ht="42" customHeight="1" thickBot="1" x14ac:dyDescent="0.3">
      <c r="A15" s="265" t="s">
        <v>30</v>
      </c>
      <c r="B15" s="266" t="s">
        <v>12</v>
      </c>
      <c r="C15" s="267" t="s">
        <v>13</v>
      </c>
      <c r="D15" s="267">
        <f t="shared" ref="D15:I15" si="5">D5+D7+D9+D14</f>
        <v>2261</v>
      </c>
      <c r="E15" s="267" t="s">
        <v>13</v>
      </c>
      <c r="F15" s="267" t="s">
        <v>13</v>
      </c>
      <c r="G15" s="267" t="s">
        <v>13</v>
      </c>
      <c r="H15" s="267" t="s">
        <v>13</v>
      </c>
      <c r="I15" s="268">
        <f t="shared" si="5"/>
        <v>1088</v>
      </c>
      <c r="J15" s="269">
        <f>SUM(C15:I15)</f>
        <v>3349</v>
      </c>
    </row>
    <row r="16" spans="1:10" ht="54" customHeight="1" thickBot="1" x14ac:dyDescent="0.3">
      <c r="A16" s="270"/>
      <c r="B16" s="258"/>
      <c r="C16" s="271"/>
      <c r="D16" s="271"/>
      <c r="E16" s="271"/>
      <c r="F16" s="271"/>
      <c r="G16" s="271"/>
      <c r="H16" s="271"/>
      <c r="I16" s="271"/>
      <c r="J16" s="272"/>
    </row>
    <row r="17" spans="1:10" ht="43.5" customHeight="1" x14ac:dyDescent="0.25">
      <c r="A17" s="344" t="s">
        <v>31</v>
      </c>
      <c r="B17" s="345"/>
      <c r="C17" s="345"/>
      <c r="D17" s="273"/>
      <c r="E17" s="273"/>
      <c r="F17" s="273"/>
      <c r="G17" s="273"/>
      <c r="H17" s="273"/>
      <c r="I17" s="273"/>
      <c r="J17" s="274"/>
    </row>
    <row r="18" spans="1:10" ht="48.75" customHeight="1" x14ac:dyDescent="0.25">
      <c r="A18" s="346" t="s">
        <v>32</v>
      </c>
      <c r="B18" s="347"/>
      <c r="C18" s="223">
        <v>0</v>
      </c>
      <c r="D18" s="275">
        <v>4</v>
      </c>
      <c r="E18" s="275">
        <v>0</v>
      </c>
      <c r="F18" s="275">
        <v>0</v>
      </c>
      <c r="G18" s="275">
        <v>0</v>
      </c>
      <c r="H18" s="275">
        <v>0</v>
      </c>
      <c r="I18" s="275">
        <v>1</v>
      </c>
      <c r="J18" s="276">
        <f>SUM(C18:I18)</f>
        <v>5</v>
      </c>
    </row>
    <row r="19" spans="1:10" ht="48.75" customHeight="1" thickBot="1" x14ac:dyDescent="0.3">
      <c r="A19" s="348" t="s">
        <v>33</v>
      </c>
      <c r="B19" s="349"/>
      <c r="C19" s="277">
        <v>0</v>
      </c>
      <c r="D19" s="278">
        <v>5</v>
      </c>
      <c r="E19" s="278">
        <v>0</v>
      </c>
      <c r="F19" s="278">
        <v>2</v>
      </c>
      <c r="G19" s="278">
        <v>2</v>
      </c>
      <c r="H19" s="278">
        <v>0</v>
      </c>
      <c r="I19" s="279">
        <v>1</v>
      </c>
      <c r="J19" s="280">
        <f>SUM(C19:I19)</f>
        <v>10</v>
      </c>
    </row>
    <row r="20" spans="1:10" ht="31.5" customHeight="1" x14ac:dyDescent="0.25">
      <c r="A20" s="350" t="s">
        <v>34</v>
      </c>
      <c r="B20" s="350"/>
      <c r="C20" s="350"/>
      <c r="D20" s="350"/>
      <c r="E20" s="350"/>
      <c r="F20" s="53"/>
      <c r="G20" s="53"/>
      <c r="H20" s="53"/>
      <c r="I20" s="53"/>
      <c r="J20" s="53"/>
    </row>
    <row r="21" spans="1:10" ht="69" customHeight="1" x14ac:dyDescent="0.25">
      <c r="A21" s="341" t="s">
        <v>139</v>
      </c>
      <c r="B21" s="341"/>
      <c r="C21" s="341"/>
      <c r="D21" s="341"/>
      <c r="E21" s="341"/>
      <c r="F21" s="329"/>
      <c r="G21" s="95"/>
      <c r="H21" s="95"/>
      <c r="I21" s="95"/>
      <c r="J21" s="95"/>
    </row>
  </sheetData>
  <mergeCells count="13">
    <mergeCell ref="A21:E21"/>
    <mergeCell ref="A9:A10"/>
    <mergeCell ref="A11:A12"/>
    <mergeCell ref="A17:C17"/>
    <mergeCell ref="A18:B18"/>
    <mergeCell ref="A19:B19"/>
    <mergeCell ref="A20:E20"/>
    <mergeCell ref="A7:A8"/>
    <mergeCell ref="A1:J1"/>
    <mergeCell ref="A2:J2"/>
    <mergeCell ref="A3:B4"/>
    <mergeCell ref="C3:J3"/>
    <mergeCell ref="A5:A6"/>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3"/>
  <sheetViews>
    <sheetView zoomScale="71" zoomScaleNormal="71" workbookViewId="0">
      <selection sqref="A1:J1"/>
    </sheetView>
  </sheetViews>
  <sheetFormatPr baseColWidth="10" defaultRowHeight="15" x14ac:dyDescent="0.25"/>
  <cols>
    <col min="1" max="1" width="56.5703125" customWidth="1"/>
    <col min="2" max="2" width="24.28515625" style="54" customWidth="1"/>
    <col min="3" max="3" width="21.85546875" customWidth="1"/>
    <col min="4" max="4" width="20.140625" customWidth="1"/>
    <col min="5" max="5" width="22.42578125" customWidth="1"/>
    <col min="6" max="6" width="18.28515625" customWidth="1"/>
    <col min="7" max="7" width="18.7109375" customWidth="1"/>
    <col min="8" max="8" width="21" customWidth="1"/>
    <col min="9" max="9" width="21.85546875" customWidth="1"/>
    <col min="10" max="10" width="19.140625" customWidth="1"/>
  </cols>
  <sheetData>
    <row r="1" spans="1:10" ht="38.25" customHeight="1" x14ac:dyDescent="0.25">
      <c r="A1" s="372" t="s">
        <v>150</v>
      </c>
      <c r="B1" s="372"/>
      <c r="C1" s="372"/>
      <c r="D1" s="372"/>
      <c r="E1" s="372"/>
      <c r="F1" s="372"/>
      <c r="G1" s="372"/>
      <c r="H1" s="372"/>
      <c r="I1" s="372"/>
      <c r="J1" s="372"/>
    </row>
    <row r="2" spans="1:10" ht="29.25" customHeight="1" thickBot="1" x14ac:dyDescent="0.35">
      <c r="A2" s="469" t="s">
        <v>151</v>
      </c>
      <c r="B2" s="469"/>
      <c r="C2" s="470"/>
      <c r="D2" s="470"/>
      <c r="E2" s="470"/>
      <c r="F2" s="470"/>
      <c r="G2" s="470"/>
      <c r="H2" s="470"/>
      <c r="I2" s="470"/>
      <c r="J2" s="470"/>
    </row>
    <row r="3" spans="1:10" ht="51.75" customHeight="1" x14ac:dyDescent="0.25">
      <c r="A3" s="370" t="s">
        <v>116</v>
      </c>
      <c r="B3" s="374"/>
      <c r="C3" s="471" t="s">
        <v>2</v>
      </c>
      <c r="D3" s="471"/>
      <c r="E3" s="471"/>
      <c r="F3" s="471"/>
      <c r="G3" s="471"/>
      <c r="H3" s="471"/>
      <c r="I3" s="471"/>
      <c r="J3" s="472"/>
    </row>
    <row r="4" spans="1:10" ht="48" customHeight="1" thickBot="1" x14ac:dyDescent="0.3">
      <c r="A4" s="375"/>
      <c r="B4" s="376"/>
      <c r="C4" s="281" t="s">
        <v>3</v>
      </c>
      <c r="D4" s="282" t="s">
        <v>117</v>
      </c>
      <c r="E4" s="282" t="s">
        <v>5</v>
      </c>
      <c r="F4" s="283" t="s">
        <v>6</v>
      </c>
      <c r="G4" s="282" t="s">
        <v>7</v>
      </c>
      <c r="H4" s="282" t="s">
        <v>8</v>
      </c>
      <c r="I4" s="283" t="s">
        <v>9</v>
      </c>
      <c r="J4" s="284" t="s">
        <v>10</v>
      </c>
    </row>
    <row r="5" spans="1:10" ht="31.5" customHeight="1" x14ac:dyDescent="0.25">
      <c r="A5" s="463" t="s">
        <v>118</v>
      </c>
      <c r="B5" s="285" t="s">
        <v>12</v>
      </c>
      <c r="C5" s="286" t="s">
        <v>13</v>
      </c>
      <c r="D5" s="286">
        <v>38</v>
      </c>
      <c r="E5" s="286" t="s">
        <v>13</v>
      </c>
      <c r="F5" s="286" t="s">
        <v>13</v>
      </c>
      <c r="G5" s="286" t="s">
        <v>13</v>
      </c>
      <c r="H5" s="60" t="s">
        <v>13</v>
      </c>
      <c r="I5" s="287">
        <v>27</v>
      </c>
      <c r="J5" s="288">
        <f>SUM(C5:I5)</f>
        <v>65</v>
      </c>
    </row>
    <row r="6" spans="1:10" ht="31.5" customHeight="1" x14ac:dyDescent="0.25">
      <c r="A6" s="393"/>
      <c r="B6" s="289" t="s">
        <v>119</v>
      </c>
      <c r="C6" s="290" t="s">
        <v>15</v>
      </c>
      <c r="D6" s="290">
        <f t="shared" ref="D6:J6" si="0">D5/D$42</f>
        <v>2.2919179734620022E-2</v>
      </c>
      <c r="E6" s="290" t="s">
        <v>15</v>
      </c>
      <c r="F6" s="290" t="s">
        <v>15</v>
      </c>
      <c r="G6" s="290" t="s">
        <v>15</v>
      </c>
      <c r="H6" s="64" t="s">
        <v>15</v>
      </c>
      <c r="I6" s="291">
        <f t="shared" si="0"/>
        <v>2.4816176470588234E-2</v>
      </c>
      <c r="J6" s="292">
        <f t="shared" si="0"/>
        <v>2.3670793882010197E-2</v>
      </c>
    </row>
    <row r="7" spans="1:10" ht="31.5" customHeight="1" x14ac:dyDescent="0.25">
      <c r="A7" s="463" t="s">
        <v>120</v>
      </c>
      <c r="B7" s="293" t="s">
        <v>12</v>
      </c>
      <c r="C7" s="294" t="s">
        <v>13</v>
      </c>
      <c r="D7" s="294">
        <v>107</v>
      </c>
      <c r="E7" s="294" t="s">
        <v>13</v>
      </c>
      <c r="F7" s="294" t="s">
        <v>13</v>
      </c>
      <c r="G7" s="294" t="s">
        <v>13</v>
      </c>
      <c r="H7" s="68" t="s">
        <v>13</v>
      </c>
      <c r="I7" s="295">
        <v>331</v>
      </c>
      <c r="J7" s="296">
        <f>SUM(C7:I7)</f>
        <v>438</v>
      </c>
    </row>
    <row r="8" spans="1:10" ht="31.5" customHeight="1" x14ac:dyDescent="0.25">
      <c r="A8" s="393"/>
      <c r="B8" s="289" t="s">
        <v>119</v>
      </c>
      <c r="C8" s="290" t="s">
        <v>15</v>
      </c>
      <c r="D8" s="290">
        <f t="shared" ref="D8:J8" si="1">D7/D$42</f>
        <v>6.453558504221954E-2</v>
      </c>
      <c r="E8" s="290" t="s">
        <v>15</v>
      </c>
      <c r="F8" s="290" t="s">
        <v>15</v>
      </c>
      <c r="G8" s="290" t="s">
        <v>15</v>
      </c>
      <c r="H8" s="64" t="s">
        <v>15</v>
      </c>
      <c r="I8" s="291">
        <f t="shared" si="1"/>
        <v>0.30422794117647056</v>
      </c>
      <c r="J8" s="292">
        <f t="shared" si="1"/>
        <v>0.15950473415877639</v>
      </c>
    </row>
    <row r="9" spans="1:10" ht="31.5" customHeight="1" x14ac:dyDescent="0.25">
      <c r="A9" s="393" t="s">
        <v>121</v>
      </c>
      <c r="B9" s="293" t="s">
        <v>12</v>
      </c>
      <c r="C9" s="294" t="s">
        <v>13</v>
      </c>
      <c r="D9" s="294">
        <v>77</v>
      </c>
      <c r="E9" s="294" t="s">
        <v>13</v>
      </c>
      <c r="F9" s="294" t="s">
        <v>13</v>
      </c>
      <c r="G9" s="294" t="s">
        <v>13</v>
      </c>
      <c r="H9" s="68" t="s">
        <v>13</v>
      </c>
      <c r="I9" s="295">
        <v>115</v>
      </c>
      <c r="J9" s="296">
        <f>SUM(C9:I9)</f>
        <v>192</v>
      </c>
    </row>
    <row r="10" spans="1:10" ht="31.5" customHeight="1" x14ac:dyDescent="0.25">
      <c r="A10" s="393"/>
      <c r="B10" s="289" t="s">
        <v>119</v>
      </c>
      <c r="C10" s="290" t="s">
        <v>15</v>
      </c>
      <c r="D10" s="290">
        <f t="shared" ref="D10:J10" si="2">D9/D$42</f>
        <v>4.6441495778045835E-2</v>
      </c>
      <c r="E10" s="290" t="s">
        <v>15</v>
      </c>
      <c r="F10" s="290" t="s">
        <v>15</v>
      </c>
      <c r="G10" s="290" t="s">
        <v>15</v>
      </c>
      <c r="H10" s="64" t="s">
        <v>15</v>
      </c>
      <c r="I10" s="291">
        <f t="shared" si="2"/>
        <v>0.10569852941176471</v>
      </c>
      <c r="J10" s="292">
        <f t="shared" si="2"/>
        <v>6.9919883466860885E-2</v>
      </c>
    </row>
    <row r="11" spans="1:10" ht="31.5" customHeight="1" x14ac:dyDescent="0.25">
      <c r="A11" s="393" t="s">
        <v>122</v>
      </c>
      <c r="B11" s="293" t="s">
        <v>12</v>
      </c>
      <c r="C11" s="294" t="s">
        <v>13</v>
      </c>
      <c r="D11" s="294">
        <v>79</v>
      </c>
      <c r="E11" s="294" t="s">
        <v>13</v>
      </c>
      <c r="F11" s="294" t="s">
        <v>13</v>
      </c>
      <c r="G11" s="294" t="s">
        <v>13</v>
      </c>
      <c r="H11" s="68" t="s">
        <v>13</v>
      </c>
      <c r="I11" s="295">
        <v>356</v>
      </c>
      <c r="J11" s="296">
        <f>SUM(C11:I11)</f>
        <v>435</v>
      </c>
    </row>
    <row r="12" spans="1:10" ht="31.5" customHeight="1" x14ac:dyDescent="0.25">
      <c r="A12" s="393"/>
      <c r="B12" s="289" t="s">
        <v>119</v>
      </c>
      <c r="C12" s="290" t="s">
        <v>15</v>
      </c>
      <c r="D12" s="290">
        <f t="shared" ref="D12:J12" si="3">D11/D$42</f>
        <v>4.7647768395657417E-2</v>
      </c>
      <c r="E12" s="290" t="s">
        <v>15</v>
      </c>
      <c r="F12" s="290" t="s">
        <v>15</v>
      </c>
      <c r="G12" s="290" t="s">
        <v>15</v>
      </c>
      <c r="H12" s="64" t="s">
        <v>15</v>
      </c>
      <c r="I12" s="291">
        <f t="shared" si="3"/>
        <v>0.32720588235294118</v>
      </c>
      <c r="J12" s="292">
        <f t="shared" si="3"/>
        <v>0.15841223597960671</v>
      </c>
    </row>
    <row r="13" spans="1:10" ht="31.5" customHeight="1" x14ac:dyDescent="0.25">
      <c r="A13" s="393" t="s">
        <v>123</v>
      </c>
      <c r="B13" s="293" t="s">
        <v>12</v>
      </c>
      <c r="C13" s="297" t="s">
        <v>13</v>
      </c>
      <c r="D13" s="297">
        <v>455</v>
      </c>
      <c r="E13" s="297" t="s">
        <v>13</v>
      </c>
      <c r="F13" s="297" t="s">
        <v>13</v>
      </c>
      <c r="G13" s="297" t="s">
        <v>13</v>
      </c>
      <c r="H13" s="68" t="s">
        <v>13</v>
      </c>
      <c r="I13" s="298">
        <v>297</v>
      </c>
      <c r="J13" s="299">
        <f>SUM(C13:I13)</f>
        <v>752</v>
      </c>
    </row>
    <row r="14" spans="1:10" ht="31.5" customHeight="1" x14ac:dyDescent="0.25">
      <c r="A14" s="393"/>
      <c r="B14" s="289" t="s">
        <v>119</v>
      </c>
      <c r="C14" s="290" t="s">
        <v>15</v>
      </c>
      <c r="D14" s="290">
        <f t="shared" ref="D14:J14" si="4">D13/D$42</f>
        <v>0.27442702050663448</v>
      </c>
      <c r="E14" s="290" t="s">
        <v>15</v>
      </c>
      <c r="F14" s="290" t="s">
        <v>15</v>
      </c>
      <c r="G14" s="290" t="s">
        <v>15</v>
      </c>
      <c r="H14" s="64" t="s">
        <v>15</v>
      </c>
      <c r="I14" s="291">
        <f t="shared" si="4"/>
        <v>0.27297794117647056</v>
      </c>
      <c r="J14" s="292">
        <f t="shared" si="4"/>
        <v>0.27385287691187182</v>
      </c>
    </row>
    <row r="15" spans="1:10" ht="31.5" customHeight="1" x14ac:dyDescent="0.25">
      <c r="A15" s="393" t="s">
        <v>124</v>
      </c>
      <c r="B15" s="293" t="s">
        <v>12</v>
      </c>
      <c r="C15" s="294" t="s">
        <v>13</v>
      </c>
      <c r="D15" s="294">
        <v>35</v>
      </c>
      <c r="E15" s="294" t="s">
        <v>13</v>
      </c>
      <c r="F15" s="294" t="s">
        <v>13</v>
      </c>
      <c r="G15" s="294" t="s">
        <v>13</v>
      </c>
      <c r="H15" s="68" t="s">
        <v>13</v>
      </c>
      <c r="I15" s="295">
        <v>46</v>
      </c>
      <c r="J15" s="296">
        <f>SUM(C15:I15)</f>
        <v>81</v>
      </c>
    </row>
    <row r="16" spans="1:10" ht="31.5" customHeight="1" x14ac:dyDescent="0.25">
      <c r="A16" s="393"/>
      <c r="B16" s="289" t="s">
        <v>119</v>
      </c>
      <c r="C16" s="290" t="s">
        <v>15</v>
      </c>
      <c r="D16" s="290">
        <f t="shared" ref="D16:J16" si="5">D15/D$42</f>
        <v>2.1109770808202654E-2</v>
      </c>
      <c r="E16" s="290" t="s">
        <v>15</v>
      </c>
      <c r="F16" s="290" t="s">
        <v>15</v>
      </c>
      <c r="G16" s="290" t="s">
        <v>15</v>
      </c>
      <c r="H16" s="64" t="s">
        <v>15</v>
      </c>
      <c r="I16" s="291">
        <f t="shared" si="5"/>
        <v>4.2279411764705885E-2</v>
      </c>
      <c r="J16" s="292">
        <f t="shared" si="5"/>
        <v>2.9497450837581936E-2</v>
      </c>
    </row>
    <row r="17" spans="1:10" ht="31.5" customHeight="1" x14ac:dyDescent="0.25">
      <c r="A17" s="393" t="s">
        <v>125</v>
      </c>
      <c r="B17" s="293" t="s">
        <v>12</v>
      </c>
      <c r="C17" s="294" t="s">
        <v>13</v>
      </c>
      <c r="D17" s="294">
        <v>6</v>
      </c>
      <c r="E17" s="294" t="s">
        <v>13</v>
      </c>
      <c r="F17" s="294" t="s">
        <v>13</v>
      </c>
      <c r="G17" s="294" t="s">
        <v>13</v>
      </c>
      <c r="H17" s="68" t="s">
        <v>13</v>
      </c>
      <c r="I17" s="295">
        <v>1</v>
      </c>
      <c r="J17" s="296">
        <f>SUM(C17:I17)</f>
        <v>7</v>
      </c>
    </row>
    <row r="18" spans="1:10" ht="31.5" customHeight="1" x14ac:dyDescent="0.25">
      <c r="A18" s="393"/>
      <c r="B18" s="289" t="s">
        <v>119</v>
      </c>
      <c r="C18" s="290" t="s">
        <v>15</v>
      </c>
      <c r="D18" s="290">
        <f t="shared" ref="D18:J18" si="6">D17/D$42</f>
        <v>3.6188178528347406E-3</v>
      </c>
      <c r="E18" s="290" t="s">
        <v>15</v>
      </c>
      <c r="F18" s="290" t="s">
        <v>15</v>
      </c>
      <c r="G18" s="290" t="s">
        <v>15</v>
      </c>
      <c r="H18" s="64" t="s">
        <v>15</v>
      </c>
      <c r="I18" s="291">
        <f t="shared" si="6"/>
        <v>9.1911764705882352E-4</v>
      </c>
      <c r="J18" s="292">
        <f t="shared" si="6"/>
        <v>2.5491624180626364E-3</v>
      </c>
    </row>
    <row r="19" spans="1:10" ht="31.5" customHeight="1" x14ac:dyDescent="0.25">
      <c r="A19" s="393" t="s">
        <v>126</v>
      </c>
      <c r="B19" s="293" t="s">
        <v>12</v>
      </c>
      <c r="C19" s="294" t="s">
        <v>13</v>
      </c>
      <c r="D19" s="294">
        <v>3</v>
      </c>
      <c r="E19" s="294" t="s">
        <v>13</v>
      </c>
      <c r="F19" s="294" t="s">
        <v>13</v>
      </c>
      <c r="G19" s="294" t="s">
        <v>13</v>
      </c>
      <c r="H19" s="68" t="s">
        <v>13</v>
      </c>
      <c r="I19" s="295">
        <v>59</v>
      </c>
      <c r="J19" s="296">
        <f>SUM(C19:I19)</f>
        <v>62</v>
      </c>
    </row>
    <row r="20" spans="1:10" ht="31.5" customHeight="1" x14ac:dyDescent="0.25">
      <c r="A20" s="393"/>
      <c r="B20" s="289" t="s">
        <v>119</v>
      </c>
      <c r="C20" s="290" t="s">
        <v>15</v>
      </c>
      <c r="D20" s="290">
        <f t="shared" ref="D20:J20" si="7">D19/D$42</f>
        <v>1.8094089264173703E-3</v>
      </c>
      <c r="E20" s="290" t="s">
        <v>15</v>
      </c>
      <c r="F20" s="290" t="s">
        <v>15</v>
      </c>
      <c r="G20" s="290" t="s">
        <v>15</v>
      </c>
      <c r="H20" s="64" t="s">
        <v>15</v>
      </c>
      <c r="I20" s="291">
        <f t="shared" si="7"/>
        <v>5.422794117647059E-2</v>
      </c>
      <c r="J20" s="292">
        <f t="shared" si="7"/>
        <v>2.2578295702840496E-2</v>
      </c>
    </row>
    <row r="21" spans="1:10" ht="31.5" customHeight="1" x14ac:dyDescent="0.25">
      <c r="A21" s="393" t="s">
        <v>127</v>
      </c>
      <c r="B21" s="293" t="s">
        <v>12</v>
      </c>
      <c r="C21" s="294" t="s">
        <v>13</v>
      </c>
      <c r="D21" s="294">
        <v>8</v>
      </c>
      <c r="E21" s="294" t="s">
        <v>13</v>
      </c>
      <c r="F21" s="294" t="s">
        <v>13</v>
      </c>
      <c r="G21" s="294" t="s">
        <v>13</v>
      </c>
      <c r="H21" s="68" t="s">
        <v>13</v>
      </c>
      <c r="I21" s="295">
        <v>17</v>
      </c>
      <c r="J21" s="296">
        <f>SUM(C21:I21)</f>
        <v>25</v>
      </c>
    </row>
    <row r="22" spans="1:10" ht="31.5" customHeight="1" x14ac:dyDescent="0.25">
      <c r="A22" s="393"/>
      <c r="B22" s="289" t="s">
        <v>119</v>
      </c>
      <c r="C22" s="290" t="s">
        <v>15</v>
      </c>
      <c r="D22" s="290">
        <f t="shared" ref="D22:J22" si="8">D21/D$42</f>
        <v>4.8250904704463205E-3</v>
      </c>
      <c r="E22" s="290" t="s">
        <v>15</v>
      </c>
      <c r="F22" s="290" t="s">
        <v>15</v>
      </c>
      <c r="G22" s="290" t="s">
        <v>15</v>
      </c>
      <c r="H22" s="64" t="s">
        <v>15</v>
      </c>
      <c r="I22" s="291">
        <f t="shared" si="8"/>
        <v>1.5625E-2</v>
      </c>
      <c r="J22" s="292">
        <f t="shared" si="8"/>
        <v>9.1041514930808448E-3</v>
      </c>
    </row>
    <row r="23" spans="1:10" ht="31.5" customHeight="1" x14ac:dyDescent="0.25">
      <c r="A23" s="393" t="s">
        <v>128</v>
      </c>
      <c r="B23" s="293" t="s">
        <v>12</v>
      </c>
      <c r="C23" s="294" t="s">
        <v>13</v>
      </c>
      <c r="D23" s="294">
        <v>13</v>
      </c>
      <c r="E23" s="294" t="s">
        <v>13</v>
      </c>
      <c r="F23" s="294" t="s">
        <v>13</v>
      </c>
      <c r="G23" s="294" t="s">
        <v>13</v>
      </c>
      <c r="H23" s="68" t="s">
        <v>13</v>
      </c>
      <c r="I23" s="295">
        <v>59</v>
      </c>
      <c r="J23" s="296">
        <f>SUM(C23:I23)</f>
        <v>72</v>
      </c>
    </row>
    <row r="24" spans="1:10" ht="31.5" customHeight="1" x14ac:dyDescent="0.25">
      <c r="A24" s="393"/>
      <c r="B24" s="289" t="s">
        <v>119</v>
      </c>
      <c r="C24" s="290" t="s">
        <v>15</v>
      </c>
      <c r="D24" s="290">
        <f t="shared" ref="D24:J24" si="9">D23/D$42</f>
        <v>7.840772014475271E-3</v>
      </c>
      <c r="E24" s="290" t="s">
        <v>15</v>
      </c>
      <c r="F24" s="290" t="s">
        <v>15</v>
      </c>
      <c r="G24" s="290" t="s">
        <v>15</v>
      </c>
      <c r="H24" s="64" t="s">
        <v>15</v>
      </c>
      <c r="I24" s="291">
        <f t="shared" si="9"/>
        <v>5.422794117647059E-2</v>
      </c>
      <c r="J24" s="292">
        <f t="shared" si="9"/>
        <v>2.6219956300072834E-2</v>
      </c>
    </row>
    <row r="25" spans="1:10" ht="31.5" customHeight="1" x14ac:dyDescent="0.25">
      <c r="A25" s="393" t="s">
        <v>129</v>
      </c>
      <c r="B25" s="293" t="s">
        <v>12</v>
      </c>
      <c r="C25" s="294" t="s">
        <v>13</v>
      </c>
      <c r="D25" s="294">
        <v>213</v>
      </c>
      <c r="E25" s="294" t="s">
        <v>13</v>
      </c>
      <c r="F25" s="294" t="s">
        <v>13</v>
      </c>
      <c r="G25" s="294" t="s">
        <v>13</v>
      </c>
      <c r="H25" s="68" t="s">
        <v>13</v>
      </c>
      <c r="I25" s="295">
        <v>160</v>
      </c>
      <c r="J25" s="296">
        <f>SUM(C25:I25)</f>
        <v>373</v>
      </c>
    </row>
    <row r="26" spans="1:10" ht="31.5" customHeight="1" x14ac:dyDescent="0.25">
      <c r="A26" s="393"/>
      <c r="B26" s="289" t="s">
        <v>119</v>
      </c>
      <c r="C26" s="290" t="s">
        <v>15</v>
      </c>
      <c r="D26" s="290">
        <f t="shared" ref="D26:J26" si="10">D25/D$42</f>
        <v>0.12846803377563329</v>
      </c>
      <c r="E26" s="290" t="s">
        <v>15</v>
      </c>
      <c r="F26" s="290" t="s">
        <v>15</v>
      </c>
      <c r="G26" s="290" t="s">
        <v>15</v>
      </c>
      <c r="H26" s="64" t="s">
        <v>15</v>
      </c>
      <c r="I26" s="291">
        <f t="shared" si="10"/>
        <v>0.14705882352941177</v>
      </c>
      <c r="J26" s="292">
        <f t="shared" si="10"/>
        <v>0.13583394027676621</v>
      </c>
    </row>
    <row r="27" spans="1:10" ht="31.5" customHeight="1" x14ac:dyDescent="0.25">
      <c r="A27" s="393" t="s">
        <v>130</v>
      </c>
      <c r="B27" s="293" t="s">
        <v>12</v>
      </c>
      <c r="C27" s="297" t="s">
        <v>13</v>
      </c>
      <c r="D27" s="297">
        <v>1065</v>
      </c>
      <c r="E27" s="297" t="s">
        <v>13</v>
      </c>
      <c r="F27" s="297" t="s">
        <v>13</v>
      </c>
      <c r="G27" s="297" t="s">
        <v>13</v>
      </c>
      <c r="H27" s="68" t="s">
        <v>13</v>
      </c>
      <c r="I27" s="298">
        <v>1088</v>
      </c>
      <c r="J27" s="299">
        <f>SUM(C27:I27)</f>
        <v>2153</v>
      </c>
    </row>
    <row r="28" spans="1:10" ht="31.5" customHeight="1" x14ac:dyDescent="0.25">
      <c r="A28" s="393"/>
      <c r="B28" s="289" t="s">
        <v>119</v>
      </c>
      <c r="C28" s="290" t="s">
        <v>15</v>
      </c>
      <c r="D28" s="290">
        <f t="shared" ref="D28:J28" si="11">D27/D$42</f>
        <v>0.64234016887816647</v>
      </c>
      <c r="E28" s="290" t="s">
        <v>15</v>
      </c>
      <c r="F28" s="290" t="s">
        <v>15</v>
      </c>
      <c r="G28" s="290" t="s">
        <v>15</v>
      </c>
      <c r="H28" s="64" t="s">
        <v>15</v>
      </c>
      <c r="I28" s="291">
        <f t="shared" si="11"/>
        <v>1</v>
      </c>
      <c r="J28" s="292">
        <f t="shared" si="11"/>
        <v>0.78404952658412241</v>
      </c>
    </row>
    <row r="29" spans="1:10" ht="31.5" customHeight="1" x14ac:dyDescent="0.25">
      <c r="A29" s="393" t="s">
        <v>131</v>
      </c>
      <c r="B29" s="293" t="s">
        <v>12</v>
      </c>
      <c r="C29" s="294" t="s">
        <v>13</v>
      </c>
      <c r="D29" s="294">
        <v>47</v>
      </c>
      <c r="E29" s="294" t="s">
        <v>13</v>
      </c>
      <c r="F29" s="294" t="s">
        <v>13</v>
      </c>
      <c r="G29" s="294" t="s">
        <v>13</v>
      </c>
      <c r="H29" s="68" t="s">
        <v>13</v>
      </c>
      <c r="I29" s="295">
        <v>74</v>
      </c>
      <c r="J29" s="296">
        <f>SUM(C29:I29)</f>
        <v>121</v>
      </c>
    </row>
    <row r="30" spans="1:10" ht="31.5" customHeight="1" x14ac:dyDescent="0.25">
      <c r="A30" s="393"/>
      <c r="B30" s="289" t="s">
        <v>119</v>
      </c>
      <c r="C30" s="290" t="s">
        <v>15</v>
      </c>
      <c r="D30" s="290">
        <f t="shared" ref="D30:J30" si="12">D29/D$42</f>
        <v>2.8347406513872134E-2</v>
      </c>
      <c r="E30" s="290" t="s">
        <v>15</v>
      </c>
      <c r="F30" s="290" t="s">
        <v>15</v>
      </c>
      <c r="G30" s="290" t="s">
        <v>15</v>
      </c>
      <c r="H30" s="64" t="s">
        <v>15</v>
      </c>
      <c r="I30" s="291">
        <f t="shared" si="12"/>
        <v>6.8014705882352935E-2</v>
      </c>
      <c r="J30" s="292">
        <f t="shared" si="12"/>
        <v>4.4064093226511288E-2</v>
      </c>
    </row>
    <row r="31" spans="1:10" ht="31.5" customHeight="1" x14ac:dyDescent="0.25">
      <c r="A31" s="393" t="s">
        <v>132</v>
      </c>
      <c r="B31" s="293" t="s">
        <v>12</v>
      </c>
      <c r="C31" s="294" t="s">
        <v>13</v>
      </c>
      <c r="D31" s="294">
        <v>21</v>
      </c>
      <c r="E31" s="294" t="s">
        <v>13</v>
      </c>
      <c r="F31" s="294" t="s">
        <v>13</v>
      </c>
      <c r="G31" s="294" t="s">
        <v>13</v>
      </c>
      <c r="H31" s="68" t="s">
        <v>13</v>
      </c>
      <c r="I31" s="295">
        <v>14</v>
      </c>
      <c r="J31" s="296">
        <f>SUM(C31:I31)</f>
        <v>35</v>
      </c>
    </row>
    <row r="32" spans="1:10" ht="31.5" customHeight="1" x14ac:dyDescent="0.25">
      <c r="A32" s="393"/>
      <c r="B32" s="289" t="s">
        <v>119</v>
      </c>
      <c r="C32" s="290" t="s">
        <v>15</v>
      </c>
      <c r="D32" s="290">
        <f t="shared" ref="D32:J32" si="13">D31/D$42</f>
        <v>1.2665862484921592E-2</v>
      </c>
      <c r="E32" s="290" t="s">
        <v>15</v>
      </c>
      <c r="F32" s="290" t="s">
        <v>15</v>
      </c>
      <c r="G32" s="290" t="s">
        <v>15</v>
      </c>
      <c r="H32" s="64" t="s">
        <v>15</v>
      </c>
      <c r="I32" s="291">
        <f t="shared" si="13"/>
        <v>1.2867647058823529E-2</v>
      </c>
      <c r="J32" s="292">
        <f t="shared" si="13"/>
        <v>1.2745812090313183E-2</v>
      </c>
    </row>
    <row r="33" spans="1:10" ht="31.5" customHeight="1" x14ac:dyDescent="0.25">
      <c r="A33" s="393" t="s">
        <v>133</v>
      </c>
      <c r="B33" s="293" t="s">
        <v>12</v>
      </c>
      <c r="C33" s="294" t="s">
        <v>13</v>
      </c>
      <c r="D33" s="294">
        <v>56</v>
      </c>
      <c r="E33" s="294" t="s">
        <v>13</v>
      </c>
      <c r="F33" s="294" t="s">
        <v>13</v>
      </c>
      <c r="G33" s="294" t="s">
        <v>13</v>
      </c>
      <c r="H33" s="68" t="s">
        <v>13</v>
      </c>
      <c r="I33" s="295">
        <v>140</v>
      </c>
      <c r="J33" s="296">
        <f>SUM(C33:I33)</f>
        <v>196</v>
      </c>
    </row>
    <row r="34" spans="1:10" ht="31.5" customHeight="1" x14ac:dyDescent="0.25">
      <c r="A34" s="393"/>
      <c r="B34" s="289" t="s">
        <v>119</v>
      </c>
      <c r="C34" s="290" t="s">
        <v>15</v>
      </c>
      <c r="D34" s="290">
        <f t="shared" ref="D34:J34" si="14">D33/D$42</f>
        <v>3.3775633293124246E-2</v>
      </c>
      <c r="E34" s="290" t="s">
        <v>15</v>
      </c>
      <c r="F34" s="290" t="s">
        <v>15</v>
      </c>
      <c r="G34" s="290" t="s">
        <v>15</v>
      </c>
      <c r="H34" s="64" t="s">
        <v>15</v>
      </c>
      <c r="I34" s="291">
        <f t="shared" si="14"/>
        <v>0.12867647058823528</v>
      </c>
      <c r="J34" s="292">
        <f t="shared" si="14"/>
        <v>7.1376547705753829E-2</v>
      </c>
    </row>
    <row r="35" spans="1:10" ht="31.5" customHeight="1" x14ac:dyDescent="0.25">
      <c r="A35" s="393" t="s">
        <v>134</v>
      </c>
      <c r="B35" s="293" t="s">
        <v>12</v>
      </c>
      <c r="C35" s="294" t="s">
        <v>13</v>
      </c>
      <c r="D35" s="294">
        <v>19</v>
      </c>
      <c r="E35" s="294" t="s">
        <v>13</v>
      </c>
      <c r="F35" s="294" t="s">
        <v>13</v>
      </c>
      <c r="G35" s="294" t="s">
        <v>13</v>
      </c>
      <c r="H35" s="68" t="s">
        <v>13</v>
      </c>
      <c r="I35" s="295">
        <v>51</v>
      </c>
      <c r="J35" s="296">
        <f>SUM(C35:I35)</f>
        <v>70</v>
      </c>
    </row>
    <row r="36" spans="1:10" ht="31.5" customHeight="1" x14ac:dyDescent="0.25">
      <c r="A36" s="393"/>
      <c r="B36" s="289" t="s">
        <v>119</v>
      </c>
      <c r="C36" s="290" t="s">
        <v>15</v>
      </c>
      <c r="D36" s="290">
        <f t="shared" ref="D36:J36" si="15">D35/D$42</f>
        <v>1.1459589867310011E-2</v>
      </c>
      <c r="E36" s="290" t="s">
        <v>15</v>
      </c>
      <c r="F36" s="290" t="s">
        <v>15</v>
      </c>
      <c r="G36" s="290" t="s">
        <v>15</v>
      </c>
      <c r="H36" s="64" t="s">
        <v>15</v>
      </c>
      <c r="I36" s="291">
        <f t="shared" si="15"/>
        <v>4.6875E-2</v>
      </c>
      <c r="J36" s="292">
        <f t="shared" si="15"/>
        <v>2.5491624180626365E-2</v>
      </c>
    </row>
    <row r="37" spans="1:10" ht="31.5" customHeight="1" x14ac:dyDescent="0.25">
      <c r="A37" s="393" t="s">
        <v>135</v>
      </c>
      <c r="B37" s="293" t="s">
        <v>12</v>
      </c>
      <c r="C37" s="294" t="s">
        <v>13</v>
      </c>
      <c r="D37" s="294">
        <v>10</v>
      </c>
      <c r="E37" s="294" t="s">
        <v>13</v>
      </c>
      <c r="F37" s="294" t="s">
        <v>13</v>
      </c>
      <c r="G37" s="294" t="s">
        <v>13</v>
      </c>
      <c r="H37" s="68" t="s">
        <v>13</v>
      </c>
      <c r="I37" s="295">
        <v>15</v>
      </c>
      <c r="J37" s="296">
        <f>SUM(C37:I37)</f>
        <v>25</v>
      </c>
    </row>
    <row r="38" spans="1:10" ht="31.5" customHeight="1" x14ac:dyDescent="0.25">
      <c r="A38" s="393"/>
      <c r="B38" s="289" t="s">
        <v>119</v>
      </c>
      <c r="C38" s="290" t="s">
        <v>15</v>
      </c>
      <c r="D38" s="290">
        <f t="shared" ref="D38:J38" si="16">D37/D$42</f>
        <v>6.0313630880579009E-3</v>
      </c>
      <c r="E38" s="290" t="s">
        <v>15</v>
      </c>
      <c r="F38" s="290" t="s">
        <v>15</v>
      </c>
      <c r="G38" s="290" t="s">
        <v>15</v>
      </c>
      <c r="H38" s="64" t="s">
        <v>15</v>
      </c>
      <c r="I38" s="291">
        <f t="shared" si="16"/>
        <v>1.3786764705882353E-2</v>
      </c>
      <c r="J38" s="292">
        <f t="shared" si="16"/>
        <v>9.1041514930808448E-3</v>
      </c>
    </row>
    <row r="39" spans="1:10" ht="31.5" customHeight="1" x14ac:dyDescent="0.25">
      <c r="A39" s="393" t="s">
        <v>152</v>
      </c>
      <c r="B39" s="293" t="s">
        <v>12</v>
      </c>
      <c r="C39" s="294" t="s">
        <v>13</v>
      </c>
      <c r="D39" s="294">
        <v>120</v>
      </c>
      <c r="E39" s="294" t="s">
        <v>13</v>
      </c>
      <c r="F39" s="294" t="s">
        <v>13</v>
      </c>
      <c r="G39" s="294" t="s">
        <v>13</v>
      </c>
      <c r="H39" s="68" t="s">
        <v>13</v>
      </c>
      <c r="I39" s="295">
        <v>56</v>
      </c>
      <c r="J39" s="296">
        <f>SUM(C39:I39)</f>
        <v>176</v>
      </c>
    </row>
    <row r="40" spans="1:10" ht="31.5" customHeight="1" thickBot="1" x14ac:dyDescent="0.3">
      <c r="A40" s="389"/>
      <c r="B40" s="300" t="s">
        <v>119</v>
      </c>
      <c r="C40" s="301" t="s">
        <v>15</v>
      </c>
      <c r="D40" s="301">
        <f t="shared" ref="D40:J40" si="17">D39/D$42</f>
        <v>7.2376357056694818E-2</v>
      </c>
      <c r="E40" s="301" t="s">
        <v>15</v>
      </c>
      <c r="F40" s="301" t="s">
        <v>15</v>
      </c>
      <c r="G40" s="301" t="s">
        <v>15</v>
      </c>
      <c r="H40" s="302" t="s">
        <v>15</v>
      </c>
      <c r="I40" s="303">
        <f t="shared" si="17"/>
        <v>5.1470588235294115E-2</v>
      </c>
      <c r="J40" s="304">
        <f t="shared" si="17"/>
        <v>6.4093226511289153E-2</v>
      </c>
    </row>
    <row r="41" spans="1:10" ht="31.5" customHeight="1" thickBot="1" x14ac:dyDescent="0.3">
      <c r="A41" s="81"/>
      <c r="B41" s="305"/>
      <c r="C41" s="306"/>
      <c r="D41" s="306"/>
      <c r="E41" s="306"/>
      <c r="F41" s="306"/>
      <c r="G41" s="306"/>
      <c r="H41" s="306"/>
      <c r="I41" s="306"/>
      <c r="J41" s="306"/>
    </row>
    <row r="42" spans="1:10" ht="60.75" customHeight="1" thickBot="1" x14ac:dyDescent="0.3">
      <c r="A42" s="325" t="s">
        <v>153</v>
      </c>
      <c r="B42" s="307" t="s">
        <v>12</v>
      </c>
      <c r="C42" s="267" t="s">
        <v>13</v>
      </c>
      <c r="D42" s="267">
        <v>1658</v>
      </c>
      <c r="E42" s="267" t="s">
        <v>13</v>
      </c>
      <c r="F42" s="267" t="s">
        <v>13</v>
      </c>
      <c r="G42" s="267" t="s">
        <v>13</v>
      </c>
      <c r="H42" s="267" t="s">
        <v>13</v>
      </c>
      <c r="I42" s="308">
        <v>1088</v>
      </c>
      <c r="J42" s="309">
        <f>SUM(C42:I42)</f>
        <v>2746</v>
      </c>
    </row>
    <row r="43" spans="1:10" ht="16.5" customHeight="1" thickBot="1" x14ac:dyDescent="0.3">
      <c r="A43" s="310"/>
      <c r="B43" s="311"/>
      <c r="C43" s="312"/>
      <c r="D43" s="312"/>
      <c r="E43" s="312"/>
      <c r="F43" s="312"/>
      <c r="G43" s="312"/>
      <c r="H43" s="312"/>
      <c r="I43" s="312"/>
      <c r="J43" s="312"/>
    </row>
    <row r="44" spans="1:10" ht="39" customHeight="1" thickBot="1" x14ac:dyDescent="0.3">
      <c r="A44" s="313" t="s">
        <v>29</v>
      </c>
      <c r="B44" s="7" t="s">
        <v>12</v>
      </c>
      <c r="C44" s="314" t="s">
        <v>13</v>
      </c>
      <c r="D44" s="314">
        <f t="shared" ref="D44:I44" si="18">+D45-D42</f>
        <v>603</v>
      </c>
      <c r="E44" s="314" t="s">
        <v>13</v>
      </c>
      <c r="F44" s="314" t="s">
        <v>13</v>
      </c>
      <c r="G44" s="314" t="s">
        <v>13</v>
      </c>
      <c r="H44" s="314" t="s">
        <v>13</v>
      </c>
      <c r="I44" s="314">
        <f t="shared" si="18"/>
        <v>0</v>
      </c>
      <c r="J44" s="20">
        <f t="shared" ref="J44" si="19">J45-J42</f>
        <v>603</v>
      </c>
    </row>
    <row r="45" spans="1:10" ht="39" customHeight="1" thickBot="1" x14ac:dyDescent="0.3">
      <c r="A45" s="324" t="s">
        <v>30</v>
      </c>
      <c r="B45" s="210" t="s">
        <v>12</v>
      </c>
      <c r="C45" s="315" t="s">
        <v>13</v>
      </c>
      <c r="D45" s="316">
        <v>2261</v>
      </c>
      <c r="E45" s="316" t="s">
        <v>13</v>
      </c>
      <c r="F45" s="316" t="s">
        <v>13</v>
      </c>
      <c r="G45" s="316" t="s">
        <v>13</v>
      </c>
      <c r="H45" s="316" t="s">
        <v>13</v>
      </c>
      <c r="I45" s="317">
        <v>1088</v>
      </c>
      <c r="J45" s="217">
        <f>SUM(C45:I45)</f>
        <v>3349</v>
      </c>
    </row>
    <row r="46" spans="1:10" ht="39" customHeight="1" thickBot="1" x14ac:dyDescent="0.3">
      <c r="A46" s="318"/>
      <c r="B46" s="25"/>
      <c r="C46" s="40"/>
      <c r="D46" s="40"/>
      <c r="E46" s="40"/>
      <c r="F46" s="40"/>
      <c r="G46" s="40"/>
      <c r="H46" s="40"/>
      <c r="I46" s="40"/>
      <c r="J46" s="40"/>
    </row>
    <row r="47" spans="1:10" ht="35.25" customHeight="1" x14ac:dyDescent="0.25">
      <c r="A47" s="344" t="s">
        <v>31</v>
      </c>
      <c r="B47" s="345"/>
      <c r="C47" s="41"/>
      <c r="D47" s="42"/>
      <c r="E47" s="42"/>
      <c r="F47" s="42"/>
      <c r="G47" s="42"/>
      <c r="H47" s="42"/>
      <c r="I47" s="42"/>
      <c r="J47" s="43"/>
    </row>
    <row r="48" spans="1:10" ht="35.25" customHeight="1" x14ac:dyDescent="0.25">
      <c r="A48" s="353" t="s">
        <v>32</v>
      </c>
      <c r="B48" s="468"/>
      <c r="C48" s="319">
        <v>0</v>
      </c>
      <c r="D48" s="45">
        <v>4</v>
      </c>
      <c r="E48" s="320">
        <v>0</v>
      </c>
      <c r="F48" s="45">
        <v>0</v>
      </c>
      <c r="G48" s="45">
        <v>0</v>
      </c>
      <c r="H48" s="45">
        <v>0</v>
      </c>
      <c r="I48" s="45">
        <v>1</v>
      </c>
      <c r="J48" s="46">
        <f>SUM(C48:I48)</f>
        <v>5</v>
      </c>
    </row>
    <row r="49" spans="1:10" ht="35.25" customHeight="1" thickBot="1" x14ac:dyDescent="0.3">
      <c r="A49" s="355" t="s">
        <v>33</v>
      </c>
      <c r="B49" s="464"/>
      <c r="C49" s="321">
        <v>0</v>
      </c>
      <c r="D49" s="48">
        <v>5</v>
      </c>
      <c r="E49" s="48">
        <v>0</v>
      </c>
      <c r="F49" s="48">
        <v>2</v>
      </c>
      <c r="G49" s="48">
        <v>2</v>
      </c>
      <c r="H49" s="48">
        <v>0</v>
      </c>
      <c r="I49" s="49">
        <v>1</v>
      </c>
      <c r="J49" s="50">
        <f>SUM(C49:I49)</f>
        <v>10</v>
      </c>
    </row>
    <row r="50" spans="1:10" ht="21.75" customHeight="1" x14ac:dyDescent="0.25">
      <c r="A50" s="51" t="s">
        <v>34</v>
      </c>
      <c r="B50" s="141"/>
      <c r="C50" s="51"/>
      <c r="D50" s="51"/>
      <c r="E50" s="51"/>
      <c r="F50" s="51"/>
      <c r="G50" s="51"/>
      <c r="H50" s="51"/>
      <c r="I50" s="51"/>
      <c r="J50" s="51"/>
    </row>
    <row r="51" spans="1:10" x14ac:dyDescent="0.25">
      <c r="A51" s="51"/>
      <c r="B51" s="51"/>
      <c r="C51" s="51"/>
      <c r="D51" s="51"/>
      <c r="E51" s="51"/>
      <c r="F51" s="51"/>
      <c r="G51" s="51"/>
      <c r="H51" s="51"/>
      <c r="I51" s="51"/>
      <c r="J51" s="51"/>
    </row>
    <row r="52" spans="1:10" ht="69" customHeight="1" x14ac:dyDescent="0.25">
      <c r="A52" s="465" t="s">
        <v>136</v>
      </c>
      <c r="B52" s="465"/>
      <c r="C52" s="465"/>
      <c r="D52" s="465"/>
      <c r="E52" s="465"/>
      <c r="F52" s="465"/>
      <c r="G52" s="465"/>
      <c r="H52" s="465"/>
      <c r="I52" s="465"/>
      <c r="J52" s="465"/>
    </row>
    <row r="53" spans="1:10" ht="27.75" customHeight="1" x14ac:dyDescent="0.25">
      <c r="A53" s="466" t="s">
        <v>154</v>
      </c>
      <c r="B53" s="467"/>
      <c r="C53" s="467"/>
      <c r="D53" s="467"/>
      <c r="E53" s="467"/>
      <c r="F53" s="467"/>
      <c r="G53" s="467"/>
      <c r="H53" s="467"/>
      <c r="I53" s="467"/>
      <c r="J53" s="467"/>
    </row>
  </sheetData>
  <mergeCells count="27">
    <mergeCell ref="A7:A8"/>
    <mergeCell ref="A1:J1"/>
    <mergeCell ref="A2:J2"/>
    <mergeCell ref="A3:B4"/>
    <mergeCell ref="C3:J3"/>
    <mergeCell ref="A5:A6"/>
    <mergeCell ref="A31:A32"/>
    <mergeCell ref="A9:A10"/>
    <mergeCell ref="A11:A12"/>
    <mergeCell ref="A13:A14"/>
    <mergeCell ref="A15:A16"/>
    <mergeCell ref="A17:A18"/>
    <mergeCell ref="A19:A20"/>
    <mergeCell ref="A21:A22"/>
    <mergeCell ref="A23:A24"/>
    <mergeCell ref="A25:A26"/>
    <mergeCell ref="A27:A28"/>
    <mergeCell ref="A29:A30"/>
    <mergeCell ref="A49:B49"/>
    <mergeCell ref="A52:J52"/>
    <mergeCell ref="A53:J53"/>
    <mergeCell ref="A33:A34"/>
    <mergeCell ref="A35:A36"/>
    <mergeCell ref="A37:A38"/>
    <mergeCell ref="A39:A40"/>
    <mergeCell ref="A47:B47"/>
    <mergeCell ref="A48:B4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zoomScale="68" zoomScaleNormal="68" workbookViewId="0">
      <selection sqref="A1:J1"/>
    </sheetView>
  </sheetViews>
  <sheetFormatPr baseColWidth="10" defaultRowHeight="15" x14ac:dyDescent="0.25"/>
  <cols>
    <col min="1" max="1" width="34.28515625" customWidth="1"/>
    <col min="2" max="2" width="10.5703125" style="54" customWidth="1"/>
    <col min="3" max="4" width="23" customWidth="1"/>
    <col min="5" max="5" width="27.5703125" customWidth="1"/>
    <col min="6" max="10" width="23" customWidth="1"/>
  </cols>
  <sheetData>
    <row r="1" spans="1:10" ht="46.5" customHeight="1" x14ac:dyDescent="0.25">
      <c r="A1" s="358" t="s">
        <v>107</v>
      </c>
      <c r="B1" s="358"/>
      <c r="C1" s="358"/>
      <c r="D1" s="358"/>
      <c r="E1" s="358"/>
      <c r="F1" s="358"/>
      <c r="G1" s="358"/>
      <c r="H1" s="358"/>
      <c r="I1" s="358"/>
      <c r="J1" s="358"/>
    </row>
    <row r="2" spans="1:10" ht="46.5" customHeight="1" thickBot="1" x14ac:dyDescent="0.3">
      <c r="A2" s="358" t="s">
        <v>140</v>
      </c>
      <c r="B2" s="358"/>
      <c r="C2" s="359"/>
      <c r="D2" s="359"/>
      <c r="E2" s="359"/>
      <c r="F2" s="359"/>
      <c r="G2" s="359"/>
      <c r="H2" s="359"/>
      <c r="I2" s="359"/>
      <c r="J2" s="359"/>
    </row>
    <row r="3" spans="1:10" ht="51.75" customHeight="1" thickBot="1" x14ac:dyDescent="0.3">
      <c r="A3" s="360" t="s">
        <v>108</v>
      </c>
      <c r="B3" s="361"/>
      <c r="C3" s="364" t="s">
        <v>2</v>
      </c>
      <c r="D3" s="364"/>
      <c r="E3" s="364"/>
      <c r="F3" s="364"/>
      <c r="G3" s="364"/>
      <c r="H3" s="364"/>
      <c r="I3" s="364"/>
      <c r="J3" s="365"/>
    </row>
    <row r="4" spans="1:10" ht="48" customHeight="1" thickBot="1" x14ac:dyDescent="0.3">
      <c r="A4" s="362"/>
      <c r="B4" s="363"/>
      <c r="C4" s="225" t="s">
        <v>3</v>
      </c>
      <c r="D4" s="226" t="s">
        <v>4</v>
      </c>
      <c r="E4" s="227" t="s">
        <v>5</v>
      </c>
      <c r="F4" s="227" t="s">
        <v>6</v>
      </c>
      <c r="G4" s="227" t="s">
        <v>7</v>
      </c>
      <c r="H4" s="227" t="s">
        <v>8</v>
      </c>
      <c r="I4" s="228" t="s">
        <v>9</v>
      </c>
      <c r="J4" s="229" t="s">
        <v>10</v>
      </c>
    </row>
    <row r="5" spans="1:10" ht="25.5" customHeight="1" x14ac:dyDescent="0.25">
      <c r="A5" s="366" t="s">
        <v>109</v>
      </c>
      <c r="B5" s="7" t="s">
        <v>12</v>
      </c>
      <c r="C5" s="8" t="s">
        <v>13</v>
      </c>
      <c r="D5" s="8">
        <v>1</v>
      </c>
      <c r="E5" s="8" t="s">
        <v>13</v>
      </c>
      <c r="F5" s="8" t="s">
        <v>13</v>
      </c>
      <c r="G5" s="8" t="s">
        <v>13</v>
      </c>
      <c r="H5" s="8" t="s">
        <v>13</v>
      </c>
      <c r="I5" s="142">
        <v>0</v>
      </c>
      <c r="J5" s="230">
        <f>SUM(C5:I5)</f>
        <v>1</v>
      </c>
    </row>
    <row r="6" spans="1:10" ht="25.5" customHeight="1" x14ac:dyDescent="0.25">
      <c r="A6" s="367"/>
      <c r="B6" s="10" t="s">
        <v>14</v>
      </c>
      <c r="C6" s="231" t="s">
        <v>15</v>
      </c>
      <c r="D6" s="231">
        <f>D5/D$9</f>
        <v>1</v>
      </c>
      <c r="E6" s="231" t="s">
        <v>15</v>
      </c>
      <c r="F6" s="231" t="s">
        <v>15</v>
      </c>
      <c r="G6" s="231" t="s">
        <v>15</v>
      </c>
      <c r="H6" s="231" t="s">
        <v>15</v>
      </c>
      <c r="I6" s="159">
        <f>I5/I$9</f>
        <v>0</v>
      </c>
      <c r="J6" s="232">
        <f>J5/J$9</f>
        <v>5.9523809523809529E-4</v>
      </c>
    </row>
    <row r="7" spans="1:10" ht="25.5" customHeight="1" x14ac:dyDescent="0.25">
      <c r="A7" s="367" t="s">
        <v>110</v>
      </c>
      <c r="B7" s="13" t="s">
        <v>12</v>
      </c>
      <c r="C7" s="233" t="s">
        <v>13</v>
      </c>
      <c r="D7" s="233">
        <v>0</v>
      </c>
      <c r="E7" s="233" t="s">
        <v>13</v>
      </c>
      <c r="F7" s="233" t="s">
        <v>13</v>
      </c>
      <c r="G7" s="233" t="s">
        <v>13</v>
      </c>
      <c r="H7" s="233" t="s">
        <v>13</v>
      </c>
      <c r="I7" s="147">
        <v>1679</v>
      </c>
      <c r="J7" s="234">
        <f>SUM(C7:I7)</f>
        <v>1679</v>
      </c>
    </row>
    <row r="8" spans="1:10" ht="25.5" customHeight="1" x14ac:dyDescent="0.25">
      <c r="A8" s="367"/>
      <c r="B8" s="10" t="s">
        <v>14</v>
      </c>
      <c r="C8" s="158" t="s">
        <v>15</v>
      </c>
      <c r="D8" s="11">
        <f>D7/D$9</f>
        <v>0</v>
      </c>
      <c r="E8" s="158" t="s">
        <v>15</v>
      </c>
      <c r="F8" s="158" t="s">
        <v>15</v>
      </c>
      <c r="G8" s="158" t="s">
        <v>15</v>
      </c>
      <c r="H8" s="158" t="s">
        <v>15</v>
      </c>
      <c r="I8" s="143">
        <f>I7/I$9</f>
        <v>1</v>
      </c>
      <c r="J8" s="235">
        <f>J7/J$9</f>
        <v>0.99940476190476191</v>
      </c>
    </row>
    <row r="9" spans="1:10" ht="25.5" customHeight="1" x14ac:dyDescent="0.25">
      <c r="A9" s="351" t="s">
        <v>111</v>
      </c>
      <c r="B9" s="13" t="s">
        <v>12</v>
      </c>
      <c r="C9" s="153" t="s">
        <v>13</v>
      </c>
      <c r="D9" s="153">
        <f t="shared" ref="D9:I9" si="0">D5+D7</f>
        <v>1</v>
      </c>
      <c r="E9" s="153" t="s">
        <v>13</v>
      </c>
      <c r="F9" s="153" t="s">
        <v>13</v>
      </c>
      <c r="G9" s="153" t="s">
        <v>13</v>
      </c>
      <c r="H9" s="153" t="s">
        <v>13</v>
      </c>
      <c r="I9" s="154">
        <f t="shared" si="0"/>
        <v>1679</v>
      </c>
      <c r="J9" s="236">
        <f>SUM(C9:I9)</f>
        <v>1680</v>
      </c>
    </row>
    <row r="10" spans="1:10" ht="25.5" customHeight="1" thickBot="1" x14ac:dyDescent="0.3">
      <c r="A10" s="352"/>
      <c r="B10" s="149" t="s">
        <v>14</v>
      </c>
      <c r="C10" s="22" t="s">
        <v>15</v>
      </c>
      <c r="D10" s="22">
        <f t="shared" ref="D10:J10" si="1">D9/D$9</f>
        <v>1</v>
      </c>
      <c r="E10" s="22" t="s">
        <v>15</v>
      </c>
      <c r="F10" s="22" t="s">
        <v>15</v>
      </c>
      <c r="G10" s="22" t="s">
        <v>15</v>
      </c>
      <c r="H10" s="22" t="s">
        <v>15</v>
      </c>
      <c r="I10" s="120">
        <f t="shared" si="1"/>
        <v>1</v>
      </c>
      <c r="J10" s="237">
        <f t="shared" si="1"/>
        <v>1</v>
      </c>
    </row>
    <row r="11" spans="1:10" ht="39.75" customHeight="1" thickBot="1" x14ac:dyDescent="0.3">
      <c r="A11" s="238"/>
      <c r="B11" s="25"/>
      <c r="C11" s="26"/>
      <c r="D11" s="26"/>
      <c r="E11" s="26"/>
      <c r="F11" s="26"/>
      <c r="G11" s="239"/>
      <c r="H11" s="239"/>
      <c r="I11" s="26"/>
      <c r="J11" s="26"/>
    </row>
    <row r="12" spans="1:10" ht="39" customHeight="1" x14ac:dyDescent="0.25">
      <c r="A12" s="344" t="s">
        <v>31</v>
      </c>
      <c r="B12" s="345"/>
      <c r="C12" s="345"/>
      <c r="D12" s="42"/>
      <c r="E12" s="42"/>
      <c r="F12" s="42"/>
      <c r="G12" s="42"/>
      <c r="H12" s="42"/>
      <c r="I12" s="42"/>
      <c r="J12" s="43"/>
    </row>
    <row r="13" spans="1:10" ht="39" customHeight="1" x14ac:dyDescent="0.25">
      <c r="A13" s="353" t="s">
        <v>32</v>
      </c>
      <c r="B13" s="354"/>
      <c r="C13" s="223">
        <v>0</v>
      </c>
      <c r="D13" s="45">
        <v>1</v>
      </c>
      <c r="E13" s="45">
        <v>0</v>
      </c>
      <c r="F13" s="45">
        <v>0</v>
      </c>
      <c r="G13" s="45">
        <v>0</v>
      </c>
      <c r="H13" s="45">
        <v>0</v>
      </c>
      <c r="I13" s="45">
        <v>1</v>
      </c>
      <c r="J13" s="46">
        <f>SUM(C13:I13)</f>
        <v>2</v>
      </c>
    </row>
    <row r="14" spans="1:10" ht="39" customHeight="1" thickBot="1" x14ac:dyDescent="0.3">
      <c r="A14" s="355" t="s">
        <v>33</v>
      </c>
      <c r="B14" s="356"/>
      <c r="C14" s="47">
        <v>0</v>
      </c>
      <c r="D14" s="48">
        <v>5</v>
      </c>
      <c r="E14" s="48">
        <v>0</v>
      </c>
      <c r="F14" s="48">
        <v>2</v>
      </c>
      <c r="G14" s="48">
        <v>2</v>
      </c>
      <c r="H14" s="48">
        <v>0</v>
      </c>
      <c r="I14" s="49">
        <v>1</v>
      </c>
      <c r="J14" s="50">
        <f>SUM(C14:I14)</f>
        <v>10</v>
      </c>
    </row>
    <row r="15" spans="1:10" ht="31.5" customHeight="1" x14ac:dyDescent="0.25">
      <c r="A15" s="51" t="s">
        <v>34</v>
      </c>
      <c r="B15" s="52"/>
      <c r="C15" s="53"/>
      <c r="D15" s="53"/>
      <c r="E15" s="53"/>
      <c r="F15" s="53"/>
      <c r="G15" s="53"/>
      <c r="H15" s="53"/>
      <c r="I15" s="53"/>
      <c r="J15" s="53"/>
    </row>
    <row r="16" spans="1:10" ht="16.5" customHeight="1" x14ac:dyDescent="0.25">
      <c r="B16" s="52"/>
      <c r="C16" s="224"/>
      <c r="D16" s="224"/>
      <c r="E16" s="224"/>
      <c r="F16" s="224"/>
      <c r="G16" s="224"/>
      <c r="H16" s="224"/>
      <c r="I16" s="224"/>
      <c r="J16" s="224"/>
    </row>
    <row r="17" spans="1:10" s="240" customFormat="1" ht="51.75" customHeight="1" x14ac:dyDescent="0.25">
      <c r="A17" s="357" t="s">
        <v>112</v>
      </c>
      <c r="B17" s="357"/>
      <c r="C17" s="357"/>
      <c r="D17" s="357"/>
      <c r="E17" s="357"/>
      <c r="F17" s="357"/>
      <c r="G17" s="357"/>
      <c r="H17" s="357"/>
      <c r="I17" s="357"/>
      <c r="J17" s="357"/>
    </row>
  </sheetData>
  <mergeCells count="11">
    <mergeCell ref="A7:A8"/>
    <mergeCell ref="A1:J1"/>
    <mergeCell ref="A2:J2"/>
    <mergeCell ref="A3:B4"/>
    <mergeCell ref="C3:J3"/>
    <mergeCell ref="A5:A6"/>
    <mergeCell ref="A9:A10"/>
    <mergeCell ref="A12:C12"/>
    <mergeCell ref="A13:B13"/>
    <mergeCell ref="A14:B14"/>
    <mergeCell ref="A17:J17"/>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6"/>
  <sheetViews>
    <sheetView zoomScale="60" zoomScaleNormal="60" workbookViewId="0">
      <selection sqref="A1:J1"/>
    </sheetView>
  </sheetViews>
  <sheetFormatPr baseColWidth="10" defaultRowHeight="15" x14ac:dyDescent="0.25"/>
  <cols>
    <col min="1" max="1" width="32.42578125" customWidth="1"/>
    <col min="2" max="2" width="13.28515625" style="54"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372" t="s">
        <v>97</v>
      </c>
      <c r="B1" s="372"/>
      <c r="C1" s="372"/>
      <c r="D1" s="372"/>
      <c r="E1" s="372"/>
      <c r="F1" s="372"/>
      <c r="G1" s="372"/>
      <c r="H1" s="372"/>
      <c r="I1" s="372"/>
      <c r="J1" s="372"/>
    </row>
    <row r="2" spans="1:10" ht="45" customHeight="1" thickBot="1" x14ac:dyDescent="0.3">
      <c r="A2" s="372" t="s">
        <v>137</v>
      </c>
      <c r="B2" s="372"/>
      <c r="C2" s="373"/>
      <c r="D2" s="373"/>
      <c r="E2" s="373"/>
      <c r="F2" s="373"/>
      <c r="G2" s="373"/>
      <c r="H2" s="373"/>
      <c r="I2" s="373"/>
      <c r="J2" s="373"/>
    </row>
    <row r="3" spans="1:10" ht="51.75" customHeight="1" thickBot="1" x14ac:dyDescent="0.3">
      <c r="A3" s="370" t="s">
        <v>98</v>
      </c>
      <c r="B3" s="374"/>
      <c r="C3" s="377" t="s">
        <v>2</v>
      </c>
      <c r="D3" s="378"/>
      <c r="E3" s="378"/>
      <c r="F3" s="378"/>
      <c r="G3" s="378"/>
      <c r="H3" s="378"/>
      <c r="I3" s="378"/>
      <c r="J3" s="379"/>
    </row>
    <row r="4" spans="1:10" ht="48" customHeight="1" thickBot="1" x14ac:dyDescent="0.3">
      <c r="A4" s="375"/>
      <c r="B4" s="376"/>
      <c r="C4" s="1" t="s">
        <v>3</v>
      </c>
      <c r="D4" s="3" t="s">
        <v>4</v>
      </c>
      <c r="E4" s="3" t="s">
        <v>5</v>
      </c>
      <c r="F4" s="3" t="s">
        <v>6</v>
      </c>
      <c r="G4" s="3" t="s">
        <v>7</v>
      </c>
      <c r="H4" s="3" t="s">
        <v>8</v>
      </c>
      <c r="I4" s="5" t="s">
        <v>9</v>
      </c>
      <c r="J4" s="6" t="s">
        <v>10</v>
      </c>
    </row>
    <row r="5" spans="1:10" ht="25.5" customHeight="1" x14ac:dyDescent="0.25">
      <c r="A5" s="380" t="s">
        <v>79</v>
      </c>
      <c r="B5" s="7" t="s">
        <v>12</v>
      </c>
      <c r="C5" s="8" t="s">
        <v>13</v>
      </c>
      <c r="D5" s="8">
        <v>550</v>
      </c>
      <c r="E5" s="8" t="s">
        <v>13</v>
      </c>
      <c r="F5" s="8" t="s">
        <v>13</v>
      </c>
      <c r="G5" s="8" t="s">
        <v>13</v>
      </c>
      <c r="H5" s="8" t="s">
        <v>13</v>
      </c>
      <c r="I5" s="142">
        <v>121</v>
      </c>
      <c r="J5" s="9">
        <f>SUM(C5:I5)</f>
        <v>671</v>
      </c>
    </row>
    <row r="6" spans="1:10" ht="25.5" customHeight="1" x14ac:dyDescent="0.25">
      <c r="A6" s="381"/>
      <c r="B6" s="10" t="s">
        <v>14</v>
      </c>
      <c r="C6" s="11" t="s">
        <v>15</v>
      </c>
      <c r="D6" s="11">
        <f>D5/D$11</f>
        <v>0.70967741935483875</v>
      </c>
      <c r="E6" s="11" t="s">
        <v>15</v>
      </c>
      <c r="F6" s="11" t="s">
        <v>15</v>
      </c>
      <c r="G6" s="11" t="s">
        <v>15</v>
      </c>
      <c r="H6" s="11" t="s">
        <v>15</v>
      </c>
      <c r="I6" s="143">
        <f>I5/I$11</f>
        <v>0.46183206106870228</v>
      </c>
      <c r="J6" s="12">
        <f>J5/J$11</f>
        <v>0.6470588235294118</v>
      </c>
    </row>
    <row r="7" spans="1:10" ht="25.5" customHeight="1" x14ac:dyDescent="0.25">
      <c r="A7" s="382" t="s">
        <v>80</v>
      </c>
      <c r="B7" s="145" t="s">
        <v>12</v>
      </c>
      <c r="C7" s="146" t="s">
        <v>13</v>
      </c>
      <c r="D7" s="146">
        <v>225</v>
      </c>
      <c r="E7" s="146" t="s">
        <v>13</v>
      </c>
      <c r="F7" s="146" t="s">
        <v>13</v>
      </c>
      <c r="G7" s="146" t="s">
        <v>13</v>
      </c>
      <c r="H7" s="146" t="s">
        <v>13</v>
      </c>
      <c r="I7" s="147">
        <v>141</v>
      </c>
      <c r="J7" s="148">
        <f>SUM(C7:I7)</f>
        <v>366</v>
      </c>
    </row>
    <row r="8" spans="1:10" ht="25.5" customHeight="1" x14ac:dyDescent="0.25">
      <c r="A8" s="381"/>
      <c r="B8" s="10" t="s">
        <v>14</v>
      </c>
      <c r="C8" s="11" t="s">
        <v>15</v>
      </c>
      <c r="D8" s="11">
        <f>D7/D$11</f>
        <v>0.29032258064516131</v>
      </c>
      <c r="E8" s="11" t="s">
        <v>15</v>
      </c>
      <c r="F8" s="11" t="s">
        <v>15</v>
      </c>
      <c r="G8" s="11" t="s">
        <v>15</v>
      </c>
      <c r="H8" s="11" t="s">
        <v>15</v>
      </c>
      <c r="I8" s="143">
        <f>I7/I$11</f>
        <v>0.53816793893129766</v>
      </c>
      <c r="J8" s="12">
        <f>J7/J$11</f>
        <v>0.35294117647058826</v>
      </c>
    </row>
    <row r="9" spans="1:10" ht="25.5" customHeight="1" x14ac:dyDescent="0.25">
      <c r="A9" s="368" t="s">
        <v>99</v>
      </c>
      <c r="B9" s="13" t="s">
        <v>12</v>
      </c>
      <c r="C9" s="14" t="s">
        <v>13</v>
      </c>
      <c r="D9" s="14">
        <v>0</v>
      </c>
      <c r="E9" s="14" t="s">
        <v>13</v>
      </c>
      <c r="F9" s="14" t="s">
        <v>13</v>
      </c>
      <c r="G9" s="14" t="s">
        <v>13</v>
      </c>
      <c r="H9" s="14" t="s">
        <v>13</v>
      </c>
      <c r="I9" s="144">
        <v>0</v>
      </c>
      <c r="J9" s="15">
        <v>0</v>
      </c>
    </row>
    <row r="10" spans="1:10" ht="25.5" customHeight="1" thickBot="1" x14ac:dyDescent="0.3">
      <c r="A10" s="369"/>
      <c r="B10" s="149" t="s">
        <v>14</v>
      </c>
      <c r="C10" s="150" t="s">
        <v>15</v>
      </c>
      <c r="D10" s="150">
        <f>D9/D$11</f>
        <v>0</v>
      </c>
      <c r="E10" s="150" t="s">
        <v>15</v>
      </c>
      <c r="F10" s="150" t="s">
        <v>15</v>
      </c>
      <c r="G10" s="150" t="s">
        <v>15</v>
      </c>
      <c r="H10" s="150" t="s">
        <v>15</v>
      </c>
      <c r="I10" s="151">
        <f>I9/I$11</f>
        <v>0</v>
      </c>
      <c r="J10" s="151">
        <f>J9/J$11</f>
        <v>0</v>
      </c>
    </row>
    <row r="11" spans="1:10" ht="25.5" customHeight="1" x14ac:dyDescent="0.25">
      <c r="A11" s="370" t="s">
        <v>100</v>
      </c>
      <c r="B11" s="7" t="s">
        <v>12</v>
      </c>
      <c r="C11" s="19" t="s">
        <v>13</v>
      </c>
      <c r="D11" s="19">
        <f>D5+D7+D9</f>
        <v>775</v>
      </c>
      <c r="E11" s="19" t="s">
        <v>13</v>
      </c>
      <c r="F11" s="19" t="s">
        <v>13</v>
      </c>
      <c r="G11" s="19" t="s">
        <v>13</v>
      </c>
      <c r="H11" s="19" t="s">
        <v>13</v>
      </c>
      <c r="I11" s="118">
        <f>I5+I7+I9</f>
        <v>262</v>
      </c>
      <c r="J11" s="155">
        <f>J5+J7+J9</f>
        <v>1037</v>
      </c>
    </row>
    <row r="12" spans="1:10" ht="25.5" customHeight="1" thickBot="1" x14ac:dyDescent="0.3">
      <c r="A12" s="371"/>
      <c r="B12" s="149" t="s">
        <v>14</v>
      </c>
      <c r="C12" s="22" t="s">
        <v>15</v>
      </c>
      <c r="D12" s="22">
        <f t="shared" ref="D12:I12" si="0">D11/D$11</f>
        <v>1</v>
      </c>
      <c r="E12" s="22" t="s">
        <v>15</v>
      </c>
      <c r="F12" s="22" t="s">
        <v>15</v>
      </c>
      <c r="G12" s="22" t="s">
        <v>15</v>
      </c>
      <c r="H12" s="22" t="s">
        <v>15</v>
      </c>
      <c r="I12" s="120">
        <f t="shared" si="0"/>
        <v>1</v>
      </c>
      <c r="J12" s="23">
        <f>J11/J$11</f>
        <v>1</v>
      </c>
    </row>
    <row r="13" spans="1:10" ht="36" customHeight="1" thickBot="1" x14ac:dyDescent="0.3">
      <c r="A13" s="24"/>
      <c r="B13" s="25"/>
      <c r="C13" s="26"/>
      <c r="D13" s="26"/>
      <c r="E13" s="26"/>
      <c r="F13" s="26"/>
      <c r="G13" s="26"/>
      <c r="H13" s="26"/>
      <c r="I13" s="26"/>
      <c r="J13" s="26"/>
    </row>
    <row r="14" spans="1:10" ht="41.25" customHeight="1" thickBot="1" x14ac:dyDescent="0.3">
      <c r="A14" s="209" t="s">
        <v>101</v>
      </c>
      <c r="B14" s="210" t="s">
        <v>12</v>
      </c>
      <c r="C14" s="211" t="s">
        <v>13</v>
      </c>
      <c r="D14" s="211">
        <v>132</v>
      </c>
      <c r="E14" s="211" t="s">
        <v>13</v>
      </c>
      <c r="F14" s="211" t="s">
        <v>13</v>
      </c>
      <c r="G14" s="211" t="s">
        <v>13</v>
      </c>
      <c r="H14" s="211" t="s">
        <v>102</v>
      </c>
      <c r="I14" s="212">
        <v>0</v>
      </c>
      <c r="J14" s="213">
        <f>SUM(C14:I14)</f>
        <v>132</v>
      </c>
    </row>
    <row r="15" spans="1:10" ht="51" customHeight="1" thickBot="1" x14ac:dyDescent="0.3">
      <c r="A15" s="214" t="s">
        <v>103</v>
      </c>
      <c r="B15" s="210" t="s">
        <v>12</v>
      </c>
      <c r="C15" s="215" t="s">
        <v>13</v>
      </c>
      <c r="D15" s="215">
        <f>D5+D7+D9+D14</f>
        <v>907</v>
      </c>
      <c r="E15" s="215" t="s">
        <v>13</v>
      </c>
      <c r="F15" s="215" t="s">
        <v>13</v>
      </c>
      <c r="G15" s="215" t="s">
        <v>13</v>
      </c>
      <c r="H15" s="215" t="s">
        <v>102</v>
      </c>
      <c r="I15" s="216">
        <f>I5+I7+I9+I14</f>
        <v>262</v>
      </c>
      <c r="J15" s="217">
        <f>SUM(C15:I15)</f>
        <v>1169</v>
      </c>
    </row>
    <row r="16" spans="1:10" ht="38.25" customHeight="1" thickBot="1" x14ac:dyDescent="0.3">
      <c r="A16" s="322"/>
      <c r="B16" s="25"/>
      <c r="C16" s="39"/>
      <c r="D16" s="39"/>
      <c r="E16" s="39"/>
      <c r="F16" s="39"/>
      <c r="G16" s="218"/>
      <c r="H16" s="39"/>
      <c r="I16" s="39"/>
      <c r="J16" s="40"/>
    </row>
    <row r="17" spans="1:10" ht="51" customHeight="1" thickBot="1" x14ac:dyDescent="0.3">
      <c r="A17" s="214" t="s">
        <v>104</v>
      </c>
      <c r="B17" s="157" t="s">
        <v>83</v>
      </c>
      <c r="C17" s="219" t="s">
        <v>15</v>
      </c>
      <c r="D17" s="220">
        <f t="shared" ref="D17:J17" si="1">D15/D19</f>
        <v>0.4011499336576736</v>
      </c>
      <c r="E17" s="219" t="s">
        <v>15</v>
      </c>
      <c r="F17" s="219" t="s">
        <v>15</v>
      </c>
      <c r="G17" s="219" t="s">
        <v>15</v>
      </c>
      <c r="H17" s="219" t="s">
        <v>15</v>
      </c>
      <c r="I17" s="221">
        <f t="shared" si="1"/>
        <v>0.24080882352941177</v>
      </c>
      <c r="J17" s="222">
        <f t="shared" si="1"/>
        <v>0.34905942072260376</v>
      </c>
    </row>
    <row r="18" spans="1:10" ht="37.5" customHeight="1" thickBot="1" x14ac:dyDescent="0.3">
      <c r="A18" s="24"/>
      <c r="B18" s="25"/>
      <c r="C18" s="26"/>
      <c r="D18" s="26"/>
      <c r="E18" s="26"/>
      <c r="F18" s="26"/>
      <c r="G18" s="26"/>
      <c r="H18" s="26"/>
      <c r="I18" s="26"/>
      <c r="J18" s="26"/>
    </row>
    <row r="19" spans="1:10" ht="51" customHeight="1" thickBot="1" x14ac:dyDescent="0.3">
      <c r="A19" s="214" t="s">
        <v>105</v>
      </c>
      <c r="B19" s="210" t="s">
        <v>12</v>
      </c>
      <c r="C19" s="215" t="s">
        <v>13</v>
      </c>
      <c r="D19" s="215">
        <v>2261</v>
      </c>
      <c r="E19" s="215" t="s">
        <v>13</v>
      </c>
      <c r="F19" s="215" t="s">
        <v>13</v>
      </c>
      <c r="G19" s="215" t="s">
        <v>13</v>
      </c>
      <c r="H19" s="215" t="s">
        <v>13</v>
      </c>
      <c r="I19" s="216">
        <v>1088</v>
      </c>
      <c r="J19" s="217">
        <f>SUM(C19:I19)</f>
        <v>3349</v>
      </c>
    </row>
    <row r="20" spans="1:10" ht="57.75" customHeight="1" thickBot="1" x14ac:dyDescent="0.3"/>
    <row r="21" spans="1:10" ht="49.5" customHeight="1" x14ac:dyDescent="0.25">
      <c r="A21" s="344" t="s">
        <v>31</v>
      </c>
      <c r="B21" s="345"/>
      <c r="C21" s="345"/>
      <c r="D21" s="42"/>
      <c r="E21" s="42"/>
      <c r="F21" s="42"/>
      <c r="G21" s="42"/>
      <c r="H21" s="42"/>
      <c r="I21" s="42"/>
      <c r="J21" s="43"/>
    </row>
    <row r="22" spans="1:10" ht="45" customHeight="1" x14ac:dyDescent="0.25">
      <c r="A22" s="353" t="s">
        <v>32</v>
      </c>
      <c r="B22" s="354"/>
      <c r="C22" s="223">
        <v>0</v>
      </c>
      <c r="D22" s="45">
        <v>4</v>
      </c>
      <c r="E22" s="45">
        <v>0</v>
      </c>
      <c r="F22" s="45">
        <v>0</v>
      </c>
      <c r="G22" s="45">
        <v>0</v>
      </c>
      <c r="H22" s="45">
        <v>0</v>
      </c>
      <c r="I22" s="45">
        <v>1</v>
      </c>
      <c r="J22" s="46">
        <f>SUM(C22:I22)</f>
        <v>5</v>
      </c>
    </row>
    <row r="23" spans="1:10" ht="45" customHeight="1" thickBot="1" x14ac:dyDescent="0.3">
      <c r="A23" s="355" t="s">
        <v>33</v>
      </c>
      <c r="B23" s="356"/>
      <c r="C23" s="47">
        <v>0</v>
      </c>
      <c r="D23" s="48">
        <v>5</v>
      </c>
      <c r="E23" s="48">
        <v>0</v>
      </c>
      <c r="F23" s="48">
        <v>2</v>
      </c>
      <c r="G23" s="48">
        <v>2</v>
      </c>
      <c r="H23" s="48">
        <v>0</v>
      </c>
      <c r="I23" s="49">
        <v>1</v>
      </c>
      <c r="J23" s="50">
        <f>SUM(C23:I23)</f>
        <v>10</v>
      </c>
    </row>
    <row r="24" spans="1:10" ht="31.5" customHeight="1" x14ac:dyDescent="0.25">
      <c r="A24" s="51" t="s">
        <v>34</v>
      </c>
      <c r="B24" s="52"/>
      <c r="C24" s="53"/>
      <c r="D24" s="53"/>
      <c r="E24" s="53"/>
      <c r="F24" s="53"/>
      <c r="G24" s="53"/>
      <c r="H24" s="53"/>
      <c r="I24" s="53"/>
      <c r="J24" s="53"/>
    </row>
    <row r="25" spans="1:10" ht="16.5" customHeight="1" x14ac:dyDescent="0.25">
      <c r="B25" s="52"/>
      <c r="C25" s="224"/>
      <c r="D25" s="224"/>
      <c r="E25" s="224"/>
      <c r="F25" s="224"/>
      <c r="G25" s="224"/>
      <c r="H25" s="224"/>
      <c r="I25" s="224"/>
      <c r="J25" s="224"/>
    </row>
    <row r="26" spans="1:10" ht="45" customHeight="1" x14ac:dyDescent="0.25">
      <c r="A26" s="357" t="s">
        <v>106</v>
      </c>
      <c r="B26" s="357"/>
      <c r="C26" s="357"/>
      <c r="D26" s="357"/>
      <c r="E26" s="357"/>
      <c r="F26" s="357"/>
      <c r="G26" s="357"/>
      <c r="H26" s="357"/>
      <c r="I26" s="357"/>
      <c r="J26" s="357"/>
    </row>
  </sheetData>
  <mergeCells count="12">
    <mergeCell ref="A26:J26"/>
    <mergeCell ref="A1:J1"/>
    <mergeCell ref="A2:J2"/>
    <mergeCell ref="A3:B4"/>
    <mergeCell ref="C3:J3"/>
    <mergeCell ref="A5:A6"/>
    <mergeCell ref="A7:A8"/>
    <mergeCell ref="A9:A10"/>
    <mergeCell ref="A11:A12"/>
    <mergeCell ref="A21:C21"/>
    <mergeCell ref="A22:B22"/>
    <mergeCell ref="A23:B23"/>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39"/>
  <sheetViews>
    <sheetView zoomScale="48" zoomScaleNormal="48" zoomScaleSheetLayoutView="71" workbookViewId="0">
      <selection sqref="A1:Z1"/>
    </sheetView>
  </sheetViews>
  <sheetFormatPr baseColWidth="10" defaultColWidth="11.42578125" defaultRowHeight="15" x14ac:dyDescent="0.25"/>
  <cols>
    <col min="1" max="1" width="36.7109375" customWidth="1"/>
    <col min="2" max="2" width="9.42578125" style="54" customWidth="1"/>
    <col min="3" max="4" width="13.140625" style="54" customWidth="1"/>
    <col min="5" max="23" width="13.140625" customWidth="1"/>
    <col min="24" max="26" width="15.28515625" customWidth="1"/>
    <col min="27" max="16384" width="11.42578125" style="165"/>
  </cols>
  <sheetData>
    <row r="1" spans="1:26" ht="58.5" customHeight="1" x14ac:dyDescent="0.25">
      <c r="A1" s="419" t="s">
        <v>77</v>
      </c>
      <c r="B1" s="419"/>
      <c r="C1" s="419"/>
      <c r="D1" s="419"/>
      <c r="E1" s="419"/>
      <c r="F1" s="419"/>
      <c r="G1" s="419"/>
      <c r="H1" s="419"/>
      <c r="I1" s="419"/>
      <c r="J1" s="419"/>
      <c r="K1" s="419"/>
      <c r="L1" s="419"/>
      <c r="M1" s="419"/>
      <c r="N1" s="419"/>
      <c r="O1" s="419"/>
      <c r="P1" s="419"/>
      <c r="Q1" s="419"/>
      <c r="R1" s="419"/>
      <c r="S1" s="419"/>
      <c r="T1" s="419"/>
      <c r="U1" s="419"/>
      <c r="V1" s="419"/>
      <c r="W1" s="419"/>
      <c r="X1" s="419"/>
      <c r="Y1" s="419"/>
      <c r="Z1" s="419"/>
    </row>
    <row r="2" spans="1:26" ht="32.25" thickBot="1" x14ac:dyDescent="0.3">
      <c r="A2" s="419" t="s">
        <v>141</v>
      </c>
      <c r="B2" s="420"/>
      <c r="C2" s="420"/>
      <c r="D2" s="420"/>
      <c r="E2" s="420"/>
      <c r="F2" s="420"/>
      <c r="G2" s="420"/>
      <c r="H2" s="420"/>
      <c r="I2" s="420"/>
      <c r="J2" s="420"/>
      <c r="K2" s="420"/>
      <c r="L2" s="420"/>
      <c r="M2" s="420"/>
      <c r="N2" s="420"/>
      <c r="O2" s="420"/>
      <c r="P2" s="420"/>
      <c r="Q2" s="420"/>
      <c r="R2" s="420"/>
      <c r="S2" s="420"/>
      <c r="T2" s="420"/>
      <c r="U2" s="420"/>
      <c r="V2" s="420"/>
      <c r="W2" s="420"/>
      <c r="X2" s="420"/>
      <c r="Y2" s="420"/>
      <c r="Z2" s="420"/>
    </row>
    <row r="3" spans="1:26" ht="51.75" customHeight="1" thickBot="1" x14ac:dyDescent="0.3">
      <c r="A3" s="421" t="s">
        <v>78</v>
      </c>
      <c r="B3" s="422"/>
      <c r="C3" s="427" t="s">
        <v>2</v>
      </c>
      <c r="D3" s="428"/>
      <c r="E3" s="428"/>
      <c r="F3" s="428"/>
      <c r="G3" s="428"/>
      <c r="H3" s="428"/>
      <c r="I3" s="428"/>
      <c r="J3" s="428"/>
      <c r="K3" s="428"/>
      <c r="L3" s="428"/>
      <c r="M3" s="428"/>
      <c r="N3" s="428"/>
      <c r="O3" s="428"/>
      <c r="P3" s="428"/>
      <c r="Q3" s="428"/>
      <c r="R3" s="428"/>
      <c r="S3" s="428"/>
      <c r="T3" s="428"/>
      <c r="U3" s="428"/>
      <c r="V3" s="428"/>
      <c r="W3" s="428"/>
      <c r="X3" s="428"/>
      <c r="Y3" s="428"/>
      <c r="Z3" s="429"/>
    </row>
    <row r="4" spans="1:26" ht="66" customHeight="1" x14ac:dyDescent="0.25">
      <c r="A4" s="423"/>
      <c r="B4" s="424"/>
      <c r="C4" s="409" t="s">
        <v>3</v>
      </c>
      <c r="D4" s="415"/>
      <c r="E4" s="416"/>
      <c r="F4" s="409" t="s">
        <v>4</v>
      </c>
      <c r="G4" s="415"/>
      <c r="H4" s="416"/>
      <c r="I4" s="414" t="s">
        <v>5</v>
      </c>
      <c r="J4" s="415"/>
      <c r="K4" s="416"/>
      <c r="L4" s="414" t="s">
        <v>6</v>
      </c>
      <c r="M4" s="415"/>
      <c r="N4" s="416"/>
      <c r="O4" s="414" t="s">
        <v>7</v>
      </c>
      <c r="P4" s="415"/>
      <c r="Q4" s="416"/>
      <c r="R4" s="409" t="s">
        <v>8</v>
      </c>
      <c r="S4" s="415"/>
      <c r="T4" s="416"/>
      <c r="U4" s="414" t="s">
        <v>9</v>
      </c>
      <c r="V4" s="415"/>
      <c r="W4" s="416"/>
      <c r="X4" s="414" t="s">
        <v>10</v>
      </c>
      <c r="Y4" s="415"/>
      <c r="Z4" s="416"/>
    </row>
    <row r="5" spans="1:26" ht="48" customHeight="1" thickBot="1" x14ac:dyDescent="0.3">
      <c r="A5" s="425"/>
      <c r="B5" s="426"/>
      <c r="C5" s="166" t="s">
        <v>79</v>
      </c>
      <c r="D5" s="167" t="s">
        <v>80</v>
      </c>
      <c r="E5" s="168" t="s">
        <v>81</v>
      </c>
      <c r="F5" s="166" t="s">
        <v>79</v>
      </c>
      <c r="G5" s="167" t="s">
        <v>80</v>
      </c>
      <c r="H5" s="168" t="s">
        <v>81</v>
      </c>
      <c r="I5" s="166" t="s">
        <v>79</v>
      </c>
      <c r="J5" s="167" t="s">
        <v>80</v>
      </c>
      <c r="K5" s="168" t="s">
        <v>81</v>
      </c>
      <c r="L5" s="166" t="s">
        <v>79</v>
      </c>
      <c r="M5" s="167" t="s">
        <v>80</v>
      </c>
      <c r="N5" s="168" t="s">
        <v>81</v>
      </c>
      <c r="O5" s="166" t="s">
        <v>79</v>
      </c>
      <c r="P5" s="167" t="s">
        <v>80</v>
      </c>
      <c r="Q5" s="168" t="s">
        <v>81</v>
      </c>
      <c r="R5" s="166" t="s">
        <v>79</v>
      </c>
      <c r="S5" s="167" t="s">
        <v>80</v>
      </c>
      <c r="T5" s="168" t="s">
        <v>81</v>
      </c>
      <c r="U5" s="166" t="s">
        <v>79</v>
      </c>
      <c r="V5" s="167" t="s">
        <v>80</v>
      </c>
      <c r="W5" s="168" t="s">
        <v>81</v>
      </c>
      <c r="X5" s="166" t="s">
        <v>79</v>
      </c>
      <c r="Y5" s="167" t="s">
        <v>80</v>
      </c>
      <c r="Z5" s="168" t="s">
        <v>81</v>
      </c>
    </row>
    <row r="6" spans="1:26" ht="34.5" customHeight="1" x14ac:dyDescent="0.25">
      <c r="A6" s="417" t="s">
        <v>82</v>
      </c>
      <c r="B6" s="169" t="s">
        <v>37</v>
      </c>
      <c r="C6" s="170" t="s">
        <v>102</v>
      </c>
      <c r="D6" s="171" t="s">
        <v>13</v>
      </c>
      <c r="E6" s="172" t="s">
        <v>13</v>
      </c>
      <c r="F6" s="170">
        <v>0</v>
      </c>
      <c r="G6" s="171">
        <v>1</v>
      </c>
      <c r="H6" s="172">
        <v>1</v>
      </c>
      <c r="I6" s="170" t="s">
        <v>102</v>
      </c>
      <c r="J6" s="171" t="s">
        <v>13</v>
      </c>
      <c r="K6" s="172" t="s">
        <v>13</v>
      </c>
      <c r="L6" s="170" t="s">
        <v>102</v>
      </c>
      <c r="M6" s="171" t="s">
        <v>13</v>
      </c>
      <c r="N6" s="172" t="s">
        <v>13</v>
      </c>
      <c r="O6" s="170" t="s">
        <v>102</v>
      </c>
      <c r="P6" s="171" t="s">
        <v>13</v>
      </c>
      <c r="Q6" s="172" t="s">
        <v>13</v>
      </c>
      <c r="R6" s="170" t="s">
        <v>102</v>
      </c>
      <c r="S6" s="171" t="s">
        <v>13</v>
      </c>
      <c r="T6" s="172" t="s">
        <v>13</v>
      </c>
      <c r="U6" s="170">
        <v>0</v>
      </c>
      <c r="V6" s="171">
        <v>0</v>
      </c>
      <c r="W6" s="172">
        <v>0</v>
      </c>
      <c r="X6" s="170">
        <f>+F6+U6</f>
        <v>0</v>
      </c>
      <c r="Y6" s="173">
        <f>+G6+V6</f>
        <v>1</v>
      </c>
      <c r="Z6" s="172">
        <f>+Y6+X6</f>
        <v>1</v>
      </c>
    </row>
    <row r="7" spans="1:26" ht="31.9" customHeight="1" thickBot="1" x14ac:dyDescent="0.3">
      <c r="A7" s="407"/>
      <c r="B7" s="174" t="s">
        <v>83</v>
      </c>
      <c r="C7" s="175" t="s">
        <v>15</v>
      </c>
      <c r="D7" s="176" t="s">
        <v>15</v>
      </c>
      <c r="E7" s="177" t="s">
        <v>15</v>
      </c>
      <c r="F7" s="175">
        <f t="shared" ref="F7:Z21" si="0">F6/F$28</f>
        <v>0</v>
      </c>
      <c r="G7" s="176">
        <f t="shared" si="0"/>
        <v>1.3568521031207597E-3</v>
      </c>
      <c r="H7" s="177">
        <f t="shared" si="0"/>
        <v>5.0276520864756154E-4</v>
      </c>
      <c r="I7" s="175" t="s">
        <v>15</v>
      </c>
      <c r="J7" s="176" t="s">
        <v>15</v>
      </c>
      <c r="K7" s="177" t="s">
        <v>15</v>
      </c>
      <c r="L7" s="175" t="s">
        <v>15</v>
      </c>
      <c r="M7" s="176" t="s">
        <v>15</v>
      </c>
      <c r="N7" s="177" t="s">
        <v>15</v>
      </c>
      <c r="O7" s="175" t="s">
        <v>15</v>
      </c>
      <c r="P7" s="176" t="s">
        <v>15</v>
      </c>
      <c r="Q7" s="177" t="s">
        <v>15</v>
      </c>
      <c r="R7" s="175" t="s">
        <v>15</v>
      </c>
      <c r="S7" s="176" t="s">
        <v>15</v>
      </c>
      <c r="T7" s="177" t="s">
        <v>15</v>
      </c>
      <c r="U7" s="175">
        <f t="shared" si="0"/>
        <v>0</v>
      </c>
      <c r="V7" s="176">
        <f t="shared" si="0"/>
        <v>0</v>
      </c>
      <c r="W7" s="177">
        <f t="shared" si="0"/>
        <v>0</v>
      </c>
      <c r="X7" s="175">
        <f t="shared" si="0"/>
        <v>0</v>
      </c>
      <c r="Y7" s="176">
        <f t="shared" si="0"/>
        <v>7.5187969924812035E-4</v>
      </c>
      <c r="Z7" s="177">
        <f t="shared" si="0"/>
        <v>3.2552083333333332E-4</v>
      </c>
    </row>
    <row r="8" spans="1:26" ht="28.5" customHeight="1" x14ac:dyDescent="0.25">
      <c r="A8" s="418" t="s">
        <v>84</v>
      </c>
      <c r="B8" s="178" t="s">
        <v>37</v>
      </c>
      <c r="C8" s="179" t="s">
        <v>102</v>
      </c>
      <c r="D8" s="180" t="s">
        <v>13</v>
      </c>
      <c r="E8" s="181" t="s">
        <v>13</v>
      </c>
      <c r="F8" s="179">
        <v>82</v>
      </c>
      <c r="G8" s="180">
        <v>70</v>
      </c>
      <c r="H8" s="181">
        <v>152</v>
      </c>
      <c r="I8" s="179" t="s">
        <v>102</v>
      </c>
      <c r="J8" s="180" t="s">
        <v>13</v>
      </c>
      <c r="K8" s="181" t="s">
        <v>13</v>
      </c>
      <c r="L8" s="179" t="s">
        <v>102</v>
      </c>
      <c r="M8" s="180" t="s">
        <v>13</v>
      </c>
      <c r="N8" s="181" t="s">
        <v>13</v>
      </c>
      <c r="O8" s="179" t="s">
        <v>102</v>
      </c>
      <c r="P8" s="180" t="s">
        <v>13</v>
      </c>
      <c r="Q8" s="181" t="s">
        <v>13</v>
      </c>
      <c r="R8" s="179" t="s">
        <v>102</v>
      </c>
      <c r="S8" s="180" t="s">
        <v>13</v>
      </c>
      <c r="T8" s="181" t="s">
        <v>13</v>
      </c>
      <c r="U8" s="179">
        <v>80</v>
      </c>
      <c r="V8" s="180">
        <v>37</v>
      </c>
      <c r="W8" s="181">
        <v>117</v>
      </c>
      <c r="X8" s="170">
        <f t="shared" ref="X8:Y8" si="1">+F8+U8</f>
        <v>162</v>
      </c>
      <c r="Y8" s="173">
        <f t="shared" si="1"/>
        <v>107</v>
      </c>
      <c r="Z8" s="181">
        <f>+Y8+X8</f>
        <v>269</v>
      </c>
    </row>
    <row r="9" spans="1:26" ht="31.5" customHeight="1" thickBot="1" x14ac:dyDescent="0.3">
      <c r="A9" s="407"/>
      <c r="B9" s="174" t="s">
        <v>83</v>
      </c>
      <c r="C9" s="175" t="s">
        <v>15</v>
      </c>
      <c r="D9" s="176" t="s">
        <v>15</v>
      </c>
      <c r="E9" s="177" t="s">
        <v>15</v>
      </c>
      <c r="F9" s="175">
        <f t="shared" ref="F9:Y9" si="2">F8/F$28</f>
        <v>6.5495207667731634E-2</v>
      </c>
      <c r="G9" s="176">
        <f t="shared" si="2"/>
        <v>9.4979647218453186E-2</v>
      </c>
      <c r="H9" s="177">
        <f t="shared" si="2"/>
        <v>7.6420311714429368E-2</v>
      </c>
      <c r="I9" s="175" t="s">
        <v>15</v>
      </c>
      <c r="J9" s="176" t="s">
        <v>15</v>
      </c>
      <c r="K9" s="177" t="s">
        <v>15</v>
      </c>
      <c r="L9" s="175" t="s">
        <v>15</v>
      </c>
      <c r="M9" s="176" t="s">
        <v>15</v>
      </c>
      <c r="N9" s="177" t="s">
        <v>15</v>
      </c>
      <c r="O9" s="175" t="s">
        <v>15</v>
      </c>
      <c r="P9" s="176" t="s">
        <v>15</v>
      </c>
      <c r="Q9" s="177" t="s">
        <v>15</v>
      </c>
      <c r="R9" s="175" t="s">
        <v>15</v>
      </c>
      <c r="S9" s="176" t="s">
        <v>15</v>
      </c>
      <c r="T9" s="177" t="s">
        <v>15</v>
      </c>
      <c r="U9" s="175">
        <f t="shared" si="2"/>
        <v>0.16326530612244897</v>
      </c>
      <c r="V9" s="176">
        <f t="shared" si="2"/>
        <v>6.2394603709949412E-2</v>
      </c>
      <c r="W9" s="177">
        <f t="shared" si="2"/>
        <v>0.10803324099722991</v>
      </c>
      <c r="X9" s="175">
        <f t="shared" si="2"/>
        <v>9.2996555683122845E-2</v>
      </c>
      <c r="Y9" s="176">
        <f t="shared" si="2"/>
        <v>8.045112781954887E-2</v>
      </c>
      <c r="Z9" s="177">
        <f t="shared" si="0"/>
        <v>8.7565104166666671E-2</v>
      </c>
    </row>
    <row r="10" spans="1:26" ht="31.5" customHeight="1" x14ac:dyDescent="0.25">
      <c r="A10" s="418" t="s">
        <v>85</v>
      </c>
      <c r="B10" s="178" t="s">
        <v>37</v>
      </c>
      <c r="C10" s="179" t="s">
        <v>102</v>
      </c>
      <c r="D10" s="180" t="s">
        <v>13</v>
      </c>
      <c r="E10" s="181" t="s">
        <v>13</v>
      </c>
      <c r="F10" s="179">
        <v>120</v>
      </c>
      <c r="G10" s="180">
        <v>103</v>
      </c>
      <c r="H10" s="181">
        <v>223</v>
      </c>
      <c r="I10" s="179" t="s">
        <v>102</v>
      </c>
      <c r="J10" s="180" t="s">
        <v>13</v>
      </c>
      <c r="K10" s="181" t="s">
        <v>13</v>
      </c>
      <c r="L10" s="179" t="s">
        <v>102</v>
      </c>
      <c r="M10" s="180" t="s">
        <v>13</v>
      </c>
      <c r="N10" s="181" t="s">
        <v>13</v>
      </c>
      <c r="O10" s="179" t="s">
        <v>102</v>
      </c>
      <c r="P10" s="180" t="s">
        <v>13</v>
      </c>
      <c r="Q10" s="181" t="s">
        <v>13</v>
      </c>
      <c r="R10" s="179" t="s">
        <v>102</v>
      </c>
      <c r="S10" s="180" t="s">
        <v>13</v>
      </c>
      <c r="T10" s="181" t="s">
        <v>13</v>
      </c>
      <c r="U10" s="179">
        <v>20</v>
      </c>
      <c r="V10" s="180">
        <v>55</v>
      </c>
      <c r="W10" s="181">
        <v>75</v>
      </c>
      <c r="X10" s="170">
        <f t="shared" ref="X10:Y10" si="3">+F10+U10</f>
        <v>140</v>
      </c>
      <c r="Y10" s="173">
        <f t="shared" si="3"/>
        <v>158</v>
      </c>
      <c r="Z10" s="181">
        <f>+Y10+X10</f>
        <v>298</v>
      </c>
    </row>
    <row r="11" spans="1:26" ht="31.5" customHeight="1" thickBot="1" x14ac:dyDescent="0.3">
      <c r="A11" s="407"/>
      <c r="B11" s="174" t="s">
        <v>83</v>
      </c>
      <c r="C11" s="175" t="s">
        <v>15</v>
      </c>
      <c r="D11" s="176" t="s">
        <v>15</v>
      </c>
      <c r="E11" s="177" t="s">
        <v>15</v>
      </c>
      <c r="F11" s="175">
        <f t="shared" ref="F11:Y11" si="4">F10/F$28</f>
        <v>9.5846645367412137E-2</v>
      </c>
      <c r="G11" s="176">
        <f t="shared" si="4"/>
        <v>0.13975576662143827</v>
      </c>
      <c r="H11" s="177">
        <f t="shared" si="4"/>
        <v>0.11211664152840624</v>
      </c>
      <c r="I11" s="175" t="s">
        <v>15</v>
      </c>
      <c r="J11" s="176" t="s">
        <v>15</v>
      </c>
      <c r="K11" s="177" t="s">
        <v>15</v>
      </c>
      <c r="L11" s="175" t="s">
        <v>15</v>
      </c>
      <c r="M11" s="176" t="s">
        <v>15</v>
      </c>
      <c r="N11" s="177" t="s">
        <v>15</v>
      </c>
      <c r="O11" s="175" t="s">
        <v>15</v>
      </c>
      <c r="P11" s="176" t="s">
        <v>15</v>
      </c>
      <c r="Q11" s="177" t="s">
        <v>15</v>
      </c>
      <c r="R11" s="175" t="s">
        <v>15</v>
      </c>
      <c r="S11" s="176" t="s">
        <v>15</v>
      </c>
      <c r="T11" s="177" t="s">
        <v>15</v>
      </c>
      <c r="U11" s="175">
        <f t="shared" si="4"/>
        <v>4.0816326530612242E-2</v>
      </c>
      <c r="V11" s="176">
        <f t="shared" si="4"/>
        <v>9.274873524451939E-2</v>
      </c>
      <c r="W11" s="177">
        <f t="shared" si="4"/>
        <v>6.9252077562326875E-2</v>
      </c>
      <c r="X11" s="175">
        <f t="shared" si="4"/>
        <v>8.0367393800229628E-2</v>
      </c>
      <c r="Y11" s="176">
        <f t="shared" si="4"/>
        <v>0.11879699248120301</v>
      </c>
      <c r="Z11" s="177">
        <f t="shared" si="0"/>
        <v>9.7005208333333329E-2</v>
      </c>
    </row>
    <row r="12" spans="1:26" ht="31.5" customHeight="1" x14ac:dyDescent="0.25">
      <c r="A12" s="407" t="s">
        <v>86</v>
      </c>
      <c r="B12" s="178" t="s">
        <v>37</v>
      </c>
      <c r="C12" s="179" t="s">
        <v>102</v>
      </c>
      <c r="D12" s="180" t="s">
        <v>13</v>
      </c>
      <c r="E12" s="181" t="s">
        <v>13</v>
      </c>
      <c r="F12" s="179">
        <v>157</v>
      </c>
      <c r="G12" s="180">
        <v>123</v>
      </c>
      <c r="H12" s="181">
        <v>280</v>
      </c>
      <c r="I12" s="179" t="s">
        <v>102</v>
      </c>
      <c r="J12" s="180" t="s">
        <v>13</v>
      </c>
      <c r="K12" s="181" t="s">
        <v>13</v>
      </c>
      <c r="L12" s="179" t="s">
        <v>102</v>
      </c>
      <c r="M12" s="180" t="s">
        <v>13</v>
      </c>
      <c r="N12" s="181" t="s">
        <v>13</v>
      </c>
      <c r="O12" s="179" t="s">
        <v>102</v>
      </c>
      <c r="P12" s="180" t="s">
        <v>13</v>
      </c>
      <c r="Q12" s="181" t="s">
        <v>13</v>
      </c>
      <c r="R12" s="179" t="s">
        <v>102</v>
      </c>
      <c r="S12" s="180" t="s">
        <v>13</v>
      </c>
      <c r="T12" s="181" t="s">
        <v>13</v>
      </c>
      <c r="U12" s="179">
        <v>43</v>
      </c>
      <c r="V12" s="180">
        <v>72</v>
      </c>
      <c r="W12" s="181">
        <v>115</v>
      </c>
      <c r="X12" s="170">
        <f t="shared" ref="X12:Y12" si="5">+F12+U12</f>
        <v>200</v>
      </c>
      <c r="Y12" s="173">
        <f t="shared" si="5"/>
        <v>195</v>
      </c>
      <c r="Z12" s="181">
        <f>+Y12+X12</f>
        <v>395</v>
      </c>
    </row>
    <row r="13" spans="1:26" ht="31.5" customHeight="1" thickBot="1" x14ac:dyDescent="0.3">
      <c r="A13" s="407"/>
      <c r="B13" s="174" t="s">
        <v>83</v>
      </c>
      <c r="C13" s="175" t="s">
        <v>15</v>
      </c>
      <c r="D13" s="176" t="s">
        <v>15</v>
      </c>
      <c r="E13" s="177" t="s">
        <v>15</v>
      </c>
      <c r="F13" s="175">
        <f t="shared" ref="F13:Y13" si="6">F12/F$28</f>
        <v>0.12539936102236421</v>
      </c>
      <c r="G13" s="176">
        <f t="shared" si="6"/>
        <v>0.16689280868385345</v>
      </c>
      <c r="H13" s="177">
        <f t="shared" si="6"/>
        <v>0.14077425842131724</v>
      </c>
      <c r="I13" s="175" t="s">
        <v>15</v>
      </c>
      <c r="J13" s="176" t="s">
        <v>15</v>
      </c>
      <c r="K13" s="177" t="s">
        <v>15</v>
      </c>
      <c r="L13" s="175" t="s">
        <v>15</v>
      </c>
      <c r="M13" s="176" t="s">
        <v>15</v>
      </c>
      <c r="N13" s="177" t="s">
        <v>15</v>
      </c>
      <c r="O13" s="175" t="s">
        <v>15</v>
      </c>
      <c r="P13" s="176" t="s">
        <v>15</v>
      </c>
      <c r="Q13" s="177" t="s">
        <v>15</v>
      </c>
      <c r="R13" s="175" t="s">
        <v>15</v>
      </c>
      <c r="S13" s="176" t="s">
        <v>15</v>
      </c>
      <c r="T13" s="177" t="s">
        <v>15</v>
      </c>
      <c r="U13" s="175">
        <f t="shared" si="6"/>
        <v>8.7755102040816324E-2</v>
      </c>
      <c r="V13" s="176">
        <f t="shared" si="6"/>
        <v>0.12141652613827993</v>
      </c>
      <c r="W13" s="177">
        <f t="shared" si="6"/>
        <v>0.1061865189289012</v>
      </c>
      <c r="X13" s="175">
        <f t="shared" si="6"/>
        <v>0.11481056257175661</v>
      </c>
      <c r="Y13" s="176">
        <f t="shared" si="6"/>
        <v>0.14661654135338345</v>
      </c>
      <c r="Z13" s="177">
        <f t="shared" si="0"/>
        <v>0.12858072916666666</v>
      </c>
    </row>
    <row r="14" spans="1:26" ht="31.5" customHeight="1" x14ac:dyDescent="0.25">
      <c r="A14" s="407" t="s">
        <v>87</v>
      </c>
      <c r="B14" s="178" t="s">
        <v>37</v>
      </c>
      <c r="C14" s="179" t="s">
        <v>102</v>
      </c>
      <c r="D14" s="180" t="s">
        <v>13</v>
      </c>
      <c r="E14" s="181" t="s">
        <v>13</v>
      </c>
      <c r="F14" s="179">
        <v>160</v>
      </c>
      <c r="G14" s="180">
        <v>96</v>
      </c>
      <c r="H14" s="181">
        <v>256</v>
      </c>
      <c r="I14" s="179" t="s">
        <v>102</v>
      </c>
      <c r="J14" s="180" t="s">
        <v>13</v>
      </c>
      <c r="K14" s="181" t="s">
        <v>13</v>
      </c>
      <c r="L14" s="179" t="s">
        <v>102</v>
      </c>
      <c r="M14" s="180" t="s">
        <v>13</v>
      </c>
      <c r="N14" s="181" t="s">
        <v>13</v>
      </c>
      <c r="O14" s="179" t="s">
        <v>102</v>
      </c>
      <c r="P14" s="180" t="s">
        <v>13</v>
      </c>
      <c r="Q14" s="181" t="s">
        <v>13</v>
      </c>
      <c r="R14" s="179" t="s">
        <v>102</v>
      </c>
      <c r="S14" s="180" t="s">
        <v>13</v>
      </c>
      <c r="T14" s="181" t="s">
        <v>13</v>
      </c>
      <c r="U14" s="179">
        <v>71</v>
      </c>
      <c r="V14" s="180">
        <v>77</v>
      </c>
      <c r="W14" s="181">
        <v>148</v>
      </c>
      <c r="X14" s="170">
        <f t="shared" ref="X14:Y14" si="7">+F14+U14</f>
        <v>231</v>
      </c>
      <c r="Y14" s="173">
        <f t="shared" si="7"/>
        <v>173</v>
      </c>
      <c r="Z14" s="181">
        <f>+Y14+X14</f>
        <v>404</v>
      </c>
    </row>
    <row r="15" spans="1:26" ht="31.5" customHeight="1" thickBot="1" x14ac:dyDescent="0.3">
      <c r="A15" s="407"/>
      <c r="B15" s="174" t="s">
        <v>83</v>
      </c>
      <c r="C15" s="175" t="s">
        <v>15</v>
      </c>
      <c r="D15" s="176" t="s">
        <v>15</v>
      </c>
      <c r="E15" s="177" t="s">
        <v>15</v>
      </c>
      <c r="F15" s="175">
        <f t="shared" ref="F15:Y15" si="8">F14/F$28</f>
        <v>0.12779552715654952</v>
      </c>
      <c r="G15" s="176">
        <f t="shared" si="8"/>
        <v>0.13025780189959293</v>
      </c>
      <c r="H15" s="177">
        <f t="shared" si="8"/>
        <v>0.12870789341377575</v>
      </c>
      <c r="I15" s="175" t="s">
        <v>15</v>
      </c>
      <c r="J15" s="176" t="s">
        <v>15</v>
      </c>
      <c r="K15" s="177" t="s">
        <v>15</v>
      </c>
      <c r="L15" s="175" t="s">
        <v>15</v>
      </c>
      <c r="M15" s="176" t="s">
        <v>15</v>
      </c>
      <c r="N15" s="177" t="s">
        <v>15</v>
      </c>
      <c r="O15" s="175" t="s">
        <v>15</v>
      </c>
      <c r="P15" s="176" t="s">
        <v>15</v>
      </c>
      <c r="Q15" s="177" t="s">
        <v>15</v>
      </c>
      <c r="R15" s="175" t="s">
        <v>15</v>
      </c>
      <c r="S15" s="176" t="s">
        <v>15</v>
      </c>
      <c r="T15" s="177" t="s">
        <v>15</v>
      </c>
      <c r="U15" s="175">
        <f t="shared" si="8"/>
        <v>0.14489795918367346</v>
      </c>
      <c r="V15" s="176">
        <f t="shared" si="8"/>
        <v>0.12984822934232715</v>
      </c>
      <c r="W15" s="177">
        <f t="shared" si="8"/>
        <v>0.13665743305632502</v>
      </c>
      <c r="X15" s="175">
        <f t="shared" si="8"/>
        <v>0.13260619977037888</v>
      </c>
      <c r="Y15" s="176">
        <f t="shared" si="8"/>
        <v>0.13007518796992482</v>
      </c>
      <c r="Z15" s="177">
        <f t="shared" si="0"/>
        <v>0.13151041666666666</v>
      </c>
    </row>
    <row r="16" spans="1:26" ht="31.5" customHeight="1" x14ac:dyDescent="0.25">
      <c r="A16" s="407" t="s">
        <v>88</v>
      </c>
      <c r="B16" s="178" t="s">
        <v>37</v>
      </c>
      <c r="C16" s="179" t="s">
        <v>102</v>
      </c>
      <c r="D16" s="180" t="s">
        <v>13</v>
      </c>
      <c r="E16" s="181" t="s">
        <v>13</v>
      </c>
      <c r="F16" s="179">
        <v>167</v>
      </c>
      <c r="G16" s="180">
        <v>87</v>
      </c>
      <c r="H16" s="181">
        <v>254</v>
      </c>
      <c r="I16" s="179" t="s">
        <v>102</v>
      </c>
      <c r="J16" s="180" t="s">
        <v>13</v>
      </c>
      <c r="K16" s="181" t="s">
        <v>13</v>
      </c>
      <c r="L16" s="179" t="s">
        <v>102</v>
      </c>
      <c r="M16" s="180" t="s">
        <v>13</v>
      </c>
      <c r="N16" s="181" t="s">
        <v>13</v>
      </c>
      <c r="O16" s="179" t="s">
        <v>102</v>
      </c>
      <c r="P16" s="180" t="s">
        <v>13</v>
      </c>
      <c r="Q16" s="181" t="s">
        <v>13</v>
      </c>
      <c r="R16" s="179" t="s">
        <v>102</v>
      </c>
      <c r="S16" s="180" t="s">
        <v>13</v>
      </c>
      <c r="T16" s="181" t="s">
        <v>13</v>
      </c>
      <c r="U16" s="179">
        <v>67</v>
      </c>
      <c r="V16" s="180">
        <v>87</v>
      </c>
      <c r="W16" s="181">
        <v>154</v>
      </c>
      <c r="X16" s="170">
        <f t="shared" ref="X16:Y16" si="9">+F16+U16</f>
        <v>234</v>
      </c>
      <c r="Y16" s="173">
        <f t="shared" si="9"/>
        <v>174</v>
      </c>
      <c r="Z16" s="181">
        <f>+Y16+X16</f>
        <v>408</v>
      </c>
    </row>
    <row r="17" spans="1:26" ht="31.5" customHeight="1" thickBot="1" x14ac:dyDescent="0.3">
      <c r="A17" s="407"/>
      <c r="B17" s="174" t="s">
        <v>83</v>
      </c>
      <c r="C17" s="175" t="s">
        <v>15</v>
      </c>
      <c r="D17" s="176" t="s">
        <v>15</v>
      </c>
      <c r="E17" s="177" t="s">
        <v>15</v>
      </c>
      <c r="F17" s="175">
        <f t="shared" ref="F17:Y17" si="10">F16/F$28</f>
        <v>0.13338658146964857</v>
      </c>
      <c r="G17" s="176">
        <f t="shared" si="10"/>
        <v>0.11804613297150611</v>
      </c>
      <c r="H17" s="177">
        <f t="shared" si="10"/>
        <v>0.12770236299648063</v>
      </c>
      <c r="I17" s="175" t="s">
        <v>15</v>
      </c>
      <c r="J17" s="176" t="s">
        <v>15</v>
      </c>
      <c r="K17" s="177" t="s">
        <v>15</v>
      </c>
      <c r="L17" s="175" t="s">
        <v>15</v>
      </c>
      <c r="M17" s="176" t="s">
        <v>15</v>
      </c>
      <c r="N17" s="177" t="s">
        <v>15</v>
      </c>
      <c r="O17" s="175" t="s">
        <v>15</v>
      </c>
      <c r="P17" s="176" t="s">
        <v>15</v>
      </c>
      <c r="Q17" s="177" t="s">
        <v>15</v>
      </c>
      <c r="R17" s="175" t="s">
        <v>15</v>
      </c>
      <c r="S17" s="176" t="s">
        <v>15</v>
      </c>
      <c r="T17" s="177" t="s">
        <v>15</v>
      </c>
      <c r="U17" s="175">
        <f t="shared" si="10"/>
        <v>0.13673469387755102</v>
      </c>
      <c r="V17" s="176">
        <f t="shared" si="10"/>
        <v>0.14671163575042159</v>
      </c>
      <c r="W17" s="177">
        <f t="shared" si="10"/>
        <v>0.14219759926131118</v>
      </c>
      <c r="X17" s="175">
        <f t="shared" si="10"/>
        <v>0.13432835820895522</v>
      </c>
      <c r="Y17" s="176">
        <f t="shared" si="10"/>
        <v>0.13082706766917293</v>
      </c>
      <c r="Z17" s="177">
        <f t="shared" si="0"/>
        <v>0.1328125</v>
      </c>
    </row>
    <row r="18" spans="1:26" ht="31.5" customHeight="1" x14ac:dyDescent="0.25">
      <c r="A18" s="407" t="s">
        <v>89</v>
      </c>
      <c r="B18" s="178" t="s">
        <v>37</v>
      </c>
      <c r="C18" s="179" t="s">
        <v>102</v>
      </c>
      <c r="D18" s="180" t="s">
        <v>13</v>
      </c>
      <c r="E18" s="181" t="s">
        <v>13</v>
      </c>
      <c r="F18" s="179">
        <v>169</v>
      </c>
      <c r="G18" s="180">
        <v>54</v>
      </c>
      <c r="H18" s="181">
        <v>223</v>
      </c>
      <c r="I18" s="179" t="s">
        <v>102</v>
      </c>
      <c r="J18" s="180" t="s">
        <v>13</v>
      </c>
      <c r="K18" s="181" t="s">
        <v>13</v>
      </c>
      <c r="L18" s="179" t="s">
        <v>102</v>
      </c>
      <c r="M18" s="180" t="s">
        <v>13</v>
      </c>
      <c r="N18" s="181" t="s">
        <v>13</v>
      </c>
      <c r="O18" s="179" t="s">
        <v>102</v>
      </c>
      <c r="P18" s="180" t="s">
        <v>13</v>
      </c>
      <c r="Q18" s="181" t="s">
        <v>13</v>
      </c>
      <c r="R18" s="179" t="s">
        <v>102</v>
      </c>
      <c r="S18" s="180" t="s">
        <v>13</v>
      </c>
      <c r="T18" s="181" t="s">
        <v>13</v>
      </c>
      <c r="U18" s="179">
        <v>61</v>
      </c>
      <c r="V18" s="180">
        <v>70</v>
      </c>
      <c r="W18" s="181">
        <v>131</v>
      </c>
      <c r="X18" s="170">
        <f t="shared" ref="X18:Y18" si="11">+F18+U18</f>
        <v>230</v>
      </c>
      <c r="Y18" s="173">
        <f t="shared" si="11"/>
        <v>124</v>
      </c>
      <c r="Z18" s="181">
        <f>+Y18+X18</f>
        <v>354</v>
      </c>
    </row>
    <row r="19" spans="1:26" ht="31.5" customHeight="1" thickBot="1" x14ac:dyDescent="0.3">
      <c r="A19" s="407"/>
      <c r="B19" s="174" t="s">
        <v>83</v>
      </c>
      <c r="C19" s="175" t="s">
        <v>15</v>
      </c>
      <c r="D19" s="176" t="s">
        <v>15</v>
      </c>
      <c r="E19" s="177" t="s">
        <v>15</v>
      </c>
      <c r="F19" s="175">
        <f t="shared" ref="F19:Y19" si="12">F18/F$28</f>
        <v>0.13498402555910544</v>
      </c>
      <c r="G19" s="176">
        <f t="shared" si="12"/>
        <v>7.3270013568521031E-2</v>
      </c>
      <c r="H19" s="177">
        <f t="shared" si="12"/>
        <v>0.11211664152840624</v>
      </c>
      <c r="I19" s="175" t="s">
        <v>15</v>
      </c>
      <c r="J19" s="176" t="s">
        <v>15</v>
      </c>
      <c r="K19" s="177" t="s">
        <v>15</v>
      </c>
      <c r="L19" s="175" t="s">
        <v>15</v>
      </c>
      <c r="M19" s="176" t="s">
        <v>15</v>
      </c>
      <c r="N19" s="177" t="s">
        <v>15</v>
      </c>
      <c r="O19" s="175" t="s">
        <v>15</v>
      </c>
      <c r="P19" s="176" t="s">
        <v>15</v>
      </c>
      <c r="Q19" s="177" t="s">
        <v>15</v>
      </c>
      <c r="R19" s="175" t="s">
        <v>15</v>
      </c>
      <c r="S19" s="176" t="s">
        <v>15</v>
      </c>
      <c r="T19" s="177" t="s">
        <v>15</v>
      </c>
      <c r="U19" s="175">
        <f t="shared" si="12"/>
        <v>0.12448979591836734</v>
      </c>
      <c r="V19" s="176">
        <f t="shared" si="12"/>
        <v>0.11804384485666104</v>
      </c>
      <c r="W19" s="177">
        <f t="shared" si="12"/>
        <v>0.12096029547553093</v>
      </c>
      <c r="X19" s="175">
        <f t="shared" si="12"/>
        <v>0.13203214695752008</v>
      </c>
      <c r="Y19" s="176">
        <f t="shared" si="12"/>
        <v>9.3233082706766918E-2</v>
      </c>
      <c r="Z19" s="177">
        <f t="shared" si="0"/>
        <v>0.115234375</v>
      </c>
    </row>
    <row r="20" spans="1:26" ht="31.5" customHeight="1" x14ac:dyDescent="0.25">
      <c r="A20" s="407" t="s">
        <v>90</v>
      </c>
      <c r="B20" s="178" t="s">
        <v>37</v>
      </c>
      <c r="C20" s="179" t="s">
        <v>102</v>
      </c>
      <c r="D20" s="180" t="s">
        <v>13</v>
      </c>
      <c r="E20" s="181" t="s">
        <v>13</v>
      </c>
      <c r="F20" s="179">
        <v>135</v>
      </c>
      <c r="G20" s="180">
        <v>66</v>
      </c>
      <c r="H20" s="181">
        <v>201</v>
      </c>
      <c r="I20" s="179" t="s">
        <v>102</v>
      </c>
      <c r="J20" s="180" t="s">
        <v>13</v>
      </c>
      <c r="K20" s="181" t="s">
        <v>13</v>
      </c>
      <c r="L20" s="179" t="s">
        <v>102</v>
      </c>
      <c r="M20" s="180" t="s">
        <v>13</v>
      </c>
      <c r="N20" s="181" t="s">
        <v>13</v>
      </c>
      <c r="O20" s="179" t="s">
        <v>102</v>
      </c>
      <c r="P20" s="180" t="s">
        <v>13</v>
      </c>
      <c r="Q20" s="181" t="s">
        <v>13</v>
      </c>
      <c r="R20" s="179" t="s">
        <v>102</v>
      </c>
      <c r="S20" s="180" t="s">
        <v>13</v>
      </c>
      <c r="T20" s="181" t="s">
        <v>13</v>
      </c>
      <c r="U20" s="179">
        <v>52</v>
      </c>
      <c r="V20" s="180">
        <v>58</v>
      </c>
      <c r="W20" s="181">
        <v>110</v>
      </c>
      <c r="X20" s="170">
        <f t="shared" ref="X20:Y20" si="13">+F20+U20</f>
        <v>187</v>
      </c>
      <c r="Y20" s="173">
        <f t="shared" si="13"/>
        <v>124</v>
      </c>
      <c r="Z20" s="181">
        <f>+Y20+X20</f>
        <v>311</v>
      </c>
    </row>
    <row r="21" spans="1:26" ht="31.5" customHeight="1" thickBot="1" x14ac:dyDescent="0.3">
      <c r="A21" s="407"/>
      <c r="B21" s="174" t="s">
        <v>83</v>
      </c>
      <c r="C21" s="175" t="s">
        <v>15</v>
      </c>
      <c r="D21" s="176" t="s">
        <v>15</v>
      </c>
      <c r="E21" s="177" t="s">
        <v>15</v>
      </c>
      <c r="F21" s="175">
        <f t="shared" ref="F21:Y21" si="14">F20/F$28</f>
        <v>0.10782747603833866</v>
      </c>
      <c r="G21" s="176">
        <f t="shared" si="14"/>
        <v>8.9552238805970144E-2</v>
      </c>
      <c r="H21" s="177">
        <f t="shared" si="14"/>
        <v>0.10105580693815988</v>
      </c>
      <c r="I21" s="175" t="s">
        <v>15</v>
      </c>
      <c r="J21" s="176" t="s">
        <v>15</v>
      </c>
      <c r="K21" s="177" t="s">
        <v>15</v>
      </c>
      <c r="L21" s="175" t="s">
        <v>15</v>
      </c>
      <c r="M21" s="176" t="s">
        <v>15</v>
      </c>
      <c r="N21" s="177" t="s">
        <v>15</v>
      </c>
      <c r="O21" s="175" t="s">
        <v>15</v>
      </c>
      <c r="P21" s="176" t="s">
        <v>15</v>
      </c>
      <c r="Q21" s="177" t="s">
        <v>15</v>
      </c>
      <c r="R21" s="175" t="s">
        <v>15</v>
      </c>
      <c r="S21" s="176" t="s">
        <v>15</v>
      </c>
      <c r="T21" s="177" t="s">
        <v>15</v>
      </c>
      <c r="U21" s="175">
        <f t="shared" si="14"/>
        <v>0.10612244897959183</v>
      </c>
      <c r="V21" s="176">
        <f t="shared" si="14"/>
        <v>9.7807757166947729E-2</v>
      </c>
      <c r="W21" s="177">
        <f t="shared" si="14"/>
        <v>0.10156971375807941</v>
      </c>
      <c r="X21" s="175">
        <f t="shared" si="14"/>
        <v>0.10734787600459242</v>
      </c>
      <c r="Y21" s="176">
        <f t="shared" si="14"/>
        <v>9.3233082706766918E-2</v>
      </c>
      <c r="Z21" s="177">
        <f t="shared" si="0"/>
        <v>0.10123697916666667</v>
      </c>
    </row>
    <row r="22" spans="1:26" ht="31.5" customHeight="1" x14ac:dyDescent="0.25">
      <c r="A22" s="407" t="s">
        <v>91</v>
      </c>
      <c r="B22" s="178" t="s">
        <v>37</v>
      </c>
      <c r="C22" s="179" t="s">
        <v>102</v>
      </c>
      <c r="D22" s="180" t="s">
        <v>13</v>
      </c>
      <c r="E22" s="181" t="s">
        <v>13</v>
      </c>
      <c r="F22" s="179">
        <v>100</v>
      </c>
      <c r="G22" s="180">
        <v>50</v>
      </c>
      <c r="H22" s="181">
        <v>150</v>
      </c>
      <c r="I22" s="179" t="s">
        <v>102</v>
      </c>
      <c r="J22" s="180" t="s">
        <v>13</v>
      </c>
      <c r="K22" s="181" t="s">
        <v>13</v>
      </c>
      <c r="L22" s="179" t="s">
        <v>102</v>
      </c>
      <c r="M22" s="180" t="s">
        <v>13</v>
      </c>
      <c r="N22" s="181" t="s">
        <v>13</v>
      </c>
      <c r="O22" s="179" t="s">
        <v>102</v>
      </c>
      <c r="P22" s="180" t="s">
        <v>13</v>
      </c>
      <c r="Q22" s="181" t="s">
        <v>13</v>
      </c>
      <c r="R22" s="179" t="s">
        <v>102</v>
      </c>
      <c r="S22" s="180" t="s">
        <v>13</v>
      </c>
      <c r="T22" s="181" t="s">
        <v>13</v>
      </c>
      <c r="U22" s="179">
        <v>33</v>
      </c>
      <c r="V22" s="180">
        <v>50</v>
      </c>
      <c r="W22" s="181">
        <v>83</v>
      </c>
      <c r="X22" s="170">
        <f t="shared" ref="X22:Y22" si="15">+F22+U22</f>
        <v>133</v>
      </c>
      <c r="Y22" s="173">
        <f t="shared" si="15"/>
        <v>100</v>
      </c>
      <c r="Z22" s="181">
        <f>+Y22+X22</f>
        <v>233</v>
      </c>
    </row>
    <row r="23" spans="1:26" ht="31.5" customHeight="1" thickBot="1" x14ac:dyDescent="0.3">
      <c r="A23" s="407"/>
      <c r="B23" s="174" t="s">
        <v>83</v>
      </c>
      <c r="C23" s="175" t="s">
        <v>15</v>
      </c>
      <c r="D23" s="176" t="s">
        <v>15</v>
      </c>
      <c r="E23" s="177" t="s">
        <v>15</v>
      </c>
      <c r="F23" s="175">
        <f t="shared" ref="F23:Z29" si="16">F22/F$28</f>
        <v>7.9872204472843447E-2</v>
      </c>
      <c r="G23" s="176">
        <f t="shared" si="16"/>
        <v>6.7842605156037988E-2</v>
      </c>
      <c r="H23" s="177">
        <f t="shared" si="16"/>
        <v>7.5414781297134234E-2</v>
      </c>
      <c r="I23" s="175" t="s">
        <v>15</v>
      </c>
      <c r="J23" s="176" t="s">
        <v>15</v>
      </c>
      <c r="K23" s="177" t="s">
        <v>15</v>
      </c>
      <c r="L23" s="175" t="s">
        <v>15</v>
      </c>
      <c r="M23" s="176" t="s">
        <v>15</v>
      </c>
      <c r="N23" s="177" t="s">
        <v>15</v>
      </c>
      <c r="O23" s="175" t="s">
        <v>15</v>
      </c>
      <c r="P23" s="176" t="s">
        <v>15</v>
      </c>
      <c r="Q23" s="177" t="s">
        <v>15</v>
      </c>
      <c r="R23" s="175" t="s">
        <v>15</v>
      </c>
      <c r="S23" s="176" t="s">
        <v>15</v>
      </c>
      <c r="T23" s="177" t="s">
        <v>15</v>
      </c>
      <c r="U23" s="175">
        <f t="shared" si="16"/>
        <v>6.7346938775510207E-2</v>
      </c>
      <c r="V23" s="176">
        <f t="shared" si="16"/>
        <v>8.4317032040472181E-2</v>
      </c>
      <c r="W23" s="177">
        <f t="shared" si="16"/>
        <v>7.663896583564174E-2</v>
      </c>
      <c r="X23" s="175">
        <f t="shared" si="16"/>
        <v>7.6349024110218142E-2</v>
      </c>
      <c r="Y23" s="176">
        <f t="shared" si="16"/>
        <v>7.5187969924812026E-2</v>
      </c>
      <c r="Z23" s="177">
        <f t="shared" si="16"/>
        <v>7.5846354166666671E-2</v>
      </c>
    </row>
    <row r="24" spans="1:26" ht="31.5" customHeight="1" x14ac:dyDescent="0.25">
      <c r="A24" s="407" t="s">
        <v>92</v>
      </c>
      <c r="B24" s="178" t="s">
        <v>37</v>
      </c>
      <c r="C24" s="179" t="s">
        <v>102</v>
      </c>
      <c r="D24" s="180" t="s">
        <v>13</v>
      </c>
      <c r="E24" s="181" t="s">
        <v>13</v>
      </c>
      <c r="F24" s="179">
        <v>70</v>
      </c>
      <c r="G24" s="180">
        <v>37</v>
      </c>
      <c r="H24" s="181">
        <v>107</v>
      </c>
      <c r="I24" s="179" t="s">
        <v>102</v>
      </c>
      <c r="J24" s="180" t="s">
        <v>13</v>
      </c>
      <c r="K24" s="181" t="s">
        <v>13</v>
      </c>
      <c r="L24" s="179" t="s">
        <v>102</v>
      </c>
      <c r="M24" s="180" t="s">
        <v>13</v>
      </c>
      <c r="N24" s="181" t="s">
        <v>13</v>
      </c>
      <c r="O24" s="179" t="s">
        <v>102</v>
      </c>
      <c r="P24" s="180" t="s">
        <v>13</v>
      </c>
      <c r="Q24" s="181" t="s">
        <v>13</v>
      </c>
      <c r="R24" s="179" t="s">
        <v>102</v>
      </c>
      <c r="S24" s="180" t="s">
        <v>13</v>
      </c>
      <c r="T24" s="181" t="s">
        <v>13</v>
      </c>
      <c r="U24" s="179">
        <v>36</v>
      </c>
      <c r="V24" s="180">
        <v>46</v>
      </c>
      <c r="W24" s="181">
        <v>82</v>
      </c>
      <c r="X24" s="170">
        <f t="shared" ref="X24:Y24" si="17">+F24+U24</f>
        <v>106</v>
      </c>
      <c r="Y24" s="173">
        <f t="shared" si="17"/>
        <v>83</v>
      </c>
      <c r="Z24" s="181">
        <f>+Y24+X24</f>
        <v>189</v>
      </c>
    </row>
    <row r="25" spans="1:26" ht="31.5" customHeight="1" thickBot="1" x14ac:dyDescent="0.3">
      <c r="A25" s="407"/>
      <c r="B25" s="174" t="s">
        <v>83</v>
      </c>
      <c r="C25" s="175" t="s">
        <v>15</v>
      </c>
      <c r="D25" s="176" t="s">
        <v>15</v>
      </c>
      <c r="E25" s="177" t="s">
        <v>15</v>
      </c>
      <c r="F25" s="175">
        <f t="shared" ref="F25:Y25" si="18">F24/F$28</f>
        <v>5.5910543130990413E-2</v>
      </c>
      <c r="G25" s="176">
        <f t="shared" si="18"/>
        <v>5.0203527815468114E-2</v>
      </c>
      <c r="H25" s="177">
        <f t="shared" si="18"/>
        <v>5.3795877325289093E-2</v>
      </c>
      <c r="I25" s="175" t="s">
        <v>15</v>
      </c>
      <c r="J25" s="176" t="s">
        <v>15</v>
      </c>
      <c r="K25" s="177" t="s">
        <v>15</v>
      </c>
      <c r="L25" s="175" t="s">
        <v>15</v>
      </c>
      <c r="M25" s="176" t="s">
        <v>15</v>
      </c>
      <c r="N25" s="177" t="s">
        <v>15</v>
      </c>
      <c r="O25" s="175" t="s">
        <v>15</v>
      </c>
      <c r="P25" s="176" t="s">
        <v>15</v>
      </c>
      <c r="Q25" s="177" t="s">
        <v>15</v>
      </c>
      <c r="R25" s="175" t="s">
        <v>15</v>
      </c>
      <c r="S25" s="176" t="s">
        <v>15</v>
      </c>
      <c r="T25" s="177" t="s">
        <v>15</v>
      </c>
      <c r="U25" s="175">
        <f t="shared" si="18"/>
        <v>7.3469387755102047E-2</v>
      </c>
      <c r="V25" s="176">
        <f t="shared" si="18"/>
        <v>7.7571669477234401E-2</v>
      </c>
      <c r="W25" s="177">
        <f t="shared" si="18"/>
        <v>7.5715604801477376E-2</v>
      </c>
      <c r="X25" s="175">
        <f t="shared" si="18"/>
        <v>6.0849598163030996E-2</v>
      </c>
      <c r="Y25" s="176">
        <f t="shared" si="18"/>
        <v>6.2406015037593986E-2</v>
      </c>
      <c r="Z25" s="177">
        <f t="shared" si="16"/>
        <v>6.15234375E-2</v>
      </c>
    </row>
    <row r="26" spans="1:26" ht="31.5" customHeight="1" x14ac:dyDescent="0.25">
      <c r="A26" s="407" t="s">
        <v>93</v>
      </c>
      <c r="B26" s="178" t="s">
        <v>37</v>
      </c>
      <c r="C26" s="179" t="s">
        <v>102</v>
      </c>
      <c r="D26" s="180" t="s">
        <v>13</v>
      </c>
      <c r="E26" s="181" t="s">
        <v>13</v>
      </c>
      <c r="F26" s="179">
        <v>92</v>
      </c>
      <c r="G26" s="180">
        <v>50</v>
      </c>
      <c r="H26" s="181">
        <v>142</v>
      </c>
      <c r="I26" s="179" t="s">
        <v>102</v>
      </c>
      <c r="J26" s="180" t="s">
        <v>13</v>
      </c>
      <c r="K26" s="181" t="s">
        <v>13</v>
      </c>
      <c r="L26" s="179" t="s">
        <v>102</v>
      </c>
      <c r="M26" s="180" t="s">
        <v>13</v>
      </c>
      <c r="N26" s="181" t="s">
        <v>13</v>
      </c>
      <c r="O26" s="179" t="s">
        <v>102</v>
      </c>
      <c r="P26" s="180" t="s">
        <v>13</v>
      </c>
      <c r="Q26" s="181" t="s">
        <v>13</v>
      </c>
      <c r="R26" s="179" t="s">
        <v>102</v>
      </c>
      <c r="S26" s="180" t="s">
        <v>13</v>
      </c>
      <c r="T26" s="181" t="s">
        <v>13</v>
      </c>
      <c r="U26" s="179">
        <v>27</v>
      </c>
      <c r="V26" s="180">
        <v>41</v>
      </c>
      <c r="W26" s="181">
        <v>68</v>
      </c>
      <c r="X26" s="170">
        <f t="shared" ref="X26:Y26" si="19">+F26+U26</f>
        <v>119</v>
      </c>
      <c r="Y26" s="173">
        <f t="shared" si="19"/>
        <v>91</v>
      </c>
      <c r="Z26" s="181">
        <f>+Y26+X26</f>
        <v>210</v>
      </c>
    </row>
    <row r="27" spans="1:26" ht="31.5" customHeight="1" thickBot="1" x14ac:dyDescent="0.3">
      <c r="A27" s="408"/>
      <c r="B27" s="182" t="s">
        <v>83</v>
      </c>
      <c r="C27" s="183" t="s">
        <v>15</v>
      </c>
      <c r="D27" s="184" t="s">
        <v>15</v>
      </c>
      <c r="E27" s="185" t="s">
        <v>15</v>
      </c>
      <c r="F27" s="183">
        <f t="shared" ref="F27:Y27" si="20">F26/F$28</f>
        <v>7.3482428115015971E-2</v>
      </c>
      <c r="G27" s="184">
        <f t="shared" si="20"/>
        <v>6.7842605156037988E-2</v>
      </c>
      <c r="H27" s="185">
        <f t="shared" si="20"/>
        <v>7.1392659627953742E-2</v>
      </c>
      <c r="I27" s="183" t="s">
        <v>15</v>
      </c>
      <c r="J27" s="184" t="s">
        <v>15</v>
      </c>
      <c r="K27" s="185" t="s">
        <v>15</v>
      </c>
      <c r="L27" s="183" t="s">
        <v>15</v>
      </c>
      <c r="M27" s="184" t="s">
        <v>15</v>
      </c>
      <c r="N27" s="185" t="s">
        <v>15</v>
      </c>
      <c r="O27" s="183" t="s">
        <v>15</v>
      </c>
      <c r="P27" s="184" t="s">
        <v>15</v>
      </c>
      <c r="Q27" s="185" t="s">
        <v>15</v>
      </c>
      <c r="R27" s="183" t="s">
        <v>15</v>
      </c>
      <c r="S27" s="184" t="s">
        <v>15</v>
      </c>
      <c r="T27" s="185" t="s">
        <v>15</v>
      </c>
      <c r="U27" s="183">
        <f t="shared" si="20"/>
        <v>5.5102040816326532E-2</v>
      </c>
      <c r="V27" s="184">
        <f t="shared" si="20"/>
        <v>6.9139966273187178E-2</v>
      </c>
      <c r="W27" s="185">
        <f t="shared" si="20"/>
        <v>6.2788550323176359E-2</v>
      </c>
      <c r="X27" s="175">
        <f t="shared" si="20"/>
        <v>6.8312284730195183E-2</v>
      </c>
      <c r="Y27" s="176">
        <f t="shared" si="20"/>
        <v>6.8421052631578952E-2</v>
      </c>
      <c r="Z27" s="185">
        <f t="shared" si="16"/>
        <v>6.8359375E-2</v>
      </c>
    </row>
    <row r="28" spans="1:26" ht="31.5" customHeight="1" x14ac:dyDescent="0.25">
      <c r="A28" s="409" t="s">
        <v>94</v>
      </c>
      <c r="B28" s="169" t="s">
        <v>37</v>
      </c>
      <c r="C28" s="186" t="s">
        <v>102</v>
      </c>
      <c r="D28" s="187" t="s">
        <v>13</v>
      </c>
      <c r="E28" s="188" t="s">
        <v>13</v>
      </c>
      <c r="F28" s="186">
        <f>+F6+F8+F10+F12+F14+F16+F18+F20+F22+F24+F26</f>
        <v>1252</v>
      </c>
      <c r="G28" s="189">
        <f>+G6+G8+G10+G12+G14+G16+G18+G20+G22+G24+G26</f>
        <v>737</v>
      </c>
      <c r="H28" s="188">
        <f>+G28+F28</f>
        <v>1989</v>
      </c>
      <c r="I28" s="186" t="s">
        <v>102</v>
      </c>
      <c r="J28" s="187" t="s">
        <v>13</v>
      </c>
      <c r="K28" s="188" t="s">
        <v>13</v>
      </c>
      <c r="L28" s="186" t="s">
        <v>102</v>
      </c>
      <c r="M28" s="189" t="s">
        <v>13</v>
      </c>
      <c r="N28" s="188" t="s">
        <v>13</v>
      </c>
      <c r="O28" s="186" t="s">
        <v>102</v>
      </c>
      <c r="P28" s="189" t="s">
        <v>13</v>
      </c>
      <c r="Q28" s="188" t="s">
        <v>13</v>
      </c>
      <c r="R28" s="186" t="s">
        <v>102</v>
      </c>
      <c r="S28" s="187" t="s">
        <v>13</v>
      </c>
      <c r="T28" s="188" t="s">
        <v>13</v>
      </c>
      <c r="U28" s="186">
        <f>+U6+U8+U10+U12+U14+U16+U18+U20+U22+U24+U26</f>
        <v>490</v>
      </c>
      <c r="V28" s="189">
        <f>+V6+V8+V10+V12+V14+V16+V18+V20+V22+V24+V26</f>
        <v>593</v>
      </c>
      <c r="W28" s="188">
        <f>+V28+U28</f>
        <v>1083</v>
      </c>
      <c r="X28" s="170">
        <f>+F28+U28</f>
        <v>1742</v>
      </c>
      <c r="Y28" s="173">
        <f>+G28+V28</f>
        <v>1330</v>
      </c>
      <c r="Z28" s="188">
        <f>+Y28+X28</f>
        <v>3072</v>
      </c>
    </row>
    <row r="29" spans="1:26" ht="31.5" customHeight="1" thickBot="1" x14ac:dyDescent="0.3">
      <c r="A29" s="410"/>
      <c r="B29" s="190" t="s">
        <v>83</v>
      </c>
      <c r="C29" s="191" t="s">
        <v>15</v>
      </c>
      <c r="D29" s="192" t="s">
        <v>15</v>
      </c>
      <c r="E29" s="193" t="s">
        <v>15</v>
      </c>
      <c r="F29" s="191">
        <f t="shared" ref="F29:H29" si="21">F28/F$28</f>
        <v>1</v>
      </c>
      <c r="G29" s="194">
        <f t="shared" si="21"/>
        <v>1</v>
      </c>
      <c r="H29" s="193">
        <f t="shared" si="21"/>
        <v>1</v>
      </c>
      <c r="I29" s="191" t="s">
        <v>15</v>
      </c>
      <c r="J29" s="192" t="s">
        <v>15</v>
      </c>
      <c r="K29" s="193" t="s">
        <v>15</v>
      </c>
      <c r="L29" s="191" t="s">
        <v>15</v>
      </c>
      <c r="M29" s="194" t="s">
        <v>15</v>
      </c>
      <c r="N29" s="193" t="s">
        <v>15</v>
      </c>
      <c r="O29" s="191" t="s">
        <v>15</v>
      </c>
      <c r="P29" s="194" t="s">
        <v>15</v>
      </c>
      <c r="Q29" s="193" t="s">
        <v>15</v>
      </c>
      <c r="R29" s="191" t="s">
        <v>15</v>
      </c>
      <c r="S29" s="192" t="s">
        <v>15</v>
      </c>
      <c r="T29" s="193" t="s">
        <v>15</v>
      </c>
      <c r="U29" s="191">
        <f t="shared" ref="U29:Y29" si="22">U28/U$28</f>
        <v>1</v>
      </c>
      <c r="V29" s="194">
        <f t="shared" si="22"/>
        <v>1</v>
      </c>
      <c r="W29" s="193">
        <f t="shared" si="22"/>
        <v>1</v>
      </c>
      <c r="X29" s="175">
        <f t="shared" si="22"/>
        <v>1</v>
      </c>
      <c r="Y29" s="176">
        <f t="shared" si="22"/>
        <v>1</v>
      </c>
      <c r="Z29" s="193">
        <f t="shared" si="16"/>
        <v>1</v>
      </c>
    </row>
    <row r="30" spans="1:26" ht="31.5" customHeight="1" thickBot="1" x14ac:dyDescent="0.3">
      <c r="A30" s="195"/>
      <c r="B30" s="81"/>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row>
    <row r="31" spans="1:26" ht="42" customHeight="1" x14ac:dyDescent="0.25">
      <c r="A31" s="197" t="s">
        <v>95</v>
      </c>
      <c r="B31" s="198" t="s">
        <v>12</v>
      </c>
      <c r="C31" s="170" t="s">
        <v>13</v>
      </c>
      <c r="D31" s="171" t="s">
        <v>13</v>
      </c>
      <c r="E31" s="172" t="s">
        <v>13</v>
      </c>
      <c r="F31" s="170">
        <v>128</v>
      </c>
      <c r="G31" s="171">
        <v>129</v>
      </c>
      <c r="H31" s="172">
        <v>257</v>
      </c>
      <c r="I31" s="170" t="s">
        <v>13</v>
      </c>
      <c r="J31" s="171" t="s">
        <v>13</v>
      </c>
      <c r="K31" s="172" t="s">
        <v>13</v>
      </c>
      <c r="L31" s="170" t="s">
        <v>13</v>
      </c>
      <c r="M31" s="171" t="s">
        <v>13</v>
      </c>
      <c r="N31" s="172" t="s">
        <v>13</v>
      </c>
      <c r="O31" s="170" t="s">
        <v>13</v>
      </c>
      <c r="P31" s="171" t="s">
        <v>13</v>
      </c>
      <c r="Q31" s="172" t="s">
        <v>13</v>
      </c>
      <c r="R31" s="170" t="s">
        <v>13</v>
      </c>
      <c r="S31" s="171" t="s">
        <v>13</v>
      </c>
      <c r="T31" s="172" t="s">
        <v>13</v>
      </c>
      <c r="U31" s="170">
        <v>5</v>
      </c>
      <c r="V31" s="171">
        <v>0</v>
      </c>
      <c r="W31" s="172">
        <v>5</v>
      </c>
      <c r="X31" s="170">
        <f>+F31+U31</f>
        <v>133</v>
      </c>
      <c r="Y31" s="171">
        <f>+G31+V31</f>
        <v>129</v>
      </c>
      <c r="Z31" s="172">
        <f>+Y31+X31</f>
        <v>262</v>
      </c>
    </row>
    <row r="32" spans="1:26" ht="43.5" customHeight="1" thickBot="1" x14ac:dyDescent="0.3">
      <c r="A32" s="199" t="s">
        <v>96</v>
      </c>
      <c r="B32" s="200" t="s">
        <v>12</v>
      </c>
      <c r="C32" s="403" t="s">
        <v>13</v>
      </c>
      <c r="D32" s="403"/>
      <c r="E32" s="403"/>
      <c r="F32" s="403">
        <v>0</v>
      </c>
      <c r="G32" s="403"/>
      <c r="H32" s="403"/>
      <c r="I32" s="411" t="s">
        <v>13</v>
      </c>
      <c r="J32" s="412"/>
      <c r="K32" s="413"/>
      <c r="L32" s="403" t="s">
        <v>13</v>
      </c>
      <c r="M32" s="403"/>
      <c r="N32" s="403"/>
      <c r="O32" s="403" t="s">
        <v>13</v>
      </c>
      <c r="P32" s="403"/>
      <c r="Q32" s="403"/>
      <c r="R32" s="403" t="s">
        <v>13</v>
      </c>
      <c r="S32" s="403"/>
      <c r="T32" s="403"/>
      <c r="U32" s="403">
        <v>0</v>
      </c>
      <c r="V32" s="403"/>
      <c r="W32" s="403"/>
      <c r="X32" s="403">
        <f>SUM(C32:W32)</f>
        <v>0</v>
      </c>
      <c r="Y32" s="403"/>
      <c r="Z32" s="403"/>
    </row>
    <row r="33" spans="1:26" ht="51.75" customHeight="1" thickBot="1" x14ac:dyDescent="0.3">
      <c r="A33" s="201" t="s">
        <v>30</v>
      </c>
      <c r="B33" s="202" t="s">
        <v>12</v>
      </c>
      <c r="C33" s="404" t="s">
        <v>13</v>
      </c>
      <c r="D33" s="405"/>
      <c r="E33" s="406"/>
      <c r="F33" s="404">
        <f>+H28+H31+F32</f>
        <v>2246</v>
      </c>
      <c r="G33" s="405"/>
      <c r="H33" s="406"/>
      <c r="I33" s="404" t="s">
        <v>13</v>
      </c>
      <c r="J33" s="405"/>
      <c r="K33" s="406"/>
      <c r="L33" s="395" t="s">
        <v>13</v>
      </c>
      <c r="M33" s="395"/>
      <c r="N33" s="395"/>
      <c r="O33" s="395" t="s">
        <v>13</v>
      </c>
      <c r="P33" s="395"/>
      <c r="Q33" s="395"/>
      <c r="R33" s="395" t="s">
        <v>13</v>
      </c>
      <c r="S33" s="395"/>
      <c r="T33" s="395"/>
      <c r="U33" s="395">
        <f>+U32+W31+W28</f>
        <v>1088</v>
      </c>
      <c r="V33" s="395"/>
      <c r="W33" s="395"/>
      <c r="X33" s="396">
        <f>+Z28+Z31+X32</f>
        <v>3334</v>
      </c>
      <c r="Y33" s="397"/>
      <c r="Z33" s="398"/>
    </row>
    <row r="34" spans="1:26" ht="30.6" customHeight="1" thickBot="1" x14ac:dyDescent="0.3">
      <c r="A34" s="203"/>
      <c r="B34" s="204"/>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row>
    <row r="35" spans="1:26" ht="36.75" customHeight="1" x14ac:dyDescent="0.25">
      <c r="A35" s="399"/>
      <c r="B35" s="400"/>
      <c r="C35" s="400"/>
      <c r="D35" s="400"/>
      <c r="E35" s="400"/>
      <c r="F35" s="401"/>
      <c r="G35" s="401"/>
      <c r="H35" s="401"/>
      <c r="I35" s="401"/>
      <c r="J35" s="401"/>
      <c r="K35" s="401"/>
      <c r="L35" s="401"/>
      <c r="M35" s="401"/>
      <c r="N35" s="401"/>
      <c r="O35" s="401"/>
      <c r="P35" s="401"/>
      <c r="Q35" s="401"/>
      <c r="R35" s="401"/>
      <c r="S35" s="401"/>
      <c r="T35" s="401"/>
      <c r="U35" s="401"/>
      <c r="V35" s="401"/>
      <c r="W35" s="401"/>
      <c r="X35" s="401"/>
      <c r="Y35" s="401"/>
      <c r="Z35" s="402"/>
    </row>
    <row r="36" spans="1:26" ht="44.25" customHeight="1" x14ac:dyDescent="0.25">
      <c r="A36" s="393" t="s">
        <v>32</v>
      </c>
      <c r="B36" s="394"/>
      <c r="C36" s="386">
        <v>0</v>
      </c>
      <c r="D36" s="387"/>
      <c r="E36" s="388"/>
      <c r="F36" s="386">
        <v>4</v>
      </c>
      <c r="G36" s="387"/>
      <c r="H36" s="388"/>
      <c r="I36" s="386">
        <v>0</v>
      </c>
      <c r="J36" s="387">
        <v>2</v>
      </c>
      <c r="K36" s="388">
        <v>2</v>
      </c>
      <c r="L36" s="386">
        <v>0</v>
      </c>
      <c r="M36" s="387">
        <v>2</v>
      </c>
      <c r="N36" s="388">
        <v>2</v>
      </c>
      <c r="O36" s="386">
        <v>0</v>
      </c>
      <c r="P36" s="387">
        <v>1</v>
      </c>
      <c r="Q36" s="388">
        <v>1</v>
      </c>
      <c r="R36" s="386">
        <v>0</v>
      </c>
      <c r="S36" s="387">
        <v>0</v>
      </c>
      <c r="T36" s="388">
        <v>0</v>
      </c>
      <c r="U36" s="386">
        <v>1</v>
      </c>
      <c r="V36" s="387">
        <v>3</v>
      </c>
      <c r="W36" s="388">
        <v>3</v>
      </c>
      <c r="X36" s="386">
        <f>C36+F36+I36+L36+O36+R36+U36</f>
        <v>5</v>
      </c>
      <c r="Y36" s="387">
        <f t="shared" ref="Y36:Z37" si="23">D36+G36+J36+M36+P36+S36+V36</f>
        <v>8</v>
      </c>
      <c r="Z36" s="388">
        <f t="shared" si="23"/>
        <v>8</v>
      </c>
    </row>
    <row r="37" spans="1:26" ht="44.25" customHeight="1" thickBot="1" x14ac:dyDescent="0.3">
      <c r="A37" s="389" t="s">
        <v>33</v>
      </c>
      <c r="B37" s="390"/>
      <c r="C37" s="391">
        <v>0</v>
      </c>
      <c r="D37" s="384"/>
      <c r="E37" s="392"/>
      <c r="F37" s="383">
        <v>5</v>
      </c>
      <c r="G37" s="384"/>
      <c r="H37" s="385"/>
      <c r="I37" s="383">
        <v>0</v>
      </c>
      <c r="J37" s="384"/>
      <c r="K37" s="385"/>
      <c r="L37" s="383">
        <v>2</v>
      </c>
      <c r="M37" s="384"/>
      <c r="N37" s="385"/>
      <c r="O37" s="383">
        <v>2</v>
      </c>
      <c r="P37" s="384"/>
      <c r="Q37" s="385"/>
      <c r="R37" s="383">
        <v>0</v>
      </c>
      <c r="S37" s="384"/>
      <c r="T37" s="385"/>
      <c r="U37" s="383">
        <v>1</v>
      </c>
      <c r="V37" s="384"/>
      <c r="W37" s="385"/>
      <c r="X37" s="384">
        <f>C37+F37+I37+L37+O37+R37+U37</f>
        <v>10</v>
      </c>
      <c r="Y37" s="384">
        <f t="shared" si="23"/>
        <v>0</v>
      </c>
      <c r="Z37" s="385">
        <f t="shared" si="23"/>
        <v>0</v>
      </c>
    </row>
    <row r="38" spans="1:26" x14ac:dyDescent="0.25">
      <c r="A38" s="206" t="s">
        <v>34</v>
      </c>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row>
    <row r="39" spans="1:26" x14ac:dyDescent="0.25">
      <c r="A39" s="207"/>
      <c r="B39" s="208"/>
      <c r="C39" s="208"/>
      <c r="D39" s="208"/>
      <c r="E39" s="207"/>
      <c r="F39" s="207"/>
      <c r="G39" s="207"/>
      <c r="H39" s="207"/>
      <c r="I39" s="207"/>
      <c r="J39" s="207"/>
      <c r="K39" s="207"/>
      <c r="L39" s="207"/>
      <c r="M39" s="207"/>
      <c r="N39" s="207"/>
      <c r="O39" s="207"/>
      <c r="P39" s="207"/>
      <c r="Q39" s="207"/>
      <c r="R39" s="207"/>
      <c r="S39" s="207"/>
      <c r="T39" s="207"/>
      <c r="U39" s="207"/>
      <c r="V39" s="207"/>
      <c r="W39" s="207"/>
      <c r="X39" s="207"/>
      <c r="Y39" s="207"/>
      <c r="Z39" s="207"/>
    </row>
  </sheetData>
  <mergeCells count="66">
    <mergeCell ref="A1:Z1"/>
    <mergeCell ref="A2:Z2"/>
    <mergeCell ref="A3:B5"/>
    <mergeCell ref="C3:Z3"/>
    <mergeCell ref="C4:E4"/>
    <mergeCell ref="F4:H4"/>
    <mergeCell ref="I4:K4"/>
    <mergeCell ref="L4:N4"/>
    <mergeCell ref="O4:Q4"/>
    <mergeCell ref="R4:T4"/>
    <mergeCell ref="A24:A25"/>
    <mergeCell ref="U4:W4"/>
    <mergeCell ref="X4:Z4"/>
    <mergeCell ref="A6:A7"/>
    <mergeCell ref="A8:A9"/>
    <mergeCell ref="A10:A11"/>
    <mergeCell ref="A12:A13"/>
    <mergeCell ref="A14:A15"/>
    <mergeCell ref="A16:A17"/>
    <mergeCell ref="A18:A19"/>
    <mergeCell ref="A20:A21"/>
    <mergeCell ref="A22:A23"/>
    <mergeCell ref="A26:A27"/>
    <mergeCell ref="A28:A29"/>
    <mergeCell ref="C32:E32"/>
    <mergeCell ref="F32:H32"/>
    <mergeCell ref="I32:K32"/>
    <mergeCell ref="O32:Q32"/>
    <mergeCell ref="R32:T32"/>
    <mergeCell ref="U32:W32"/>
    <mergeCell ref="X32:Z32"/>
    <mergeCell ref="C33:E33"/>
    <mergeCell ref="F33:H33"/>
    <mergeCell ref="I33:K33"/>
    <mergeCell ref="L33:N33"/>
    <mergeCell ref="O33:Q33"/>
    <mergeCell ref="R33:T33"/>
    <mergeCell ref="L32:N32"/>
    <mergeCell ref="U33:W33"/>
    <mergeCell ref="X33:Z33"/>
    <mergeCell ref="A35:E35"/>
    <mergeCell ref="F35:H35"/>
    <mergeCell ref="I35:K35"/>
    <mergeCell ref="L35:N35"/>
    <mergeCell ref="O35:Q35"/>
    <mergeCell ref="R35:T35"/>
    <mergeCell ref="U35:W35"/>
    <mergeCell ref="X35:Z35"/>
    <mergeCell ref="O37:Q37"/>
    <mergeCell ref="R37:T37"/>
    <mergeCell ref="A36:B36"/>
    <mergeCell ref="C36:E36"/>
    <mergeCell ref="F36:H36"/>
    <mergeCell ref="I36:K36"/>
    <mergeCell ref="L36:N36"/>
    <mergeCell ref="O36:Q36"/>
    <mergeCell ref="A37:B37"/>
    <mergeCell ref="C37:E37"/>
    <mergeCell ref="F37:H37"/>
    <mergeCell ref="I37:K37"/>
    <mergeCell ref="L37:N37"/>
    <mergeCell ref="U37:W37"/>
    <mergeCell ref="X37:Z37"/>
    <mergeCell ref="R36:T36"/>
    <mergeCell ref="U36:W36"/>
    <mergeCell ref="X36:Z36"/>
  </mergeCells>
  <pageMargins left="0.70866141732283472" right="0.70866141732283472" top="0.74803149606299213" bottom="0.74803149606299213" header="0.31496062992125984" footer="0.31496062992125984"/>
  <pageSetup paperSize="8" scale="52"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5"/>
  <sheetViews>
    <sheetView zoomScale="73" zoomScaleNormal="73" workbookViewId="0">
      <selection sqref="A1:J1"/>
    </sheetView>
  </sheetViews>
  <sheetFormatPr baseColWidth="10" defaultRowHeight="15" x14ac:dyDescent="0.25"/>
  <cols>
    <col min="1" max="1" width="41.140625" customWidth="1"/>
    <col min="2" max="2" width="19.5703125" style="164" customWidth="1"/>
    <col min="3" max="4" width="22.5703125" customWidth="1"/>
    <col min="5" max="5" width="25.140625" customWidth="1"/>
    <col min="6" max="10" width="22.5703125" customWidth="1"/>
  </cols>
  <sheetData>
    <row r="1" spans="1:10" ht="57" customHeight="1" x14ac:dyDescent="0.25">
      <c r="A1" s="435" t="s">
        <v>68</v>
      </c>
      <c r="B1" s="435"/>
      <c r="C1" s="435"/>
      <c r="D1" s="435"/>
      <c r="E1" s="435"/>
      <c r="F1" s="435"/>
      <c r="G1" s="435"/>
      <c r="H1" s="435"/>
      <c r="I1" s="435"/>
      <c r="J1" s="435"/>
    </row>
    <row r="2" spans="1:10" ht="57" customHeight="1" thickBot="1" x14ac:dyDescent="0.3">
      <c r="A2" s="435" t="s">
        <v>142</v>
      </c>
      <c r="B2" s="435"/>
      <c r="C2" s="436"/>
      <c r="D2" s="436"/>
      <c r="E2" s="436"/>
      <c r="F2" s="436"/>
      <c r="G2" s="436"/>
      <c r="H2" s="436"/>
      <c r="I2" s="436"/>
      <c r="J2" s="436"/>
    </row>
    <row r="3" spans="1:10" ht="51.75" customHeight="1" thickBot="1" x14ac:dyDescent="0.3">
      <c r="A3" s="370" t="s">
        <v>69</v>
      </c>
      <c r="B3" s="374"/>
      <c r="C3" s="378" t="s">
        <v>2</v>
      </c>
      <c r="D3" s="378"/>
      <c r="E3" s="378"/>
      <c r="F3" s="378"/>
      <c r="G3" s="378"/>
      <c r="H3" s="378"/>
      <c r="I3" s="378"/>
      <c r="J3" s="379"/>
    </row>
    <row r="4" spans="1:10" ht="67.5" customHeight="1" thickBot="1" x14ac:dyDescent="0.3">
      <c r="A4" s="375"/>
      <c r="B4" s="376"/>
      <c r="C4" s="1" t="s">
        <v>3</v>
      </c>
      <c r="D4" s="3" t="s">
        <v>4</v>
      </c>
      <c r="E4" s="2" t="s">
        <v>5</v>
      </c>
      <c r="F4" s="3" t="s">
        <v>6</v>
      </c>
      <c r="G4" s="3" t="s">
        <v>7</v>
      </c>
      <c r="H4" s="4" t="s">
        <v>8</v>
      </c>
      <c r="I4" s="5" t="s">
        <v>9</v>
      </c>
      <c r="J4" s="6" t="s">
        <v>10</v>
      </c>
    </row>
    <row r="5" spans="1:10" ht="25.5" customHeight="1" x14ac:dyDescent="0.25">
      <c r="A5" s="437" t="s">
        <v>70</v>
      </c>
      <c r="B5" s="7" t="s">
        <v>12</v>
      </c>
      <c r="C5" s="8" t="s">
        <v>13</v>
      </c>
      <c r="D5" s="8">
        <v>1192</v>
      </c>
      <c r="E5" s="8" t="s">
        <v>13</v>
      </c>
      <c r="F5" s="8" t="s">
        <v>13</v>
      </c>
      <c r="G5" s="8" t="s">
        <v>13</v>
      </c>
      <c r="H5" s="8" t="s">
        <v>13</v>
      </c>
      <c r="I5" s="142">
        <v>386</v>
      </c>
      <c r="J5" s="9">
        <f>SUM(C5:I5)</f>
        <v>1578</v>
      </c>
    </row>
    <row r="6" spans="1:10" ht="25.5" customHeight="1" x14ac:dyDescent="0.25">
      <c r="A6" s="431"/>
      <c r="B6" s="10" t="s">
        <v>14</v>
      </c>
      <c r="C6" s="158" t="s">
        <v>15</v>
      </c>
      <c r="D6" s="11">
        <f t="shared" ref="D6:J6" si="0">D5/D$15</f>
        <v>0.5295424255886273</v>
      </c>
      <c r="E6" s="158" t="s">
        <v>15</v>
      </c>
      <c r="F6" s="11" t="s">
        <v>15</v>
      </c>
      <c r="G6" s="11" t="s">
        <v>15</v>
      </c>
      <c r="H6" s="158" t="s">
        <v>15</v>
      </c>
      <c r="I6" s="143">
        <f t="shared" si="0"/>
        <v>0.3547794117647059</v>
      </c>
      <c r="J6" s="12">
        <f t="shared" si="0"/>
        <v>0.472596585804133</v>
      </c>
    </row>
    <row r="7" spans="1:10" ht="25.5" customHeight="1" x14ac:dyDescent="0.25">
      <c r="A7" s="430" t="s">
        <v>71</v>
      </c>
      <c r="B7" s="13" t="s">
        <v>12</v>
      </c>
      <c r="C7" s="14" t="s">
        <v>13</v>
      </c>
      <c r="D7" s="14">
        <v>522</v>
      </c>
      <c r="E7" s="14" t="s">
        <v>13</v>
      </c>
      <c r="F7" s="14" t="s">
        <v>13</v>
      </c>
      <c r="G7" s="14" t="s">
        <v>13</v>
      </c>
      <c r="H7" s="14" t="s">
        <v>13</v>
      </c>
      <c r="I7" s="144">
        <v>255</v>
      </c>
      <c r="J7" s="15">
        <f t="shared" ref="J7" si="1">SUM(C7:I7)</f>
        <v>777</v>
      </c>
    </row>
    <row r="8" spans="1:10" ht="25.5" customHeight="1" x14ac:dyDescent="0.25">
      <c r="A8" s="431"/>
      <c r="B8" s="10" t="s">
        <v>14</v>
      </c>
      <c r="C8" s="11" t="s">
        <v>15</v>
      </c>
      <c r="D8" s="11">
        <f t="shared" ref="D8:J8" si="2">D7/D$15</f>
        <v>0.23189693469569081</v>
      </c>
      <c r="E8" s="11" t="s">
        <v>15</v>
      </c>
      <c r="F8" s="11" t="s">
        <v>15</v>
      </c>
      <c r="G8" s="11" t="s">
        <v>15</v>
      </c>
      <c r="H8" s="11" t="s">
        <v>15</v>
      </c>
      <c r="I8" s="143">
        <f t="shared" si="2"/>
        <v>0.234375</v>
      </c>
      <c r="J8" s="12">
        <f t="shared" si="2"/>
        <v>0.23270440251572327</v>
      </c>
    </row>
    <row r="9" spans="1:10" ht="25.5" customHeight="1" x14ac:dyDescent="0.25">
      <c r="A9" s="430" t="s">
        <v>72</v>
      </c>
      <c r="B9" s="13" t="s">
        <v>12</v>
      </c>
      <c r="C9" s="14" t="s">
        <v>13</v>
      </c>
      <c r="D9" s="14">
        <v>122</v>
      </c>
      <c r="E9" s="14" t="s">
        <v>13</v>
      </c>
      <c r="F9" s="14" t="s">
        <v>13</v>
      </c>
      <c r="G9" s="14" t="s">
        <v>13</v>
      </c>
      <c r="H9" s="14" t="s">
        <v>13</v>
      </c>
      <c r="I9" s="144">
        <v>69</v>
      </c>
      <c r="J9" s="15">
        <f t="shared" ref="J9" si="3">SUM(C9:I9)</f>
        <v>191</v>
      </c>
    </row>
    <row r="10" spans="1:10" ht="25.5" customHeight="1" x14ac:dyDescent="0.25">
      <c r="A10" s="431"/>
      <c r="B10" s="10" t="s">
        <v>14</v>
      </c>
      <c r="C10" s="11" t="s">
        <v>15</v>
      </c>
      <c r="D10" s="11">
        <f t="shared" ref="D10:J10" si="4">D9/D$15</f>
        <v>5.4198134162594405E-2</v>
      </c>
      <c r="E10" s="11" t="s">
        <v>15</v>
      </c>
      <c r="F10" s="11" t="s">
        <v>15</v>
      </c>
      <c r="G10" s="11" t="s">
        <v>15</v>
      </c>
      <c r="H10" s="11" t="s">
        <v>15</v>
      </c>
      <c r="I10" s="143">
        <f t="shared" si="4"/>
        <v>6.341911764705882E-2</v>
      </c>
      <c r="J10" s="12">
        <f t="shared" si="4"/>
        <v>5.7202755315962861E-2</v>
      </c>
    </row>
    <row r="11" spans="1:10" ht="25.5" customHeight="1" x14ac:dyDescent="0.25">
      <c r="A11" s="430" t="s">
        <v>73</v>
      </c>
      <c r="B11" s="13" t="s">
        <v>12</v>
      </c>
      <c r="C11" s="14" t="s">
        <v>13</v>
      </c>
      <c r="D11" s="14">
        <v>406</v>
      </c>
      <c r="E11" s="14" t="s">
        <v>13</v>
      </c>
      <c r="F11" s="14" t="s">
        <v>13</v>
      </c>
      <c r="G11" s="14" t="s">
        <v>13</v>
      </c>
      <c r="H11" s="14" t="s">
        <v>13</v>
      </c>
      <c r="I11" s="144">
        <v>378</v>
      </c>
      <c r="J11" s="15">
        <f t="shared" ref="J11" si="5">SUM(C11:I11)</f>
        <v>784</v>
      </c>
    </row>
    <row r="12" spans="1:10" ht="25.5" customHeight="1" x14ac:dyDescent="0.25">
      <c r="A12" s="431"/>
      <c r="B12" s="10" t="s">
        <v>14</v>
      </c>
      <c r="C12" s="11" t="s">
        <v>15</v>
      </c>
      <c r="D12" s="11">
        <f t="shared" ref="D12:J12" si="6">D11/D$15</f>
        <v>0.18036428254109285</v>
      </c>
      <c r="E12" s="11" t="s">
        <v>15</v>
      </c>
      <c r="F12" s="11" t="s">
        <v>15</v>
      </c>
      <c r="G12" s="11" t="s">
        <v>15</v>
      </c>
      <c r="H12" s="11" t="s">
        <v>15</v>
      </c>
      <c r="I12" s="143">
        <f t="shared" si="6"/>
        <v>0.34742647058823528</v>
      </c>
      <c r="J12" s="12">
        <f t="shared" si="6"/>
        <v>0.23480083857442349</v>
      </c>
    </row>
    <row r="13" spans="1:10" ht="25.5" customHeight="1" x14ac:dyDescent="0.25">
      <c r="A13" s="430" t="s">
        <v>74</v>
      </c>
      <c r="B13" s="13" t="s">
        <v>12</v>
      </c>
      <c r="C13" s="14" t="s">
        <v>13</v>
      </c>
      <c r="D13" s="14">
        <v>9</v>
      </c>
      <c r="E13" s="14" t="s">
        <v>13</v>
      </c>
      <c r="F13" s="14" t="s">
        <v>13</v>
      </c>
      <c r="G13" s="14" t="s">
        <v>13</v>
      </c>
      <c r="H13" s="14" t="s">
        <v>13</v>
      </c>
      <c r="I13" s="144">
        <v>0</v>
      </c>
      <c r="J13" s="15">
        <f t="shared" ref="J13" si="7">SUM(C13:I13)</f>
        <v>9</v>
      </c>
    </row>
    <row r="14" spans="1:10" ht="25.5" customHeight="1" thickBot="1" x14ac:dyDescent="0.3">
      <c r="A14" s="432"/>
      <c r="B14" s="10" t="s">
        <v>14</v>
      </c>
      <c r="C14" s="16" t="s">
        <v>15</v>
      </c>
      <c r="D14" s="16">
        <f t="shared" ref="D14:J14" si="8">D13/D$15</f>
        <v>3.9982230119946687E-3</v>
      </c>
      <c r="E14" s="16" t="s">
        <v>15</v>
      </c>
      <c r="F14" s="16" t="s">
        <v>15</v>
      </c>
      <c r="G14" s="16" t="s">
        <v>15</v>
      </c>
      <c r="H14" s="16" t="s">
        <v>15</v>
      </c>
      <c r="I14" s="159">
        <f t="shared" si="8"/>
        <v>0</v>
      </c>
      <c r="J14" s="17">
        <f t="shared" si="8"/>
        <v>2.6954177897574125E-3</v>
      </c>
    </row>
    <row r="15" spans="1:10" ht="27.75" customHeight="1" x14ac:dyDescent="0.25">
      <c r="A15" s="433" t="s">
        <v>75</v>
      </c>
      <c r="B15" s="7" t="s">
        <v>12</v>
      </c>
      <c r="C15" s="19" t="s">
        <v>13</v>
      </c>
      <c r="D15" s="19">
        <f>D5+D7+D9+D11+D13</f>
        <v>2251</v>
      </c>
      <c r="E15" s="19" t="s">
        <v>13</v>
      </c>
      <c r="F15" s="19" t="s">
        <v>13</v>
      </c>
      <c r="G15" s="19" t="s">
        <v>13</v>
      </c>
      <c r="H15" s="19" t="s">
        <v>13</v>
      </c>
      <c r="I15" s="118">
        <f t="shared" ref="I15:J15" si="9">I5+I7+I9+I11+I13</f>
        <v>1088</v>
      </c>
      <c r="J15" s="20">
        <f t="shared" si="9"/>
        <v>3339</v>
      </c>
    </row>
    <row r="16" spans="1:10" ht="27.75" customHeight="1" thickBot="1" x14ac:dyDescent="0.3">
      <c r="A16" s="434"/>
      <c r="B16" s="149" t="s">
        <v>14</v>
      </c>
      <c r="C16" s="22" t="s">
        <v>15</v>
      </c>
      <c r="D16" s="22">
        <f t="shared" ref="D16" si="10">D15/D$15</f>
        <v>1</v>
      </c>
      <c r="E16" s="22" t="s">
        <v>15</v>
      </c>
      <c r="F16" s="22" t="s">
        <v>15</v>
      </c>
      <c r="G16" s="22" t="s">
        <v>15</v>
      </c>
      <c r="H16" s="22" t="s">
        <v>15</v>
      </c>
      <c r="I16" s="120">
        <f t="shared" ref="I16" si="11">I15/I$15</f>
        <v>1</v>
      </c>
      <c r="J16" s="23">
        <f>J15/J$15</f>
        <v>1</v>
      </c>
    </row>
    <row r="17" spans="1:10" ht="36" customHeight="1" thickBot="1" x14ac:dyDescent="0.3">
      <c r="A17" s="24"/>
      <c r="B17" s="25"/>
      <c r="C17" s="26"/>
      <c r="D17" s="26"/>
      <c r="E17" s="26"/>
      <c r="F17" s="26"/>
      <c r="G17" s="26"/>
      <c r="H17" s="26"/>
      <c r="I17" s="26"/>
      <c r="J17" s="26"/>
    </row>
    <row r="18" spans="1:10" ht="44.25" customHeight="1" x14ac:dyDescent="0.25">
      <c r="A18" s="27" t="s">
        <v>76</v>
      </c>
      <c r="B18" s="160" t="s">
        <v>12</v>
      </c>
      <c r="C18" s="29" t="s">
        <v>13</v>
      </c>
      <c r="D18" s="30">
        <v>10</v>
      </c>
      <c r="E18" s="30" t="s">
        <v>13</v>
      </c>
      <c r="F18" s="30" t="s">
        <v>13</v>
      </c>
      <c r="G18" s="30" t="s">
        <v>13</v>
      </c>
      <c r="H18" s="30" t="s">
        <v>13</v>
      </c>
      <c r="I18" s="30">
        <v>0</v>
      </c>
      <c r="J18" s="32">
        <f>SUM(C18:I18)</f>
        <v>10</v>
      </c>
    </row>
    <row r="19" spans="1:10" ht="44.25" customHeight="1" thickBot="1" x14ac:dyDescent="0.3">
      <c r="A19" s="161" t="s">
        <v>29</v>
      </c>
      <c r="B19" s="149" t="s">
        <v>12</v>
      </c>
      <c r="C19" s="35" t="s">
        <v>13</v>
      </c>
      <c r="D19" s="37">
        <v>0</v>
      </c>
      <c r="E19" s="37" t="s">
        <v>13</v>
      </c>
      <c r="F19" s="37" t="s">
        <v>13</v>
      </c>
      <c r="G19" s="37" t="s">
        <v>13</v>
      </c>
      <c r="H19" s="37" t="s">
        <v>13</v>
      </c>
      <c r="I19" s="38">
        <v>0</v>
      </c>
      <c r="J19" s="162">
        <f>SUM(C19:I19)</f>
        <v>0</v>
      </c>
    </row>
    <row r="20" spans="1:10" ht="44.25" customHeight="1" thickBot="1" x14ac:dyDescent="0.3">
      <c r="A20" s="324" t="s">
        <v>30</v>
      </c>
      <c r="B20" s="149" t="s">
        <v>12</v>
      </c>
      <c r="C20" s="35" t="s">
        <v>13</v>
      </c>
      <c r="D20" s="37">
        <v>2261</v>
      </c>
      <c r="E20" s="37" t="s">
        <v>13</v>
      </c>
      <c r="F20" s="37" t="s">
        <v>13</v>
      </c>
      <c r="G20" s="37" t="s">
        <v>13</v>
      </c>
      <c r="H20" s="37" t="s">
        <v>13</v>
      </c>
      <c r="I20" s="37">
        <v>1088</v>
      </c>
      <c r="J20" s="36">
        <f>SUM(C20:I20)</f>
        <v>3349</v>
      </c>
    </row>
    <row r="21" spans="1:10" ht="54.75" customHeight="1" thickBot="1" x14ac:dyDescent="0.3">
      <c r="A21" s="322"/>
      <c r="B21" s="24"/>
      <c r="C21" s="39"/>
      <c r="D21" s="39"/>
      <c r="E21" s="39"/>
      <c r="F21" s="39"/>
      <c r="G21" s="39"/>
      <c r="H21" s="39"/>
      <c r="I21" s="39"/>
      <c r="J21" s="40"/>
    </row>
    <row r="22" spans="1:10" ht="42" customHeight="1" x14ac:dyDescent="0.25">
      <c r="A22" s="344" t="s">
        <v>31</v>
      </c>
      <c r="B22" s="345"/>
      <c r="C22" s="345"/>
      <c r="D22" s="42"/>
      <c r="E22" s="42"/>
      <c r="F22" s="42"/>
      <c r="G22" s="42"/>
      <c r="H22" s="42"/>
      <c r="I22" s="42"/>
      <c r="J22" s="43"/>
    </row>
    <row r="23" spans="1:10" ht="42" customHeight="1" x14ac:dyDescent="0.25">
      <c r="A23" s="353" t="s">
        <v>32</v>
      </c>
      <c r="B23" s="354"/>
      <c r="C23" s="163">
        <v>0</v>
      </c>
      <c r="D23" s="45">
        <v>4</v>
      </c>
      <c r="E23" s="45">
        <v>0</v>
      </c>
      <c r="F23" s="45">
        <v>0</v>
      </c>
      <c r="G23" s="45">
        <v>0</v>
      </c>
      <c r="H23" s="45">
        <v>0</v>
      </c>
      <c r="I23" s="45">
        <v>1</v>
      </c>
      <c r="J23" s="46">
        <f>SUM(C23:I23)</f>
        <v>5</v>
      </c>
    </row>
    <row r="24" spans="1:10" ht="42" customHeight="1" thickBot="1" x14ac:dyDescent="0.3">
      <c r="A24" s="355" t="s">
        <v>33</v>
      </c>
      <c r="B24" s="356"/>
      <c r="C24" s="47">
        <v>0</v>
      </c>
      <c r="D24" s="48">
        <v>5</v>
      </c>
      <c r="E24" s="48">
        <v>0</v>
      </c>
      <c r="F24" s="48">
        <v>2</v>
      </c>
      <c r="G24" s="48">
        <v>2</v>
      </c>
      <c r="H24" s="48">
        <v>0</v>
      </c>
      <c r="I24" s="49">
        <v>1</v>
      </c>
      <c r="J24" s="50">
        <f>SUM(C24:I24)</f>
        <v>10</v>
      </c>
    </row>
    <row r="25" spans="1:10" ht="31.5" customHeight="1" x14ac:dyDescent="0.25">
      <c r="A25" s="51" t="s">
        <v>34</v>
      </c>
      <c r="B25" s="52"/>
      <c r="C25" s="53"/>
      <c r="D25" s="53"/>
      <c r="E25" s="53"/>
      <c r="F25" s="53"/>
      <c r="G25" s="53"/>
      <c r="H25" s="53"/>
      <c r="I25" s="53"/>
      <c r="J25" s="53"/>
    </row>
  </sheetData>
  <mergeCells count="13">
    <mergeCell ref="A7:A8"/>
    <mergeCell ref="A1:J1"/>
    <mergeCell ref="A2:J2"/>
    <mergeCell ref="A3:B4"/>
    <mergeCell ref="C3:J3"/>
    <mergeCell ref="A5:A6"/>
    <mergeCell ref="A24:B24"/>
    <mergeCell ref="A9:A10"/>
    <mergeCell ref="A11:A12"/>
    <mergeCell ref="A13:A14"/>
    <mergeCell ref="A15:A16"/>
    <mergeCell ref="A22:C22"/>
    <mergeCell ref="A23:B23"/>
  </mergeCells>
  <pageMargins left="0.70866141732283472" right="0.70866141732283472" top="0.74803149606299213" bottom="0.74803149606299213" header="0.31496062992125984" footer="0.31496062992125984"/>
  <pageSetup paperSize="9" scale="5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1"/>
  <sheetViews>
    <sheetView zoomScale="71" zoomScaleNormal="71" workbookViewId="0">
      <selection sqref="A1:J1"/>
    </sheetView>
  </sheetViews>
  <sheetFormatPr baseColWidth="10" defaultRowHeight="15" x14ac:dyDescent="0.25"/>
  <cols>
    <col min="1" max="1" width="33.7109375" customWidth="1"/>
    <col min="2" max="2" width="12.140625" style="54" customWidth="1"/>
    <col min="3" max="10" width="22.5703125" customWidth="1"/>
  </cols>
  <sheetData>
    <row r="1" spans="1:10" ht="43.5" customHeight="1" x14ac:dyDescent="0.25">
      <c r="A1" s="435" t="s">
        <v>61</v>
      </c>
      <c r="B1" s="435"/>
      <c r="C1" s="435"/>
      <c r="D1" s="435"/>
      <c r="E1" s="435"/>
      <c r="F1" s="435"/>
      <c r="G1" s="435"/>
      <c r="H1" s="435"/>
      <c r="I1" s="435"/>
      <c r="J1" s="435"/>
    </row>
    <row r="2" spans="1:10" ht="43.5" customHeight="1" thickBot="1" x14ac:dyDescent="0.3">
      <c r="A2" s="435" t="s">
        <v>143</v>
      </c>
      <c r="B2" s="435"/>
      <c r="C2" s="436"/>
      <c r="D2" s="436"/>
      <c r="E2" s="436"/>
      <c r="F2" s="436"/>
      <c r="G2" s="436"/>
      <c r="H2" s="436"/>
      <c r="I2" s="436"/>
      <c r="J2" s="436"/>
    </row>
    <row r="3" spans="1:10" ht="51.75" customHeight="1" thickBot="1" x14ac:dyDescent="0.3">
      <c r="A3" s="370" t="s">
        <v>62</v>
      </c>
      <c r="B3" s="374"/>
      <c r="C3" s="377" t="s">
        <v>2</v>
      </c>
      <c r="D3" s="378"/>
      <c r="E3" s="378"/>
      <c r="F3" s="378"/>
      <c r="G3" s="378"/>
      <c r="H3" s="378"/>
      <c r="I3" s="378"/>
      <c r="J3" s="379"/>
    </row>
    <row r="4" spans="1:10" ht="48" customHeight="1" thickBot="1" x14ac:dyDescent="0.3">
      <c r="A4" s="375"/>
      <c r="B4" s="376"/>
      <c r="C4" s="1" t="s">
        <v>3</v>
      </c>
      <c r="D4" s="3" t="s">
        <v>4</v>
      </c>
      <c r="E4" s="2" t="s">
        <v>5</v>
      </c>
      <c r="F4" s="3" t="s">
        <v>6</v>
      </c>
      <c r="G4" s="3" t="s">
        <v>7</v>
      </c>
      <c r="H4" s="3" t="s">
        <v>8</v>
      </c>
      <c r="I4" s="5" t="s">
        <v>9</v>
      </c>
      <c r="J4" s="6" t="s">
        <v>10</v>
      </c>
    </row>
    <row r="5" spans="1:10" ht="25.5" customHeight="1" x14ac:dyDescent="0.25">
      <c r="A5" s="441" t="s">
        <v>63</v>
      </c>
      <c r="B5" s="13" t="s">
        <v>12</v>
      </c>
      <c r="C5" s="8" t="s">
        <v>13</v>
      </c>
      <c r="D5" s="8">
        <v>1166</v>
      </c>
      <c r="E5" s="8" t="s">
        <v>13</v>
      </c>
      <c r="F5" s="8" t="s">
        <v>13</v>
      </c>
      <c r="G5" s="8" t="s">
        <v>13</v>
      </c>
      <c r="H5" s="8" t="s">
        <v>13</v>
      </c>
      <c r="I5" s="142">
        <v>585</v>
      </c>
      <c r="J5" s="9">
        <f>SUM(C5:I5)</f>
        <v>1751</v>
      </c>
    </row>
    <row r="6" spans="1:10" ht="25.5" customHeight="1" x14ac:dyDescent="0.25">
      <c r="A6" s="442"/>
      <c r="B6" s="10" t="s">
        <v>14</v>
      </c>
      <c r="C6" s="11" t="s">
        <v>15</v>
      </c>
      <c r="D6" s="11">
        <f t="shared" ref="D6:J6" si="0">D5/D$11</f>
        <v>0.5210008936550492</v>
      </c>
      <c r="E6" s="11" t="s">
        <v>15</v>
      </c>
      <c r="F6" s="11" t="s">
        <v>15</v>
      </c>
      <c r="G6" s="11" t="s">
        <v>15</v>
      </c>
      <c r="H6" s="11" t="s">
        <v>15</v>
      </c>
      <c r="I6" s="143">
        <f t="shared" si="0"/>
        <v>0.53966789667896675</v>
      </c>
      <c r="J6" s="12">
        <f t="shared" si="0"/>
        <v>0.5270921131848284</v>
      </c>
    </row>
    <row r="7" spans="1:10" ht="25.5" customHeight="1" x14ac:dyDescent="0.25">
      <c r="A7" s="438" t="s">
        <v>64</v>
      </c>
      <c r="B7" s="13" t="s">
        <v>12</v>
      </c>
      <c r="C7" s="14" t="s">
        <v>13</v>
      </c>
      <c r="D7" s="14">
        <v>154</v>
      </c>
      <c r="E7" s="14" t="s">
        <v>13</v>
      </c>
      <c r="F7" s="14" t="s">
        <v>13</v>
      </c>
      <c r="G7" s="14" t="s">
        <v>13</v>
      </c>
      <c r="H7" s="14" t="s">
        <v>13</v>
      </c>
      <c r="I7" s="144">
        <v>63</v>
      </c>
      <c r="J7" s="15">
        <f t="shared" ref="J7" si="1">SUM(C7:I7)</f>
        <v>217</v>
      </c>
    </row>
    <row r="8" spans="1:10" ht="25.5" customHeight="1" x14ac:dyDescent="0.25">
      <c r="A8" s="442"/>
      <c r="B8" s="10" t="s">
        <v>14</v>
      </c>
      <c r="C8" s="11" t="s">
        <v>15</v>
      </c>
      <c r="D8" s="11">
        <f t="shared" ref="D8:J8" si="2">D7/D$11</f>
        <v>6.8811438784629128E-2</v>
      </c>
      <c r="E8" s="11" t="s">
        <v>15</v>
      </c>
      <c r="F8" s="11" t="s">
        <v>15</v>
      </c>
      <c r="G8" s="11" t="s">
        <v>15</v>
      </c>
      <c r="H8" s="11" t="s">
        <v>15</v>
      </c>
      <c r="I8" s="143">
        <f t="shared" si="2"/>
        <v>5.8118081180811805E-2</v>
      </c>
      <c r="J8" s="12">
        <f t="shared" si="2"/>
        <v>6.5322095123419632E-2</v>
      </c>
    </row>
    <row r="9" spans="1:10" ht="25.5" customHeight="1" x14ac:dyDescent="0.25">
      <c r="A9" s="438" t="s">
        <v>65</v>
      </c>
      <c r="B9" s="145" t="s">
        <v>12</v>
      </c>
      <c r="C9" s="146" t="s">
        <v>13</v>
      </c>
      <c r="D9" s="146">
        <v>918</v>
      </c>
      <c r="E9" s="146" t="s">
        <v>13</v>
      </c>
      <c r="F9" s="146" t="s">
        <v>13</v>
      </c>
      <c r="G9" s="146" t="s">
        <v>13</v>
      </c>
      <c r="H9" s="146" t="s">
        <v>13</v>
      </c>
      <c r="I9" s="147">
        <v>436</v>
      </c>
      <c r="J9" s="148">
        <f t="shared" ref="J9:J11" si="3">SUM(C9:I9)</f>
        <v>1354</v>
      </c>
    </row>
    <row r="10" spans="1:10" ht="25.5" customHeight="1" thickBot="1" x14ac:dyDescent="0.3">
      <c r="A10" s="439"/>
      <c r="B10" s="149" t="s">
        <v>14</v>
      </c>
      <c r="C10" s="150" t="s">
        <v>15</v>
      </c>
      <c r="D10" s="150">
        <f t="shared" ref="D10:J10" si="4">D9/D$11</f>
        <v>0.41018766756032171</v>
      </c>
      <c r="E10" s="150" t="s">
        <v>15</v>
      </c>
      <c r="F10" s="150" t="s">
        <v>15</v>
      </c>
      <c r="G10" s="150" t="s">
        <v>15</v>
      </c>
      <c r="H10" s="150" t="s">
        <v>15</v>
      </c>
      <c r="I10" s="151">
        <f t="shared" si="4"/>
        <v>0.40221402214022139</v>
      </c>
      <c r="J10" s="152">
        <f t="shared" si="4"/>
        <v>0.40758579169175196</v>
      </c>
    </row>
    <row r="11" spans="1:10" ht="27.75" customHeight="1" x14ac:dyDescent="0.25">
      <c r="A11" s="440" t="s">
        <v>66</v>
      </c>
      <c r="B11" s="13" t="s">
        <v>12</v>
      </c>
      <c r="C11" s="153" t="s">
        <v>13</v>
      </c>
      <c r="D11" s="153">
        <f t="shared" ref="D11:I11" si="5">D5+D7++D9</f>
        <v>2238</v>
      </c>
      <c r="E11" s="153" t="s">
        <v>13</v>
      </c>
      <c r="F11" s="153" t="s">
        <v>13</v>
      </c>
      <c r="G11" s="153" t="s">
        <v>13</v>
      </c>
      <c r="H11" s="153" t="s">
        <v>13</v>
      </c>
      <c r="I11" s="154">
        <f t="shared" si="5"/>
        <v>1084</v>
      </c>
      <c r="J11" s="155">
        <f t="shared" si="3"/>
        <v>3322</v>
      </c>
    </row>
    <row r="12" spans="1:10" ht="27.75" customHeight="1" thickBot="1" x14ac:dyDescent="0.3">
      <c r="A12" s="375"/>
      <c r="B12" s="149" t="s">
        <v>14</v>
      </c>
      <c r="C12" s="22" t="s">
        <v>15</v>
      </c>
      <c r="D12" s="22">
        <f t="shared" ref="D12:I12" si="6">D11/D$11</f>
        <v>1</v>
      </c>
      <c r="E12" s="22" t="s">
        <v>15</v>
      </c>
      <c r="F12" s="22" t="s">
        <v>15</v>
      </c>
      <c r="G12" s="22" t="s">
        <v>15</v>
      </c>
      <c r="H12" s="22" t="s">
        <v>15</v>
      </c>
      <c r="I12" s="120">
        <f t="shared" si="6"/>
        <v>1</v>
      </c>
      <c r="J12" s="23">
        <f>J11/J$11</f>
        <v>1</v>
      </c>
    </row>
    <row r="13" spans="1:10" ht="36" customHeight="1" thickBot="1" x14ac:dyDescent="0.3">
      <c r="A13" s="24"/>
      <c r="B13" s="25"/>
      <c r="C13" s="26"/>
      <c r="D13" s="26"/>
      <c r="E13" s="26"/>
      <c r="F13" s="26"/>
      <c r="G13" s="26"/>
      <c r="H13" s="26"/>
      <c r="I13" s="26"/>
      <c r="J13" s="26"/>
    </row>
    <row r="14" spans="1:10" ht="48.75" customHeight="1" x14ac:dyDescent="0.25">
      <c r="A14" s="27" t="s">
        <v>67</v>
      </c>
      <c r="B14" s="28" t="s">
        <v>12</v>
      </c>
      <c r="C14" s="29" t="s">
        <v>13</v>
      </c>
      <c r="D14" s="30">
        <v>23</v>
      </c>
      <c r="E14" s="30" t="s">
        <v>13</v>
      </c>
      <c r="F14" s="30" t="s">
        <v>13</v>
      </c>
      <c r="G14" s="30" t="s">
        <v>13</v>
      </c>
      <c r="H14" s="30" t="s">
        <v>13</v>
      </c>
      <c r="I14" s="31">
        <v>4</v>
      </c>
      <c r="J14" s="32">
        <f>SUM(C14:I14)</f>
        <v>27</v>
      </c>
    </row>
    <row r="15" spans="1:10" ht="48.75" customHeight="1" thickBot="1" x14ac:dyDescent="0.3">
      <c r="A15" s="33" t="s">
        <v>29</v>
      </c>
      <c r="B15" s="156" t="s">
        <v>12</v>
      </c>
      <c r="C15" s="35" t="s">
        <v>13</v>
      </c>
      <c r="D15" s="37">
        <f t="shared" ref="D15:J15" si="7">D16-D11-D14</f>
        <v>0</v>
      </c>
      <c r="E15" s="37" t="s">
        <v>13</v>
      </c>
      <c r="F15" s="37" t="s">
        <v>13</v>
      </c>
      <c r="G15" s="37" t="s">
        <v>13</v>
      </c>
      <c r="H15" s="37" t="s">
        <v>13</v>
      </c>
      <c r="I15" s="38">
        <f t="shared" si="7"/>
        <v>0</v>
      </c>
      <c r="J15" s="36">
        <f t="shared" si="7"/>
        <v>0</v>
      </c>
    </row>
    <row r="16" spans="1:10" ht="48.75" customHeight="1" thickBot="1" x14ac:dyDescent="0.3">
      <c r="A16" s="326" t="s">
        <v>30</v>
      </c>
      <c r="B16" s="157" t="s">
        <v>12</v>
      </c>
      <c r="C16" s="35" t="s">
        <v>13</v>
      </c>
      <c r="D16" s="37">
        <v>2261</v>
      </c>
      <c r="E16" s="37" t="s">
        <v>13</v>
      </c>
      <c r="F16" s="37" t="s">
        <v>13</v>
      </c>
      <c r="G16" s="37" t="s">
        <v>13</v>
      </c>
      <c r="H16" s="37" t="s">
        <v>13</v>
      </c>
      <c r="I16" s="38">
        <v>1088</v>
      </c>
      <c r="J16" s="36">
        <f>SUM(C16:I16)</f>
        <v>3349</v>
      </c>
    </row>
    <row r="17" spans="1:10" ht="54.75" customHeight="1" thickBot="1" x14ac:dyDescent="0.3">
      <c r="A17" s="322"/>
      <c r="B17" s="24"/>
      <c r="C17" s="39"/>
      <c r="D17" s="39"/>
      <c r="E17" s="39"/>
      <c r="F17" s="39"/>
      <c r="G17" s="39"/>
      <c r="H17" s="39"/>
      <c r="I17" s="39"/>
      <c r="J17" s="40"/>
    </row>
    <row r="18" spans="1:10" ht="36" customHeight="1" x14ac:dyDescent="0.25">
      <c r="A18" s="344" t="s">
        <v>31</v>
      </c>
      <c r="B18" s="345"/>
      <c r="C18" s="345"/>
      <c r="D18" s="42"/>
      <c r="E18" s="42"/>
      <c r="F18" s="42"/>
      <c r="G18" s="42"/>
      <c r="H18" s="42"/>
      <c r="I18" s="42"/>
      <c r="J18" s="43"/>
    </row>
    <row r="19" spans="1:10" ht="36" customHeight="1" x14ac:dyDescent="0.25">
      <c r="A19" s="353" t="s">
        <v>32</v>
      </c>
      <c r="B19" s="354"/>
      <c r="C19" s="44">
        <v>0</v>
      </c>
      <c r="D19" s="45">
        <v>4</v>
      </c>
      <c r="E19" s="45">
        <v>0</v>
      </c>
      <c r="F19" s="45">
        <v>0</v>
      </c>
      <c r="G19" s="45">
        <v>0</v>
      </c>
      <c r="H19" s="45">
        <v>0</v>
      </c>
      <c r="I19" s="45">
        <v>1</v>
      </c>
      <c r="J19" s="46">
        <f>SUM(C19:I19)</f>
        <v>5</v>
      </c>
    </row>
    <row r="20" spans="1:10" ht="36" customHeight="1" thickBot="1" x14ac:dyDescent="0.3">
      <c r="A20" s="355" t="s">
        <v>33</v>
      </c>
      <c r="B20" s="356"/>
      <c r="C20" s="47">
        <v>0</v>
      </c>
      <c r="D20" s="48">
        <v>5</v>
      </c>
      <c r="E20" s="48">
        <v>0</v>
      </c>
      <c r="F20" s="48">
        <v>2</v>
      </c>
      <c r="G20" s="48">
        <v>2</v>
      </c>
      <c r="H20" s="48">
        <v>0</v>
      </c>
      <c r="I20" s="49">
        <v>1</v>
      </c>
      <c r="J20" s="50">
        <f>SUM(C20:I20)</f>
        <v>10</v>
      </c>
    </row>
    <row r="21" spans="1:10" ht="31.5" customHeight="1" x14ac:dyDescent="0.25">
      <c r="A21" s="51" t="s">
        <v>34</v>
      </c>
      <c r="B21" s="52"/>
      <c r="C21" s="53"/>
      <c r="D21" s="53"/>
      <c r="E21" s="53"/>
      <c r="F21" s="53"/>
      <c r="G21" s="53"/>
      <c r="H21" s="53"/>
      <c r="I21" s="53"/>
      <c r="J21" s="53"/>
    </row>
  </sheetData>
  <mergeCells count="11">
    <mergeCell ref="A7:A8"/>
    <mergeCell ref="A1:J1"/>
    <mergeCell ref="A2:J2"/>
    <mergeCell ref="A3:B4"/>
    <mergeCell ref="C3:J3"/>
    <mergeCell ref="A5:A6"/>
    <mergeCell ref="A9:A10"/>
    <mergeCell ref="A11:A12"/>
    <mergeCell ref="A18:C18"/>
    <mergeCell ref="A19:B19"/>
    <mergeCell ref="A20:B20"/>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3"/>
  <sheetViews>
    <sheetView topLeftCell="A15" zoomScale="64" zoomScaleNormal="64" workbookViewId="0">
      <selection sqref="A1:J1"/>
    </sheetView>
  </sheetViews>
  <sheetFormatPr baseColWidth="10" defaultRowHeight="15" x14ac:dyDescent="0.25"/>
  <cols>
    <col min="1" max="1" width="54.5703125" customWidth="1"/>
    <col min="2" max="2" width="17.28515625" style="54" customWidth="1"/>
    <col min="3" max="10" width="26.140625" customWidth="1"/>
  </cols>
  <sheetData>
    <row r="1" spans="1:10" ht="57" customHeight="1" x14ac:dyDescent="0.25">
      <c r="A1" s="455" t="s">
        <v>48</v>
      </c>
      <c r="B1" s="455"/>
      <c r="C1" s="455"/>
      <c r="D1" s="455"/>
      <c r="E1" s="455"/>
      <c r="F1" s="455"/>
      <c r="G1" s="455"/>
      <c r="H1" s="455"/>
      <c r="I1" s="455"/>
      <c r="J1" s="455"/>
    </row>
    <row r="2" spans="1:10" ht="42" customHeight="1" thickBot="1" x14ac:dyDescent="0.3">
      <c r="A2" s="456" t="s">
        <v>144</v>
      </c>
      <c r="B2" s="456"/>
      <c r="C2" s="457"/>
      <c r="D2" s="457"/>
      <c r="E2" s="457"/>
      <c r="F2" s="457"/>
      <c r="G2" s="457"/>
      <c r="H2" s="457"/>
      <c r="I2" s="457"/>
      <c r="J2" s="457"/>
    </row>
    <row r="3" spans="1:10" ht="51.75" customHeight="1" thickBot="1" x14ac:dyDescent="0.3">
      <c r="A3" s="421" t="s">
        <v>49</v>
      </c>
      <c r="B3" s="458"/>
      <c r="C3" s="377" t="s">
        <v>2</v>
      </c>
      <c r="D3" s="378"/>
      <c r="E3" s="378"/>
      <c r="F3" s="378"/>
      <c r="G3" s="378"/>
      <c r="H3" s="378"/>
      <c r="I3" s="378"/>
      <c r="J3" s="379"/>
    </row>
    <row r="4" spans="1:10" ht="57.75" customHeight="1" thickBot="1" x14ac:dyDescent="0.3">
      <c r="A4" s="425"/>
      <c r="B4" s="459"/>
      <c r="C4" s="97" t="s">
        <v>3</v>
      </c>
      <c r="D4" s="99" t="s">
        <v>145</v>
      </c>
      <c r="E4" s="99" t="s">
        <v>5</v>
      </c>
      <c r="F4" s="98" t="s">
        <v>6</v>
      </c>
      <c r="G4" s="98" t="s">
        <v>7</v>
      </c>
      <c r="H4" s="100" t="s">
        <v>8</v>
      </c>
      <c r="I4" s="101" t="s">
        <v>9</v>
      </c>
      <c r="J4" s="323" t="s">
        <v>10</v>
      </c>
    </row>
    <row r="5" spans="1:10" ht="31.5" customHeight="1" x14ac:dyDescent="0.25">
      <c r="A5" s="460" t="s">
        <v>50</v>
      </c>
      <c r="B5" s="102" t="s">
        <v>12</v>
      </c>
      <c r="C5" s="103" t="s">
        <v>13</v>
      </c>
      <c r="D5" s="103">
        <v>54</v>
      </c>
      <c r="E5" s="103" t="s">
        <v>13</v>
      </c>
      <c r="F5" s="103" t="s">
        <v>13</v>
      </c>
      <c r="G5" s="103" t="s">
        <v>13</v>
      </c>
      <c r="H5" s="103" t="s">
        <v>13</v>
      </c>
      <c r="I5" s="104">
        <v>85</v>
      </c>
      <c r="J5" s="105">
        <f>SUM(C5:I5)</f>
        <v>139</v>
      </c>
    </row>
    <row r="6" spans="1:10" ht="31.5" customHeight="1" x14ac:dyDescent="0.25">
      <c r="A6" s="453"/>
      <c r="B6" s="106" t="s">
        <v>14</v>
      </c>
      <c r="C6" s="107" t="s">
        <v>15</v>
      </c>
      <c r="D6" s="107">
        <f t="shared" ref="D6:J6" si="0">D5/D$21</f>
        <v>2.4500907441016333E-2</v>
      </c>
      <c r="E6" s="107" t="s">
        <v>15</v>
      </c>
      <c r="F6" s="107" t="s">
        <v>15</v>
      </c>
      <c r="G6" s="107" t="s">
        <v>15</v>
      </c>
      <c r="H6" s="107" t="s">
        <v>15</v>
      </c>
      <c r="I6" s="108">
        <f t="shared" si="0"/>
        <v>7.8630897317298803E-2</v>
      </c>
      <c r="J6" s="109">
        <f t="shared" si="0"/>
        <v>4.2313546423135465E-2</v>
      </c>
    </row>
    <row r="7" spans="1:10" ht="25.5" customHeight="1" x14ac:dyDescent="0.25">
      <c r="A7" s="452" t="s">
        <v>51</v>
      </c>
      <c r="B7" s="110" t="s">
        <v>12</v>
      </c>
      <c r="C7" s="111" t="s">
        <v>13</v>
      </c>
      <c r="D7" s="111">
        <v>189</v>
      </c>
      <c r="E7" s="111" t="s">
        <v>13</v>
      </c>
      <c r="F7" s="111" t="s">
        <v>13</v>
      </c>
      <c r="G7" s="111" t="s">
        <v>13</v>
      </c>
      <c r="H7" s="111" t="s">
        <v>13</v>
      </c>
      <c r="I7" s="112">
        <v>111</v>
      </c>
      <c r="J7" s="113">
        <f t="shared" ref="J7" si="1">SUM(C7:I7)</f>
        <v>300</v>
      </c>
    </row>
    <row r="8" spans="1:10" ht="25.5" customHeight="1" x14ac:dyDescent="0.25">
      <c r="A8" s="453"/>
      <c r="B8" s="106" t="s">
        <v>14</v>
      </c>
      <c r="C8" s="107" t="s">
        <v>15</v>
      </c>
      <c r="D8" s="107">
        <f t="shared" ref="D8:J8" si="2">D7/D$21</f>
        <v>8.5753176043557172E-2</v>
      </c>
      <c r="E8" s="107" t="s">
        <v>15</v>
      </c>
      <c r="F8" s="107" t="s">
        <v>15</v>
      </c>
      <c r="G8" s="107" t="s">
        <v>15</v>
      </c>
      <c r="H8" s="107" t="s">
        <v>15</v>
      </c>
      <c r="I8" s="108">
        <f t="shared" si="2"/>
        <v>0.1026827012025902</v>
      </c>
      <c r="J8" s="109">
        <f t="shared" si="2"/>
        <v>9.1324200913242004E-2</v>
      </c>
    </row>
    <row r="9" spans="1:10" ht="33.75" customHeight="1" x14ac:dyDescent="0.25">
      <c r="A9" s="452" t="s">
        <v>52</v>
      </c>
      <c r="B9" s="110" t="s">
        <v>12</v>
      </c>
      <c r="C9" s="111" t="s">
        <v>13</v>
      </c>
      <c r="D9" s="111">
        <v>624</v>
      </c>
      <c r="E9" s="111" t="s">
        <v>13</v>
      </c>
      <c r="F9" s="111" t="s">
        <v>13</v>
      </c>
      <c r="G9" s="111" t="s">
        <v>13</v>
      </c>
      <c r="H9" s="111" t="s">
        <v>13</v>
      </c>
      <c r="I9" s="112">
        <v>464</v>
      </c>
      <c r="J9" s="113">
        <f t="shared" ref="J9" si="3">SUM(C9:I9)</f>
        <v>1088</v>
      </c>
    </row>
    <row r="10" spans="1:10" ht="33.75" customHeight="1" x14ac:dyDescent="0.25">
      <c r="A10" s="453"/>
      <c r="B10" s="106" t="s">
        <v>14</v>
      </c>
      <c r="C10" s="107" t="s">
        <v>15</v>
      </c>
      <c r="D10" s="107">
        <f t="shared" ref="D10:J10" si="4">D9/D$21</f>
        <v>0.28312159709618873</v>
      </c>
      <c r="E10" s="107" t="s">
        <v>15</v>
      </c>
      <c r="F10" s="107" t="s">
        <v>15</v>
      </c>
      <c r="G10" s="107" t="s">
        <v>15</v>
      </c>
      <c r="H10" s="107" t="s">
        <v>15</v>
      </c>
      <c r="I10" s="108">
        <f t="shared" si="4"/>
        <v>0.42923219241443106</v>
      </c>
      <c r="J10" s="109">
        <f t="shared" si="4"/>
        <v>0.33120243531202437</v>
      </c>
    </row>
    <row r="11" spans="1:10" ht="25.5" customHeight="1" x14ac:dyDescent="0.25">
      <c r="A11" s="452" t="s">
        <v>53</v>
      </c>
      <c r="B11" s="110" t="s">
        <v>12</v>
      </c>
      <c r="C11" s="111" t="s">
        <v>13</v>
      </c>
      <c r="D11" s="111">
        <v>230</v>
      </c>
      <c r="E11" s="111" t="s">
        <v>13</v>
      </c>
      <c r="F11" s="111" t="s">
        <v>13</v>
      </c>
      <c r="G11" s="111" t="s">
        <v>13</v>
      </c>
      <c r="H11" s="111" t="s">
        <v>13</v>
      </c>
      <c r="I11" s="112">
        <v>202</v>
      </c>
      <c r="J11" s="113">
        <f t="shared" ref="J11" si="5">SUM(C11:I11)</f>
        <v>432</v>
      </c>
    </row>
    <row r="12" spans="1:10" ht="25.5" customHeight="1" x14ac:dyDescent="0.25">
      <c r="A12" s="453"/>
      <c r="B12" s="106" t="s">
        <v>14</v>
      </c>
      <c r="C12" s="107" t="s">
        <v>15</v>
      </c>
      <c r="D12" s="107">
        <f t="shared" ref="D12:J12" si="6">D11/D$21</f>
        <v>0.10435571687840291</v>
      </c>
      <c r="E12" s="107" t="s">
        <v>15</v>
      </c>
      <c r="F12" s="107" t="s">
        <v>15</v>
      </c>
      <c r="G12" s="107" t="s">
        <v>15</v>
      </c>
      <c r="H12" s="107" t="s">
        <v>15</v>
      </c>
      <c r="I12" s="108">
        <f t="shared" si="6"/>
        <v>0.18686401480111009</v>
      </c>
      <c r="J12" s="109">
        <f t="shared" si="6"/>
        <v>0.13150684931506848</v>
      </c>
    </row>
    <row r="13" spans="1:10" ht="25.5" customHeight="1" x14ac:dyDescent="0.25">
      <c r="A13" s="452" t="s">
        <v>54</v>
      </c>
      <c r="B13" s="110" t="s">
        <v>12</v>
      </c>
      <c r="C13" s="111" t="s">
        <v>13</v>
      </c>
      <c r="D13" s="111">
        <v>102</v>
      </c>
      <c r="E13" s="111" t="s">
        <v>13</v>
      </c>
      <c r="F13" s="111" t="s">
        <v>13</v>
      </c>
      <c r="G13" s="111" t="s">
        <v>13</v>
      </c>
      <c r="H13" s="111" t="s">
        <v>13</v>
      </c>
      <c r="I13" s="112">
        <v>65</v>
      </c>
      <c r="J13" s="113">
        <f t="shared" ref="J13" si="7">SUM(C13:I13)</f>
        <v>167</v>
      </c>
    </row>
    <row r="14" spans="1:10" ht="25.5" customHeight="1" x14ac:dyDescent="0.25">
      <c r="A14" s="453"/>
      <c r="B14" s="106" t="s">
        <v>14</v>
      </c>
      <c r="C14" s="107" t="s">
        <v>15</v>
      </c>
      <c r="D14" s="107">
        <f t="shared" ref="D14:J14" si="8">D13/D$21</f>
        <v>4.6279491833030852E-2</v>
      </c>
      <c r="E14" s="107" t="s">
        <v>15</v>
      </c>
      <c r="F14" s="107" t="s">
        <v>15</v>
      </c>
      <c r="G14" s="107" t="s">
        <v>15</v>
      </c>
      <c r="H14" s="107" t="s">
        <v>15</v>
      </c>
      <c r="I14" s="108">
        <f t="shared" si="8"/>
        <v>6.0129509713228495E-2</v>
      </c>
      <c r="J14" s="109">
        <f t="shared" si="8"/>
        <v>5.0837138508371384E-2</v>
      </c>
    </row>
    <row r="15" spans="1:10" ht="25.5" customHeight="1" x14ac:dyDescent="0.25">
      <c r="A15" s="452" t="s">
        <v>55</v>
      </c>
      <c r="B15" s="110" t="s">
        <v>12</v>
      </c>
      <c r="C15" s="111" t="s">
        <v>13</v>
      </c>
      <c r="D15" s="111">
        <v>40</v>
      </c>
      <c r="E15" s="111" t="s">
        <v>13</v>
      </c>
      <c r="F15" s="111" t="s">
        <v>13</v>
      </c>
      <c r="G15" s="111" t="s">
        <v>13</v>
      </c>
      <c r="H15" s="111" t="s">
        <v>13</v>
      </c>
      <c r="I15" s="112">
        <v>48</v>
      </c>
      <c r="J15" s="113">
        <f t="shared" ref="J15" si="9">SUM(C15:I15)</f>
        <v>88</v>
      </c>
    </row>
    <row r="16" spans="1:10" ht="25.5" customHeight="1" x14ac:dyDescent="0.25">
      <c r="A16" s="453"/>
      <c r="B16" s="106" t="s">
        <v>14</v>
      </c>
      <c r="C16" s="107" t="s">
        <v>15</v>
      </c>
      <c r="D16" s="107">
        <f t="shared" ref="D16:J16" si="10">D15/D$21</f>
        <v>1.8148820326678767E-2</v>
      </c>
      <c r="E16" s="107" t="s">
        <v>15</v>
      </c>
      <c r="F16" s="107" t="s">
        <v>15</v>
      </c>
      <c r="G16" s="107" t="s">
        <v>15</v>
      </c>
      <c r="H16" s="107" t="s">
        <v>15</v>
      </c>
      <c r="I16" s="108">
        <f t="shared" si="10"/>
        <v>4.4403330249768731E-2</v>
      </c>
      <c r="J16" s="109">
        <f t="shared" si="10"/>
        <v>2.6788432267884323E-2</v>
      </c>
    </row>
    <row r="17" spans="1:10" ht="25.5" customHeight="1" x14ac:dyDescent="0.25">
      <c r="A17" s="454" t="s">
        <v>56</v>
      </c>
      <c r="B17" s="110" t="s">
        <v>12</v>
      </c>
      <c r="C17" s="111" t="s">
        <v>13</v>
      </c>
      <c r="D17" s="111">
        <v>374</v>
      </c>
      <c r="E17" s="111" t="s">
        <v>13</v>
      </c>
      <c r="F17" s="111" t="s">
        <v>13</v>
      </c>
      <c r="G17" s="111" t="s">
        <v>13</v>
      </c>
      <c r="H17" s="111" t="s">
        <v>13</v>
      </c>
      <c r="I17" s="112">
        <v>0</v>
      </c>
      <c r="J17" s="113">
        <f t="shared" ref="J17" si="11">SUM(C17:I17)</f>
        <v>374</v>
      </c>
    </row>
    <row r="18" spans="1:10" ht="25.5" customHeight="1" x14ac:dyDescent="0.25">
      <c r="A18" s="453"/>
      <c r="B18" s="106" t="s">
        <v>14</v>
      </c>
      <c r="C18" s="107" t="s">
        <v>15</v>
      </c>
      <c r="D18" s="107">
        <f t="shared" ref="D18:J18" si="12">D17/D$21</f>
        <v>0.16969147005444646</v>
      </c>
      <c r="E18" s="107" t="s">
        <v>15</v>
      </c>
      <c r="F18" s="107" t="s">
        <v>15</v>
      </c>
      <c r="G18" s="107" t="s">
        <v>15</v>
      </c>
      <c r="H18" s="107" t="s">
        <v>15</v>
      </c>
      <c r="I18" s="108">
        <f t="shared" si="12"/>
        <v>0</v>
      </c>
      <c r="J18" s="109">
        <f t="shared" si="12"/>
        <v>0.11385083713850837</v>
      </c>
    </row>
    <row r="19" spans="1:10" ht="25.5" customHeight="1" x14ac:dyDescent="0.25">
      <c r="A19" s="454" t="s">
        <v>57</v>
      </c>
      <c r="B19" s="110" t="s">
        <v>12</v>
      </c>
      <c r="C19" s="111" t="s">
        <v>13</v>
      </c>
      <c r="D19" s="111">
        <v>591</v>
      </c>
      <c r="E19" s="111" t="s">
        <v>13</v>
      </c>
      <c r="F19" s="111" t="s">
        <v>13</v>
      </c>
      <c r="G19" s="111" t="s">
        <v>13</v>
      </c>
      <c r="H19" s="111" t="s">
        <v>13</v>
      </c>
      <c r="I19" s="112">
        <v>106</v>
      </c>
      <c r="J19" s="113">
        <f t="shared" ref="J19" si="13">SUM(C19:I19)</f>
        <v>697</v>
      </c>
    </row>
    <row r="20" spans="1:10" ht="25.5" customHeight="1" thickBot="1" x14ac:dyDescent="0.3">
      <c r="A20" s="454"/>
      <c r="B20" s="110" t="s">
        <v>14</v>
      </c>
      <c r="C20" s="114" t="s">
        <v>15</v>
      </c>
      <c r="D20" s="114">
        <f t="shared" ref="D20:J20" si="14">D19/D$21</f>
        <v>0.26814882032667875</v>
      </c>
      <c r="E20" s="114" t="s">
        <v>15</v>
      </c>
      <c r="F20" s="114" t="s">
        <v>15</v>
      </c>
      <c r="G20" s="114" t="s">
        <v>15</v>
      </c>
      <c r="H20" s="114" t="s">
        <v>15</v>
      </c>
      <c r="I20" s="115">
        <f t="shared" si="14"/>
        <v>9.8057354301572613E-2</v>
      </c>
      <c r="J20" s="116">
        <f t="shared" si="14"/>
        <v>0.21217656012176561</v>
      </c>
    </row>
    <row r="21" spans="1:10" ht="30.75" customHeight="1" x14ac:dyDescent="0.25">
      <c r="A21" s="443" t="s">
        <v>58</v>
      </c>
      <c r="B21" s="117" t="s">
        <v>12</v>
      </c>
      <c r="C21" s="19" t="s">
        <v>13</v>
      </c>
      <c r="D21" s="19">
        <f t="shared" ref="D21:J21" si="15">D5+D7+D9+D11+D13+D15+D17+D19</f>
        <v>2204</v>
      </c>
      <c r="E21" s="19" t="s">
        <v>13</v>
      </c>
      <c r="F21" s="19" t="s">
        <v>13</v>
      </c>
      <c r="G21" s="19" t="s">
        <v>13</v>
      </c>
      <c r="H21" s="19" t="s">
        <v>13</v>
      </c>
      <c r="I21" s="118">
        <f t="shared" si="15"/>
        <v>1081</v>
      </c>
      <c r="J21" s="20">
        <f t="shared" si="15"/>
        <v>3285</v>
      </c>
    </row>
    <row r="22" spans="1:10" ht="30.75" customHeight="1" thickBot="1" x14ac:dyDescent="0.3">
      <c r="A22" s="444"/>
      <c r="B22" s="119" t="s">
        <v>14</v>
      </c>
      <c r="C22" s="22" t="s">
        <v>15</v>
      </c>
      <c r="D22" s="22">
        <f t="shared" ref="D22:I22" si="16">D21/D$21</f>
        <v>1</v>
      </c>
      <c r="E22" s="22" t="s">
        <v>15</v>
      </c>
      <c r="F22" s="22" t="s">
        <v>15</v>
      </c>
      <c r="G22" s="22" t="s">
        <v>15</v>
      </c>
      <c r="H22" s="22" t="s">
        <v>15</v>
      </c>
      <c r="I22" s="120">
        <f t="shared" si="16"/>
        <v>1</v>
      </c>
      <c r="J22" s="23">
        <f>J21/J$21</f>
        <v>1</v>
      </c>
    </row>
    <row r="23" spans="1:10" ht="36" customHeight="1" thickBot="1" x14ac:dyDescent="0.3">
      <c r="A23" s="24"/>
      <c r="B23" s="25"/>
      <c r="C23" s="26"/>
      <c r="D23" s="26"/>
      <c r="E23" s="26"/>
      <c r="F23" s="26"/>
      <c r="G23" s="26"/>
      <c r="H23" s="26"/>
      <c r="I23" s="26"/>
      <c r="J23" s="26"/>
    </row>
    <row r="24" spans="1:10" ht="57" customHeight="1" x14ac:dyDescent="0.25">
      <c r="A24" s="27" t="s">
        <v>59</v>
      </c>
      <c r="B24" s="121" t="s">
        <v>12</v>
      </c>
      <c r="C24" s="122" t="s">
        <v>13</v>
      </c>
      <c r="D24" s="123">
        <v>57</v>
      </c>
      <c r="E24" s="123" t="s">
        <v>13</v>
      </c>
      <c r="F24" s="123" t="s">
        <v>13</v>
      </c>
      <c r="G24" s="123" t="s">
        <v>13</v>
      </c>
      <c r="H24" s="123" t="s">
        <v>13</v>
      </c>
      <c r="I24" s="124">
        <v>7</v>
      </c>
      <c r="J24" s="125">
        <f>SUM(C24:I24)</f>
        <v>64</v>
      </c>
    </row>
    <row r="25" spans="1:10" ht="55.5" customHeight="1" thickBot="1" x14ac:dyDescent="0.3">
      <c r="A25" s="33" t="s">
        <v>29</v>
      </c>
      <c r="B25" s="126" t="s">
        <v>12</v>
      </c>
      <c r="C25" s="127" t="s">
        <v>13</v>
      </c>
      <c r="D25" s="128">
        <f t="shared" ref="D25:J25" si="17">D26-D21-D24</f>
        <v>0</v>
      </c>
      <c r="E25" s="127" t="s">
        <v>13</v>
      </c>
      <c r="F25" s="127" t="s">
        <v>13</v>
      </c>
      <c r="G25" s="129" t="s">
        <v>13</v>
      </c>
      <c r="H25" s="129" t="s">
        <v>13</v>
      </c>
      <c r="I25" s="130">
        <f t="shared" si="17"/>
        <v>0</v>
      </c>
      <c r="J25" s="131">
        <f t="shared" si="17"/>
        <v>0</v>
      </c>
    </row>
    <row r="26" spans="1:10" ht="54.75" customHeight="1" thickBot="1" x14ac:dyDescent="0.3">
      <c r="A26" s="326" t="s">
        <v>30</v>
      </c>
      <c r="B26" s="132" t="s">
        <v>12</v>
      </c>
      <c r="C26" s="127" t="s">
        <v>13</v>
      </c>
      <c r="D26" s="129">
        <v>2261</v>
      </c>
      <c r="E26" s="129" t="s">
        <v>13</v>
      </c>
      <c r="F26" s="129" t="s">
        <v>13</v>
      </c>
      <c r="G26" s="129" t="s">
        <v>13</v>
      </c>
      <c r="H26" s="129" t="s">
        <v>13</v>
      </c>
      <c r="I26" s="130">
        <v>1088</v>
      </c>
      <c r="J26" s="131">
        <f>SUM(C26:I26)</f>
        <v>3349</v>
      </c>
    </row>
    <row r="27" spans="1:10" ht="54.75" customHeight="1" thickBot="1" x14ac:dyDescent="0.3">
      <c r="A27" s="322"/>
      <c r="B27" s="24"/>
      <c r="C27" s="39"/>
      <c r="D27" s="39"/>
      <c r="E27" s="39"/>
      <c r="F27" s="39"/>
      <c r="G27" s="39"/>
      <c r="H27" s="39"/>
      <c r="I27" s="39"/>
      <c r="J27" s="40"/>
    </row>
    <row r="28" spans="1:10" ht="36.75" customHeight="1" x14ac:dyDescent="0.25">
      <c r="A28" s="445" t="s">
        <v>31</v>
      </c>
      <c r="B28" s="446"/>
      <c r="C28" s="446"/>
      <c r="D28" s="42"/>
      <c r="E28" s="42"/>
      <c r="F28" s="42"/>
      <c r="G28" s="42"/>
      <c r="H28" s="42"/>
      <c r="I28" s="42"/>
      <c r="J28" s="43"/>
    </row>
    <row r="29" spans="1:10" ht="36.75" customHeight="1" x14ac:dyDescent="0.25">
      <c r="A29" s="447" t="s">
        <v>32</v>
      </c>
      <c r="B29" s="448"/>
      <c r="C29" s="133">
        <v>0</v>
      </c>
      <c r="D29" s="134">
        <v>4</v>
      </c>
      <c r="E29" s="134">
        <v>0</v>
      </c>
      <c r="F29" s="134">
        <v>0</v>
      </c>
      <c r="G29" s="134">
        <v>0</v>
      </c>
      <c r="H29" s="134">
        <v>0</v>
      </c>
      <c r="I29" s="134">
        <v>1</v>
      </c>
      <c r="J29" s="135">
        <f>SUM(C29:I29)</f>
        <v>5</v>
      </c>
    </row>
    <row r="30" spans="1:10" ht="36.75" customHeight="1" thickBot="1" x14ac:dyDescent="0.3">
      <c r="A30" s="449" t="s">
        <v>33</v>
      </c>
      <c r="B30" s="450"/>
      <c r="C30" s="136">
        <v>0</v>
      </c>
      <c r="D30" s="137">
        <v>5</v>
      </c>
      <c r="E30" s="137">
        <v>0</v>
      </c>
      <c r="F30" s="137">
        <v>2</v>
      </c>
      <c r="G30" s="137">
        <v>2</v>
      </c>
      <c r="H30" s="137">
        <v>0</v>
      </c>
      <c r="I30" s="138">
        <v>1</v>
      </c>
      <c r="J30" s="139">
        <f>SUM(C30:I30)</f>
        <v>10</v>
      </c>
    </row>
    <row r="31" spans="1:10" ht="31.5" customHeight="1" x14ac:dyDescent="0.25">
      <c r="A31" s="140" t="s">
        <v>34</v>
      </c>
      <c r="B31" s="141"/>
      <c r="C31" s="53"/>
      <c r="D31" s="53"/>
      <c r="E31" s="53"/>
      <c r="F31" s="53"/>
      <c r="G31" s="53"/>
      <c r="H31" s="53"/>
      <c r="I31" s="53"/>
      <c r="J31" s="53"/>
    </row>
    <row r="32" spans="1:10" ht="38.25" customHeight="1" x14ac:dyDescent="0.25">
      <c r="A32" s="451" t="s">
        <v>60</v>
      </c>
      <c r="B32" s="451"/>
      <c r="C32" s="451"/>
      <c r="D32" s="451"/>
      <c r="E32" s="451"/>
      <c r="F32" s="451"/>
      <c r="G32" s="451"/>
      <c r="H32" s="451"/>
      <c r="I32" s="451"/>
      <c r="J32" s="451"/>
    </row>
    <row r="33" spans="1:1" x14ac:dyDescent="0.25">
      <c r="A33" t="s">
        <v>146</v>
      </c>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8:C28"/>
    <mergeCell ref="A29:B29"/>
    <mergeCell ref="A30:B30"/>
    <mergeCell ref="A32:J32"/>
  </mergeCells>
  <pageMargins left="0.70866141732283472" right="0.70866141732283472" top="0.74803149606299213" bottom="0.74803149606299213" header="0.31496062992125984" footer="0.31496062992125984"/>
  <pageSetup paperSize="9" scale="43"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3"/>
  <sheetViews>
    <sheetView zoomScale="55" zoomScaleNormal="55" workbookViewId="0">
      <selection sqref="A1:J1"/>
    </sheetView>
  </sheetViews>
  <sheetFormatPr baseColWidth="10" defaultRowHeight="15" x14ac:dyDescent="0.25"/>
  <cols>
    <col min="1" max="1" width="57.85546875" customWidth="1"/>
    <col min="2" max="2" width="10.140625" style="54" customWidth="1"/>
    <col min="3" max="4" width="22.5703125" customWidth="1"/>
    <col min="5" max="5" width="27.5703125" customWidth="1"/>
    <col min="6" max="10" width="22.5703125" customWidth="1"/>
  </cols>
  <sheetData>
    <row r="1" spans="1:10" ht="34.5" customHeight="1" x14ac:dyDescent="0.25">
      <c r="A1" s="435" t="s">
        <v>147</v>
      </c>
      <c r="B1" s="435"/>
      <c r="C1" s="435"/>
      <c r="D1" s="435"/>
      <c r="E1" s="435"/>
      <c r="F1" s="435"/>
      <c r="G1" s="435"/>
      <c r="H1" s="435"/>
      <c r="I1" s="435"/>
      <c r="J1" s="435"/>
    </row>
    <row r="2" spans="1:10" ht="57" customHeight="1" thickBot="1" x14ac:dyDescent="0.3">
      <c r="A2" s="435" t="s">
        <v>148</v>
      </c>
      <c r="B2" s="435"/>
      <c r="C2" s="436"/>
      <c r="D2" s="436"/>
      <c r="E2" s="436"/>
      <c r="F2" s="436"/>
      <c r="G2" s="436"/>
      <c r="H2" s="436"/>
      <c r="I2" s="436"/>
      <c r="J2" s="436"/>
    </row>
    <row r="3" spans="1:10" ht="51.75" customHeight="1" thickBot="1" x14ac:dyDescent="0.3">
      <c r="A3" s="360" t="s">
        <v>35</v>
      </c>
      <c r="B3" s="361"/>
      <c r="C3" s="427" t="s">
        <v>2</v>
      </c>
      <c r="D3" s="428"/>
      <c r="E3" s="428"/>
      <c r="F3" s="428"/>
      <c r="G3" s="428"/>
      <c r="H3" s="428"/>
      <c r="I3" s="428"/>
      <c r="J3" s="429"/>
    </row>
    <row r="4" spans="1:10" ht="70.5" customHeight="1" thickBot="1" x14ac:dyDescent="0.3">
      <c r="A4" s="362"/>
      <c r="B4" s="363"/>
      <c r="C4" s="55" t="s">
        <v>3</v>
      </c>
      <c r="D4" s="4" t="s">
        <v>4</v>
      </c>
      <c r="E4" s="4" t="s">
        <v>5</v>
      </c>
      <c r="F4" s="56" t="s">
        <v>6</v>
      </c>
      <c r="G4" s="56" t="s">
        <v>7</v>
      </c>
      <c r="H4" s="4" t="s">
        <v>8</v>
      </c>
      <c r="I4" s="57" t="s">
        <v>9</v>
      </c>
      <c r="J4" s="58" t="s">
        <v>10</v>
      </c>
    </row>
    <row r="5" spans="1:10" ht="31.5" customHeight="1" x14ac:dyDescent="0.25">
      <c r="A5" s="462" t="s">
        <v>36</v>
      </c>
      <c r="B5" s="59" t="s">
        <v>37</v>
      </c>
      <c r="C5" s="60" t="s">
        <v>13</v>
      </c>
      <c r="D5" s="60">
        <v>8</v>
      </c>
      <c r="E5" s="60" t="s">
        <v>13</v>
      </c>
      <c r="F5" s="60" t="s">
        <v>13</v>
      </c>
      <c r="G5" s="60" t="s">
        <v>13</v>
      </c>
      <c r="H5" s="60" t="s">
        <v>13</v>
      </c>
      <c r="I5" s="61">
        <v>7</v>
      </c>
      <c r="J5" s="62">
        <f>SUM(C5:I5)</f>
        <v>15</v>
      </c>
    </row>
    <row r="6" spans="1:10" ht="31.5" customHeight="1" x14ac:dyDescent="0.25">
      <c r="A6" s="463"/>
      <c r="B6" s="63" t="s">
        <v>14</v>
      </c>
      <c r="C6" s="64" t="s">
        <v>15</v>
      </c>
      <c r="D6" s="64">
        <f t="shared" ref="D6:J6" si="0">D5/D$23</f>
        <v>1.7817371937639197E-2</v>
      </c>
      <c r="E6" s="64" t="s">
        <v>15</v>
      </c>
      <c r="F6" s="64" t="s">
        <v>15</v>
      </c>
      <c r="G6" s="64" t="s">
        <v>15</v>
      </c>
      <c r="H6" s="64" t="s">
        <v>15</v>
      </c>
      <c r="I6" s="65">
        <f t="shared" si="0"/>
        <v>6.4338235294117644E-3</v>
      </c>
      <c r="J6" s="66">
        <f t="shared" si="0"/>
        <v>9.7592713077423558E-3</v>
      </c>
    </row>
    <row r="7" spans="1:10" ht="25.5" customHeight="1" x14ac:dyDescent="0.25">
      <c r="A7" s="461" t="s">
        <v>38</v>
      </c>
      <c r="B7" s="67" t="s">
        <v>12</v>
      </c>
      <c r="C7" s="68" t="s">
        <v>13</v>
      </c>
      <c r="D7" s="68">
        <v>11</v>
      </c>
      <c r="E7" s="68" t="s">
        <v>13</v>
      </c>
      <c r="F7" s="68" t="s">
        <v>13</v>
      </c>
      <c r="G7" s="68" t="s">
        <v>13</v>
      </c>
      <c r="H7" s="68" t="s">
        <v>13</v>
      </c>
      <c r="I7" s="69">
        <v>19</v>
      </c>
      <c r="J7" s="70">
        <f t="shared" ref="J7" si="1">SUM(C7:I7)</f>
        <v>30</v>
      </c>
    </row>
    <row r="8" spans="1:10" ht="25.5" customHeight="1" x14ac:dyDescent="0.25">
      <c r="A8" s="463"/>
      <c r="B8" s="63" t="s">
        <v>14</v>
      </c>
      <c r="C8" s="64" t="s">
        <v>15</v>
      </c>
      <c r="D8" s="64">
        <f t="shared" ref="D8:J8" si="2">D7/D$23</f>
        <v>2.4498886414253896E-2</v>
      </c>
      <c r="E8" s="64" t="s">
        <v>15</v>
      </c>
      <c r="F8" s="64" t="s">
        <v>15</v>
      </c>
      <c r="G8" s="64" t="s">
        <v>15</v>
      </c>
      <c r="H8" s="64" t="s">
        <v>15</v>
      </c>
      <c r="I8" s="65">
        <f t="shared" si="2"/>
        <v>1.7463235294117647E-2</v>
      </c>
      <c r="J8" s="66">
        <f t="shared" si="2"/>
        <v>1.9518542615484712E-2</v>
      </c>
    </row>
    <row r="9" spans="1:10" ht="25.5" customHeight="1" x14ac:dyDescent="0.25">
      <c r="A9" s="461" t="s">
        <v>39</v>
      </c>
      <c r="B9" s="67" t="s">
        <v>12</v>
      </c>
      <c r="C9" s="68" t="s">
        <v>13</v>
      </c>
      <c r="D9" s="68">
        <v>0</v>
      </c>
      <c r="E9" s="68" t="s">
        <v>13</v>
      </c>
      <c r="F9" s="68" t="s">
        <v>13</v>
      </c>
      <c r="G9" s="68" t="s">
        <v>13</v>
      </c>
      <c r="H9" s="68" t="s">
        <v>13</v>
      </c>
      <c r="I9" s="69">
        <v>1</v>
      </c>
      <c r="J9" s="70">
        <f t="shared" ref="J9" si="3">SUM(C9:I9)</f>
        <v>1</v>
      </c>
    </row>
    <row r="10" spans="1:10" ht="25.5" customHeight="1" x14ac:dyDescent="0.25">
      <c r="A10" s="463"/>
      <c r="B10" s="63" t="s">
        <v>14</v>
      </c>
      <c r="C10" s="64" t="s">
        <v>15</v>
      </c>
      <c r="D10" s="64">
        <f t="shared" ref="D10:J10" si="4">D9/D$23</f>
        <v>0</v>
      </c>
      <c r="E10" s="64" t="s">
        <v>15</v>
      </c>
      <c r="F10" s="64" t="s">
        <v>15</v>
      </c>
      <c r="G10" s="64" t="s">
        <v>15</v>
      </c>
      <c r="H10" s="64" t="s">
        <v>15</v>
      </c>
      <c r="I10" s="65">
        <f t="shared" si="4"/>
        <v>9.1911764705882352E-4</v>
      </c>
      <c r="J10" s="66">
        <f t="shared" si="4"/>
        <v>6.5061808718282373E-4</v>
      </c>
    </row>
    <row r="11" spans="1:10" ht="25.5" customHeight="1" x14ac:dyDescent="0.25">
      <c r="A11" s="461" t="s">
        <v>40</v>
      </c>
      <c r="B11" s="67" t="s">
        <v>12</v>
      </c>
      <c r="C11" s="68" t="s">
        <v>13</v>
      </c>
      <c r="D11" s="68">
        <v>3</v>
      </c>
      <c r="E11" s="68" t="s">
        <v>13</v>
      </c>
      <c r="F11" s="68" t="s">
        <v>13</v>
      </c>
      <c r="G11" s="68" t="s">
        <v>13</v>
      </c>
      <c r="H11" s="68" t="s">
        <v>13</v>
      </c>
      <c r="I11" s="69">
        <v>0</v>
      </c>
      <c r="J11" s="70">
        <f t="shared" ref="J11" si="5">SUM(C11:I11)</f>
        <v>3</v>
      </c>
    </row>
    <row r="12" spans="1:10" ht="25.5" customHeight="1" x14ac:dyDescent="0.25">
      <c r="A12" s="463"/>
      <c r="B12" s="63" t="s">
        <v>14</v>
      </c>
      <c r="C12" s="64" t="s">
        <v>15</v>
      </c>
      <c r="D12" s="64">
        <f t="shared" ref="D12:J12" si="6">D11/D$23</f>
        <v>6.6815144766146995E-3</v>
      </c>
      <c r="E12" s="64" t="s">
        <v>15</v>
      </c>
      <c r="F12" s="64" t="s">
        <v>15</v>
      </c>
      <c r="G12" s="64" t="s">
        <v>15</v>
      </c>
      <c r="H12" s="64" t="s">
        <v>15</v>
      </c>
      <c r="I12" s="65">
        <f t="shared" si="6"/>
        <v>0</v>
      </c>
      <c r="J12" s="66">
        <f t="shared" si="6"/>
        <v>1.9518542615484711E-3</v>
      </c>
    </row>
    <row r="13" spans="1:10" ht="25.5" customHeight="1" x14ac:dyDescent="0.25">
      <c r="A13" s="461" t="s">
        <v>41</v>
      </c>
      <c r="B13" s="67" t="s">
        <v>12</v>
      </c>
      <c r="C13" s="68" t="s">
        <v>13</v>
      </c>
      <c r="D13" s="68">
        <v>423</v>
      </c>
      <c r="E13" s="68" t="s">
        <v>13</v>
      </c>
      <c r="F13" s="68" t="s">
        <v>13</v>
      </c>
      <c r="G13" s="68" t="s">
        <v>13</v>
      </c>
      <c r="H13" s="68" t="s">
        <v>13</v>
      </c>
      <c r="I13" s="69">
        <v>922</v>
      </c>
      <c r="J13" s="70">
        <f>SUM(C13:I13)</f>
        <v>1345</v>
      </c>
    </row>
    <row r="14" spans="1:10" ht="25.5" customHeight="1" x14ac:dyDescent="0.25">
      <c r="A14" s="463"/>
      <c r="B14" s="63" t="s">
        <v>14</v>
      </c>
      <c r="C14" s="64" t="s">
        <v>15</v>
      </c>
      <c r="D14" s="64">
        <f t="shared" ref="D14:J14" si="7">D13/D$23</f>
        <v>0.94209354120267264</v>
      </c>
      <c r="E14" s="64" t="s">
        <v>15</v>
      </c>
      <c r="F14" s="64" t="s">
        <v>15</v>
      </c>
      <c r="G14" s="64" t="s">
        <v>15</v>
      </c>
      <c r="H14" s="64" t="s">
        <v>15</v>
      </c>
      <c r="I14" s="65">
        <f t="shared" si="7"/>
        <v>0.84742647058823528</v>
      </c>
      <c r="J14" s="66">
        <f t="shared" si="7"/>
        <v>0.87508132726089782</v>
      </c>
    </row>
    <row r="15" spans="1:10" ht="25.5" customHeight="1" x14ac:dyDescent="0.25">
      <c r="A15" s="461" t="s">
        <v>42</v>
      </c>
      <c r="B15" s="67" t="s">
        <v>12</v>
      </c>
      <c r="C15" s="68" t="s">
        <v>13</v>
      </c>
      <c r="D15" s="68">
        <v>1</v>
      </c>
      <c r="E15" s="68" t="s">
        <v>13</v>
      </c>
      <c r="F15" s="68" t="s">
        <v>13</v>
      </c>
      <c r="G15" s="68" t="s">
        <v>13</v>
      </c>
      <c r="H15" s="68" t="s">
        <v>13</v>
      </c>
      <c r="I15" s="69">
        <v>20</v>
      </c>
      <c r="J15" s="70">
        <f t="shared" ref="J15" si="8">SUM(C15:I15)</f>
        <v>21</v>
      </c>
    </row>
    <row r="16" spans="1:10" ht="25.5" customHeight="1" x14ac:dyDescent="0.25">
      <c r="A16" s="463"/>
      <c r="B16" s="63" t="s">
        <v>14</v>
      </c>
      <c r="C16" s="64" t="s">
        <v>15</v>
      </c>
      <c r="D16" s="64">
        <f t="shared" ref="D16:J16" si="9">D15/D$23</f>
        <v>2.2271714922048997E-3</v>
      </c>
      <c r="E16" s="64" t="s">
        <v>15</v>
      </c>
      <c r="F16" s="64" t="s">
        <v>15</v>
      </c>
      <c r="G16" s="64" t="s">
        <v>15</v>
      </c>
      <c r="H16" s="64" t="s">
        <v>15</v>
      </c>
      <c r="I16" s="65">
        <f t="shared" si="9"/>
        <v>1.8382352941176471E-2</v>
      </c>
      <c r="J16" s="66">
        <f t="shared" si="9"/>
        <v>1.3662979830839297E-2</v>
      </c>
    </row>
    <row r="17" spans="1:10" ht="25.5" customHeight="1" x14ac:dyDescent="0.25">
      <c r="A17" s="461" t="s">
        <v>43</v>
      </c>
      <c r="B17" s="67" t="s">
        <v>12</v>
      </c>
      <c r="C17" s="68" t="s">
        <v>13</v>
      </c>
      <c r="D17" s="68">
        <v>2</v>
      </c>
      <c r="E17" s="68" t="s">
        <v>13</v>
      </c>
      <c r="F17" s="68" t="s">
        <v>13</v>
      </c>
      <c r="G17" s="68" t="s">
        <v>13</v>
      </c>
      <c r="H17" s="68" t="s">
        <v>13</v>
      </c>
      <c r="I17" s="69">
        <v>109</v>
      </c>
      <c r="J17" s="70">
        <f t="shared" ref="J17" si="10">SUM(C17:I17)</f>
        <v>111</v>
      </c>
    </row>
    <row r="18" spans="1:10" ht="25.5" customHeight="1" x14ac:dyDescent="0.25">
      <c r="A18" s="463"/>
      <c r="B18" s="63" t="s">
        <v>14</v>
      </c>
      <c r="C18" s="64" t="s">
        <v>15</v>
      </c>
      <c r="D18" s="64">
        <f t="shared" ref="D18:J18" si="11">D17/D$23</f>
        <v>4.4543429844097994E-3</v>
      </c>
      <c r="E18" s="64" t="s">
        <v>15</v>
      </c>
      <c r="F18" s="64" t="s">
        <v>15</v>
      </c>
      <c r="G18" s="64" t="s">
        <v>15</v>
      </c>
      <c r="H18" s="64" t="s">
        <v>15</v>
      </c>
      <c r="I18" s="65">
        <f t="shared" si="11"/>
        <v>0.10018382352941177</v>
      </c>
      <c r="J18" s="66">
        <f t="shared" si="11"/>
        <v>7.2218607677293434E-2</v>
      </c>
    </row>
    <row r="19" spans="1:10" ht="25.5" customHeight="1" x14ac:dyDescent="0.25">
      <c r="A19" s="461" t="s">
        <v>44</v>
      </c>
      <c r="B19" s="67" t="s">
        <v>12</v>
      </c>
      <c r="C19" s="68" t="s">
        <v>13</v>
      </c>
      <c r="D19" s="68">
        <v>1</v>
      </c>
      <c r="E19" s="68" t="s">
        <v>13</v>
      </c>
      <c r="F19" s="68" t="s">
        <v>13</v>
      </c>
      <c r="G19" s="68" t="s">
        <v>13</v>
      </c>
      <c r="H19" s="68" t="s">
        <v>13</v>
      </c>
      <c r="I19" s="69">
        <v>10</v>
      </c>
      <c r="J19" s="70">
        <f t="shared" ref="J19" si="12">SUM(C19:I19)</f>
        <v>11</v>
      </c>
    </row>
    <row r="20" spans="1:10" ht="25.5" customHeight="1" x14ac:dyDescent="0.25">
      <c r="A20" s="463"/>
      <c r="B20" s="63" t="s">
        <v>14</v>
      </c>
      <c r="C20" s="64" t="s">
        <v>15</v>
      </c>
      <c r="D20" s="64">
        <f t="shared" ref="D20:J20" si="13">D19/D$23</f>
        <v>2.2271714922048997E-3</v>
      </c>
      <c r="E20" s="64" t="s">
        <v>15</v>
      </c>
      <c r="F20" s="64" t="s">
        <v>15</v>
      </c>
      <c r="G20" s="64" t="s">
        <v>15</v>
      </c>
      <c r="H20" s="64" t="s">
        <v>15</v>
      </c>
      <c r="I20" s="65">
        <f t="shared" si="13"/>
        <v>9.1911764705882356E-3</v>
      </c>
      <c r="J20" s="66">
        <f t="shared" si="13"/>
        <v>7.1567989590110605E-3</v>
      </c>
    </row>
    <row r="21" spans="1:10" ht="25.5" customHeight="1" x14ac:dyDescent="0.25">
      <c r="A21" s="461" t="s">
        <v>45</v>
      </c>
      <c r="B21" s="67" t="s">
        <v>12</v>
      </c>
      <c r="C21" s="68" t="s">
        <v>13</v>
      </c>
      <c r="D21" s="68">
        <v>0</v>
      </c>
      <c r="E21" s="68" t="s">
        <v>13</v>
      </c>
      <c r="F21" s="68" t="s">
        <v>13</v>
      </c>
      <c r="G21" s="68" t="s">
        <v>13</v>
      </c>
      <c r="H21" s="68" t="s">
        <v>13</v>
      </c>
      <c r="I21" s="69">
        <v>0</v>
      </c>
      <c r="J21" s="70">
        <f t="shared" ref="J21" si="14">SUM(C21:I21)</f>
        <v>0</v>
      </c>
    </row>
    <row r="22" spans="1:10" ht="25.5" customHeight="1" thickBot="1" x14ac:dyDescent="0.3">
      <c r="A22" s="462"/>
      <c r="B22" s="67" t="s">
        <v>14</v>
      </c>
      <c r="C22" s="71" t="s">
        <v>15</v>
      </c>
      <c r="D22" s="71">
        <f t="shared" ref="D22:J22" si="15">D21/D$23</f>
        <v>0</v>
      </c>
      <c r="E22" s="71" t="s">
        <v>15</v>
      </c>
      <c r="F22" s="71" t="s">
        <v>15</v>
      </c>
      <c r="G22" s="71" t="s">
        <v>15</v>
      </c>
      <c r="H22" s="71" t="s">
        <v>15</v>
      </c>
      <c r="I22" s="72">
        <f t="shared" si="15"/>
        <v>0</v>
      </c>
      <c r="J22" s="73">
        <f t="shared" si="15"/>
        <v>0</v>
      </c>
    </row>
    <row r="23" spans="1:10" ht="27" customHeight="1" x14ac:dyDescent="0.25">
      <c r="A23" s="360" t="s">
        <v>46</v>
      </c>
      <c r="B23" s="59" t="s">
        <v>12</v>
      </c>
      <c r="C23" s="74" t="s">
        <v>13</v>
      </c>
      <c r="D23" s="74">
        <f t="shared" ref="D23:J23" si="16">D5+D7+D9+D11+D13+D15+D17+D19+D21</f>
        <v>449</v>
      </c>
      <c r="E23" s="74" t="s">
        <v>13</v>
      </c>
      <c r="F23" s="74" t="s">
        <v>13</v>
      </c>
      <c r="G23" s="74" t="s">
        <v>13</v>
      </c>
      <c r="H23" s="74" t="s">
        <v>13</v>
      </c>
      <c r="I23" s="75">
        <f t="shared" si="16"/>
        <v>1088</v>
      </c>
      <c r="J23" s="76">
        <f t="shared" si="16"/>
        <v>1537</v>
      </c>
    </row>
    <row r="24" spans="1:10" ht="27" customHeight="1" thickBot="1" x14ac:dyDescent="0.3">
      <c r="A24" s="362"/>
      <c r="B24" s="77" t="s">
        <v>14</v>
      </c>
      <c r="C24" s="78" t="s">
        <v>15</v>
      </c>
      <c r="D24" s="78">
        <f t="shared" ref="D24:I24" si="17">D23/D$23</f>
        <v>1</v>
      </c>
      <c r="E24" s="78" t="s">
        <v>15</v>
      </c>
      <c r="F24" s="78" t="s">
        <v>15</v>
      </c>
      <c r="G24" s="78" t="s">
        <v>15</v>
      </c>
      <c r="H24" s="78" t="s">
        <v>15</v>
      </c>
      <c r="I24" s="79">
        <f t="shared" si="17"/>
        <v>1</v>
      </c>
      <c r="J24" s="80">
        <f>J23/J$23</f>
        <v>1</v>
      </c>
    </row>
    <row r="25" spans="1:10" ht="36" customHeight="1" thickBot="1" x14ac:dyDescent="0.3">
      <c r="A25" s="81"/>
      <c r="B25" s="82"/>
      <c r="C25" s="83"/>
      <c r="D25" s="83"/>
      <c r="E25" s="83"/>
      <c r="F25" s="83"/>
      <c r="G25" s="83"/>
      <c r="H25" s="83"/>
      <c r="I25" s="83"/>
      <c r="J25" s="83"/>
    </row>
    <row r="26" spans="1:10" ht="45.75" customHeight="1" x14ac:dyDescent="0.25">
      <c r="A26" s="84" t="s">
        <v>47</v>
      </c>
      <c r="B26" s="85" t="s">
        <v>12</v>
      </c>
      <c r="C26" s="86" t="s">
        <v>13</v>
      </c>
      <c r="D26" s="87">
        <v>144</v>
      </c>
      <c r="E26" s="87" t="s">
        <v>13</v>
      </c>
      <c r="F26" s="87" t="s">
        <v>13</v>
      </c>
      <c r="G26" s="87" t="s">
        <v>13</v>
      </c>
      <c r="H26" s="87" t="s">
        <v>13</v>
      </c>
      <c r="I26" s="88">
        <v>0</v>
      </c>
      <c r="J26" s="89">
        <f>SUM(C26:I26)</f>
        <v>144</v>
      </c>
    </row>
    <row r="27" spans="1:10" ht="45.75" customHeight="1" thickBot="1" x14ac:dyDescent="0.3">
      <c r="A27" s="90" t="s">
        <v>29</v>
      </c>
      <c r="B27" s="77" t="s">
        <v>12</v>
      </c>
      <c r="C27" s="91" t="s">
        <v>13</v>
      </c>
      <c r="D27" s="92">
        <f t="shared" ref="D27:I27" si="18">D28-D23-D26</f>
        <v>1668</v>
      </c>
      <c r="E27" s="92" t="s">
        <v>13</v>
      </c>
      <c r="F27" s="92" t="s">
        <v>13</v>
      </c>
      <c r="G27" s="92" t="s">
        <v>13</v>
      </c>
      <c r="H27" s="92" t="s">
        <v>13</v>
      </c>
      <c r="I27" s="93">
        <f t="shared" si="18"/>
        <v>0</v>
      </c>
      <c r="J27" s="94">
        <f>SUM(C27:I27)</f>
        <v>1668</v>
      </c>
    </row>
    <row r="28" spans="1:10" ht="45.75" customHeight="1" thickBot="1" x14ac:dyDescent="0.3">
      <c r="A28" s="327" t="s">
        <v>30</v>
      </c>
      <c r="B28" s="77" t="s">
        <v>12</v>
      </c>
      <c r="C28" s="91" t="s">
        <v>13</v>
      </c>
      <c r="D28" s="92">
        <v>2261</v>
      </c>
      <c r="E28" s="92" t="s">
        <v>13</v>
      </c>
      <c r="F28" s="92" t="s">
        <v>13</v>
      </c>
      <c r="G28" s="92" t="s">
        <v>13</v>
      </c>
      <c r="H28" s="92" t="s">
        <v>13</v>
      </c>
      <c r="I28" s="93">
        <v>1088</v>
      </c>
      <c r="J28" s="94">
        <f>SUM(C28:I28)</f>
        <v>3349</v>
      </c>
    </row>
    <row r="29" spans="1:10" ht="48.75" customHeight="1" thickBot="1" x14ac:dyDescent="0.3">
      <c r="A29" s="322"/>
      <c r="B29" s="24"/>
      <c r="C29" s="39"/>
      <c r="D29" s="39"/>
      <c r="E29" s="39"/>
      <c r="F29" s="39"/>
      <c r="G29" s="39"/>
      <c r="H29" s="39"/>
      <c r="I29" s="39"/>
      <c r="J29" s="40"/>
    </row>
    <row r="30" spans="1:10" ht="39.75" customHeight="1" x14ac:dyDescent="0.25">
      <c r="A30" s="344" t="s">
        <v>31</v>
      </c>
      <c r="B30" s="345"/>
      <c r="C30" s="345"/>
      <c r="D30" s="42"/>
      <c r="E30" s="42"/>
      <c r="F30" s="42"/>
      <c r="G30" s="42"/>
      <c r="H30" s="42"/>
      <c r="I30" s="42"/>
      <c r="J30" s="43"/>
    </row>
    <row r="31" spans="1:10" ht="39.75" customHeight="1" x14ac:dyDescent="0.25">
      <c r="A31" s="353" t="s">
        <v>32</v>
      </c>
      <c r="B31" s="354"/>
      <c r="C31" s="44">
        <v>0</v>
      </c>
      <c r="D31" s="45">
        <v>3</v>
      </c>
      <c r="E31" s="45">
        <v>0</v>
      </c>
      <c r="F31" s="45">
        <v>0</v>
      </c>
      <c r="G31" s="45">
        <v>0</v>
      </c>
      <c r="H31" s="45">
        <v>0</v>
      </c>
      <c r="I31" s="45">
        <v>1</v>
      </c>
      <c r="J31" s="46">
        <f>SUM(C31:I31)</f>
        <v>4</v>
      </c>
    </row>
    <row r="32" spans="1:10" ht="39.75" customHeight="1" thickBot="1" x14ac:dyDescent="0.3">
      <c r="A32" s="355" t="s">
        <v>33</v>
      </c>
      <c r="B32" s="356"/>
      <c r="C32" s="47">
        <v>0</v>
      </c>
      <c r="D32" s="48">
        <v>5</v>
      </c>
      <c r="E32" s="48">
        <v>0</v>
      </c>
      <c r="F32" s="48">
        <v>2</v>
      </c>
      <c r="G32" s="48">
        <v>2</v>
      </c>
      <c r="H32" s="48">
        <v>0</v>
      </c>
      <c r="I32" s="49">
        <v>1</v>
      </c>
      <c r="J32" s="50">
        <f>SUM(C32:I32)</f>
        <v>10</v>
      </c>
    </row>
    <row r="33" spans="1:10" ht="26.25" customHeight="1" x14ac:dyDescent="0.25">
      <c r="A33" s="95" t="s">
        <v>34</v>
      </c>
      <c r="B33" s="96"/>
      <c r="C33" s="53"/>
      <c r="D33" s="53"/>
      <c r="E33" s="53"/>
      <c r="F33" s="53"/>
      <c r="G33" s="53"/>
      <c r="H33" s="53"/>
      <c r="I33" s="53"/>
      <c r="J33" s="53"/>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3:A24"/>
    <mergeCell ref="A30:C30"/>
    <mergeCell ref="A31:B31"/>
    <mergeCell ref="A32:B32"/>
  </mergeCells>
  <pageMargins left="0.70866141732283472" right="0.70866141732283472" top="0.74803149606299213" bottom="0.74803149606299213" header="0.31496062992125984" footer="0.31496062992125984"/>
  <pageSetup paperSize="9" scale="45"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41"/>
  <sheetViews>
    <sheetView zoomScale="69" zoomScaleNormal="69" workbookViewId="0">
      <selection sqref="A1:J1"/>
    </sheetView>
  </sheetViews>
  <sheetFormatPr baseColWidth="10" defaultRowHeight="15" x14ac:dyDescent="0.25"/>
  <cols>
    <col min="1" max="1" width="51.85546875" customWidth="1"/>
    <col min="2" max="2" width="13.85546875" style="54" customWidth="1"/>
    <col min="3" max="4" width="24.42578125" customWidth="1"/>
    <col min="5" max="5" width="26.42578125" customWidth="1"/>
    <col min="6" max="10" width="24.42578125" customWidth="1"/>
  </cols>
  <sheetData>
    <row r="1" spans="1:10" ht="57" customHeight="1" x14ac:dyDescent="0.25">
      <c r="A1" s="435" t="s">
        <v>0</v>
      </c>
      <c r="B1" s="435"/>
      <c r="C1" s="435"/>
      <c r="D1" s="435"/>
      <c r="E1" s="435"/>
      <c r="F1" s="435"/>
      <c r="G1" s="435"/>
      <c r="H1" s="435"/>
      <c r="I1" s="435"/>
      <c r="J1" s="435"/>
    </row>
    <row r="2" spans="1:10" ht="57" customHeight="1" thickBot="1" x14ac:dyDescent="0.3">
      <c r="A2" s="435" t="s">
        <v>149</v>
      </c>
      <c r="B2" s="435"/>
      <c r="C2" s="436"/>
      <c r="D2" s="436"/>
      <c r="E2" s="436"/>
      <c r="F2" s="436"/>
      <c r="G2" s="436"/>
      <c r="H2" s="436"/>
      <c r="I2" s="436"/>
      <c r="J2" s="436"/>
    </row>
    <row r="3" spans="1:10" ht="51.75" customHeight="1" thickBot="1" x14ac:dyDescent="0.3">
      <c r="A3" s="370" t="s">
        <v>1</v>
      </c>
      <c r="B3" s="374"/>
      <c r="C3" s="377" t="s">
        <v>2</v>
      </c>
      <c r="D3" s="378"/>
      <c r="E3" s="378"/>
      <c r="F3" s="378"/>
      <c r="G3" s="378"/>
      <c r="H3" s="378"/>
      <c r="I3" s="378"/>
      <c r="J3" s="379"/>
    </row>
    <row r="4" spans="1:10" ht="48" customHeight="1" thickBot="1" x14ac:dyDescent="0.3">
      <c r="A4" s="375"/>
      <c r="B4" s="376"/>
      <c r="C4" s="1" t="s">
        <v>3</v>
      </c>
      <c r="D4" s="2" t="s">
        <v>4</v>
      </c>
      <c r="E4" s="2" t="s">
        <v>5</v>
      </c>
      <c r="F4" s="3" t="s">
        <v>6</v>
      </c>
      <c r="G4" s="3" t="s">
        <v>7</v>
      </c>
      <c r="H4" s="4" t="s">
        <v>8</v>
      </c>
      <c r="I4" s="5" t="s">
        <v>9</v>
      </c>
      <c r="J4" s="6" t="s">
        <v>10</v>
      </c>
    </row>
    <row r="5" spans="1:10" ht="31.5" customHeight="1" x14ac:dyDescent="0.25">
      <c r="A5" s="441" t="s">
        <v>11</v>
      </c>
      <c r="B5" s="7" t="s">
        <v>12</v>
      </c>
      <c r="C5" s="8" t="s">
        <v>13</v>
      </c>
      <c r="D5" s="8">
        <v>0</v>
      </c>
      <c r="E5" s="8" t="s">
        <v>13</v>
      </c>
      <c r="F5" s="8" t="s">
        <v>13</v>
      </c>
      <c r="G5" s="8" t="s">
        <v>13</v>
      </c>
      <c r="H5" s="8" t="s">
        <v>13</v>
      </c>
      <c r="I5" s="8">
        <v>0</v>
      </c>
      <c r="J5" s="9">
        <f>SUM(C5:I5)</f>
        <v>0</v>
      </c>
    </row>
    <row r="6" spans="1:10" ht="31.5" customHeight="1" x14ac:dyDescent="0.25">
      <c r="A6" s="442"/>
      <c r="B6" s="10" t="s">
        <v>14</v>
      </c>
      <c r="C6" s="11" t="s">
        <v>15</v>
      </c>
      <c r="D6" s="11">
        <f t="shared" ref="D6:J6" si="0">D5/D$29</f>
        <v>0</v>
      </c>
      <c r="E6" s="11" t="s">
        <v>15</v>
      </c>
      <c r="F6" s="11" t="s">
        <v>15</v>
      </c>
      <c r="G6" s="11" t="s">
        <v>15</v>
      </c>
      <c r="H6" s="11" t="s">
        <v>15</v>
      </c>
      <c r="I6" s="11">
        <f t="shared" ref="I6" si="1">I5/I$29</f>
        <v>0</v>
      </c>
      <c r="J6" s="12">
        <f t="shared" si="0"/>
        <v>0</v>
      </c>
    </row>
    <row r="7" spans="1:10" ht="25.5" customHeight="1" x14ac:dyDescent="0.25">
      <c r="A7" s="438" t="s">
        <v>16</v>
      </c>
      <c r="B7" s="13" t="s">
        <v>12</v>
      </c>
      <c r="C7" s="14" t="s">
        <v>13</v>
      </c>
      <c r="D7" s="14">
        <v>0</v>
      </c>
      <c r="E7" s="14" t="s">
        <v>13</v>
      </c>
      <c r="F7" s="14" t="s">
        <v>13</v>
      </c>
      <c r="G7" s="14" t="s">
        <v>13</v>
      </c>
      <c r="H7" s="14" t="s">
        <v>13</v>
      </c>
      <c r="I7" s="14">
        <v>1</v>
      </c>
      <c r="J7" s="15">
        <f t="shared" ref="J7" si="2">SUM(C7:I7)</f>
        <v>1</v>
      </c>
    </row>
    <row r="8" spans="1:10" ht="25.5" customHeight="1" x14ac:dyDescent="0.25">
      <c r="A8" s="442"/>
      <c r="B8" s="10" t="s">
        <v>14</v>
      </c>
      <c r="C8" s="11" t="s">
        <v>15</v>
      </c>
      <c r="D8" s="11">
        <f t="shared" ref="D8:J8" si="3">D7/D$29</f>
        <v>0</v>
      </c>
      <c r="E8" s="11" t="s">
        <v>15</v>
      </c>
      <c r="F8" s="11" t="s">
        <v>15</v>
      </c>
      <c r="G8" s="11" t="s">
        <v>15</v>
      </c>
      <c r="H8" s="11" t="s">
        <v>15</v>
      </c>
      <c r="I8" s="11">
        <f t="shared" ref="I8" si="4">I7/I$29</f>
        <v>9.1911764705882352E-4</v>
      </c>
      <c r="J8" s="12">
        <f t="shared" si="3"/>
        <v>3.6913990402362494E-4</v>
      </c>
    </row>
    <row r="9" spans="1:10" ht="25.5" customHeight="1" x14ac:dyDescent="0.25">
      <c r="A9" s="438" t="s">
        <v>17</v>
      </c>
      <c r="B9" s="13" t="s">
        <v>12</v>
      </c>
      <c r="C9" s="14" t="s">
        <v>13</v>
      </c>
      <c r="D9" s="14">
        <v>1605</v>
      </c>
      <c r="E9" s="14" t="s">
        <v>13</v>
      </c>
      <c r="F9" s="14" t="s">
        <v>13</v>
      </c>
      <c r="G9" s="14" t="s">
        <v>13</v>
      </c>
      <c r="H9" s="14" t="s">
        <v>13</v>
      </c>
      <c r="I9" s="14">
        <v>3</v>
      </c>
      <c r="J9" s="15">
        <f t="shared" ref="J9" si="5">SUM(C9:I9)</f>
        <v>1608</v>
      </c>
    </row>
    <row r="10" spans="1:10" ht="25.5" customHeight="1" x14ac:dyDescent="0.25">
      <c r="A10" s="442"/>
      <c r="B10" s="10" t="s">
        <v>14</v>
      </c>
      <c r="C10" s="11" t="s">
        <v>15</v>
      </c>
      <c r="D10" s="11">
        <f t="shared" ref="D10:J10" si="6">D9/D$29</f>
        <v>0.99012954966070332</v>
      </c>
      <c r="E10" s="11" t="s">
        <v>15</v>
      </c>
      <c r="F10" s="11" t="s">
        <v>15</v>
      </c>
      <c r="G10" s="11" t="s">
        <v>15</v>
      </c>
      <c r="H10" s="11" t="s">
        <v>15</v>
      </c>
      <c r="I10" s="11">
        <f t="shared" ref="I10" si="7">I9/I$29</f>
        <v>2.7573529411764708E-3</v>
      </c>
      <c r="J10" s="12">
        <f t="shared" si="6"/>
        <v>0.59357696566998897</v>
      </c>
    </row>
    <row r="11" spans="1:10" ht="25.5" customHeight="1" x14ac:dyDescent="0.25">
      <c r="A11" s="438" t="s">
        <v>18</v>
      </c>
      <c r="B11" s="13" t="s">
        <v>12</v>
      </c>
      <c r="C11" s="14" t="s">
        <v>13</v>
      </c>
      <c r="D11" s="14">
        <v>0</v>
      </c>
      <c r="E11" s="14" t="s">
        <v>13</v>
      </c>
      <c r="F11" s="14" t="s">
        <v>13</v>
      </c>
      <c r="G11" s="14" t="s">
        <v>13</v>
      </c>
      <c r="H11" s="14" t="s">
        <v>13</v>
      </c>
      <c r="I11" s="14">
        <v>0</v>
      </c>
      <c r="J11" s="15">
        <f t="shared" ref="J11" si="8">SUM(C11:I11)</f>
        <v>0</v>
      </c>
    </row>
    <row r="12" spans="1:10" ht="25.5" customHeight="1" x14ac:dyDescent="0.25">
      <c r="A12" s="442"/>
      <c r="B12" s="10" t="s">
        <v>14</v>
      </c>
      <c r="C12" s="11" t="s">
        <v>15</v>
      </c>
      <c r="D12" s="11">
        <f t="shared" ref="D12:J12" si="9">D11/D$29</f>
        <v>0</v>
      </c>
      <c r="E12" s="11" t="s">
        <v>15</v>
      </c>
      <c r="F12" s="11" t="s">
        <v>15</v>
      </c>
      <c r="G12" s="11" t="s">
        <v>15</v>
      </c>
      <c r="H12" s="11" t="s">
        <v>15</v>
      </c>
      <c r="I12" s="11">
        <f t="shared" ref="I12" si="10">I11/I$29</f>
        <v>0</v>
      </c>
      <c r="J12" s="12">
        <f t="shared" si="9"/>
        <v>0</v>
      </c>
    </row>
    <row r="13" spans="1:10" ht="25.5" customHeight="1" x14ac:dyDescent="0.25">
      <c r="A13" s="438" t="s">
        <v>19</v>
      </c>
      <c r="B13" s="13" t="s">
        <v>12</v>
      </c>
      <c r="C13" s="14" t="s">
        <v>13</v>
      </c>
      <c r="D13" s="14">
        <v>0</v>
      </c>
      <c r="E13" s="14" t="s">
        <v>13</v>
      </c>
      <c r="F13" s="14" t="s">
        <v>13</v>
      </c>
      <c r="G13" s="14" t="s">
        <v>13</v>
      </c>
      <c r="H13" s="14" t="s">
        <v>13</v>
      </c>
      <c r="I13" s="14">
        <v>0</v>
      </c>
      <c r="J13" s="15">
        <f t="shared" ref="J13" si="11">SUM(C13:I13)</f>
        <v>0</v>
      </c>
    </row>
    <row r="14" spans="1:10" ht="25.5" customHeight="1" x14ac:dyDescent="0.25">
      <c r="A14" s="442"/>
      <c r="B14" s="10" t="s">
        <v>14</v>
      </c>
      <c r="C14" s="11" t="s">
        <v>15</v>
      </c>
      <c r="D14" s="11">
        <f t="shared" ref="D14:J14" si="12">D13/D$29</f>
        <v>0</v>
      </c>
      <c r="E14" s="11" t="s">
        <v>15</v>
      </c>
      <c r="F14" s="11" t="s">
        <v>15</v>
      </c>
      <c r="G14" s="11" t="s">
        <v>15</v>
      </c>
      <c r="H14" s="11" t="s">
        <v>15</v>
      </c>
      <c r="I14" s="11">
        <f t="shared" ref="I14" si="13">I13/I$29</f>
        <v>0</v>
      </c>
      <c r="J14" s="12">
        <f t="shared" si="12"/>
        <v>0</v>
      </c>
    </row>
    <row r="15" spans="1:10" ht="25.5" customHeight="1" x14ac:dyDescent="0.25">
      <c r="A15" s="438" t="s">
        <v>20</v>
      </c>
      <c r="B15" s="13" t="s">
        <v>12</v>
      </c>
      <c r="C15" s="14" t="s">
        <v>13</v>
      </c>
      <c r="D15" s="14">
        <v>0</v>
      </c>
      <c r="E15" s="14" t="s">
        <v>13</v>
      </c>
      <c r="F15" s="14" t="s">
        <v>13</v>
      </c>
      <c r="G15" s="14" t="s">
        <v>13</v>
      </c>
      <c r="H15" s="14" t="s">
        <v>13</v>
      </c>
      <c r="I15" s="14">
        <v>0</v>
      </c>
      <c r="J15" s="15">
        <f t="shared" ref="J15" si="14">SUM(C15:I15)</f>
        <v>0</v>
      </c>
    </row>
    <row r="16" spans="1:10" ht="25.5" customHeight="1" x14ac:dyDescent="0.25">
      <c r="A16" s="442"/>
      <c r="B16" s="10" t="s">
        <v>14</v>
      </c>
      <c r="C16" s="11" t="s">
        <v>15</v>
      </c>
      <c r="D16" s="11">
        <f t="shared" ref="D16:J16" si="15">D15/D$29</f>
        <v>0</v>
      </c>
      <c r="E16" s="11" t="s">
        <v>15</v>
      </c>
      <c r="F16" s="11" t="s">
        <v>15</v>
      </c>
      <c r="G16" s="11" t="s">
        <v>15</v>
      </c>
      <c r="H16" s="11" t="s">
        <v>15</v>
      </c>
      <c r="I16" s="11">
        <f t="shared" ref="I16" si="16">I15/I$29</f>
        <v>0</v>
      </c>
      <c r="J16" s="12">
        <f t="shared" si="15"/>
        <v>0</v>
      </c>
    </row>
    <row r="17" spans="1:10" ht="25.5" customHeight="1" x14ac:dyDescent="0.25">
      <c r="A17" s="438" t="s">
        <v>21</v>
      </c>
      <c r="B17" s="13" t="s">
        <v>12</v>
      </c>
      <c r="C17" s="14" t="s">
        <v>13</v>
      </c>
      <c r="D17" s="14">
        <v>11</v>
      </c>
      <c r="E17" s="14" t="s">
        <v>13</v>
      </c>
      <c r="F17" s="14" t="s">
        <v>13</v>
      </c>
      <c r="G17" s="14" t="s">
        <v>13</v>
      </c>
      <c r="H17" s="14" t="s">
        <v>13</v>
      </c>
      <c r="I17" s="14">
        <v>1084</v>
      </c>
      <c r="J17" s="15">
        <f t="shared" ref="J17" si="17">SUM(C17:I17)</f>
        <v>1095</v>
      </c>
    </row>
    <row r="18" spans="1:10" ht="25.5" customHeight="1" x14ac:dyDescent="0.25">
      <c r="A18" s="442"/>
      <c r="B18" s="10" t="s">
        <v>14</v>
      </c>
      <c r="C18" s="11" t="s">
        <v>15</v>
      </c>
      <c r="D18" s="11">
        <f t="shared" ref="D18:J18" si="18">D17/D$29</f>
        <v>6.7859346082665018E-3</v>
      </c>
      <c r="E18" s="11" t="s">
        <v>15</v>
      </c>
      <c r="F18" s="11" t="s">
        <v>15</v>
      </c>
      <c r="G18" s="11" t="s">
        <v>15</v>
      </c>
      <c r="H18" s="11" t="s">
        <v>15</v>
      </c>
      <c r="I18" s="11">
        <f t="shared" ref="I18" si="19">I17/I$29</f>
        <v>0.99632352941176472</v>
      </c>
      <c r="J18" s="12">
        <f t="shared" si="18"/>
        <v>0.40420819490586934</v>
      </c>
    </row>
    <row r="19" spans="1:10" ht="25.5" customHeight="1" x14ac:dyDescent="0.25">
      <c r="A19" s="438" t="s">
        <v>22</v>
      </c>
      <c r="B19" s="13" t="s">
        <v>12</v>
      </c>
      <c r="C19" s="14" t="s">
        <v>13</v>
      </c>
      <c r="D19" s="14">
        <v>3</v>
      </c>
      <c r="E19" s="14" t="s">
        <v>13</v>
      </c>
      <c r="F19" s="14" t="s">
        <v>13</v>
      </c>
      <c r="G19" s="14" t="s">
        <v>13</v>
      </c>
      <c r="H19" s="14" t="s">
        <v>13</v>
      </c>
      <c r="I19" s="14">
        <v>0</v>
      </c>
      <c r="J19" s="15">
        <f t="shared" ref="J19" si="20">SUM(C19:I19)</f>
        <v>3</v>
      </c>
    </row>
    <row r="20" spans="1:10" ht="25.5" customHeight="1" x14ac:dyDescent="0.25">
      <c r="A20" s="442"/>
      <c r="B20" s="10" t="s">
        <v>14</v>
      </c>
      <c r="C20" s="11" t="s">
        <v>15</v>
      </c>
      <c r="D20" s="11">
        <f t="shared" ref="D20:J20" si="21">D19/D$29</f>
        <v>1.8507094386181369E-3</v>
      </c>
      <c r="E20" s="11" t="s">
        <v>15</v>
      </c>
      <c r="F20" s="11" t="s">
        <v>15</v>
      </c>
      <c r="G20" s="11" t="s">
        <v>15</v>
      </c>
      <c r="H20" s="11" t="s">
        <v>15</v>
      </c>
      <c r="I20" s="11">
        <f t="shared" ref="I20" si="22">I19/I$29</f>
        <v>0</v>
      </c>
      <c r="J20" s="12">
        <f t="shared" si="21"/>
        <v>1.1074197120708748E-3</v>
      </c>
    </row>
    <row r="21" spans="1:10" ht="25.5" customHeight="1" x14ac:dyDescent="0.25">
      <c r="A21" s="438" t="s">
        <v>23</v>
      </c>
      <c r="B21" s="13" t="s">
        <v>12</v>
      </c>
      <c r="C21" s="14" t="s">
        <v>13</v>
      </c>
      <c r="D21" s="14">
        <v>2</v>
      </c>
      <c r="E21" s="14" t="s">
        <v>13</v>
      </c>
      <c r="F21" s="14" t="s">
        <v>13</v>
      </c>
      <c r="G21" s="14" t="s">
        <v>13</v>
      </c>
      <c r="H21" s="14" t="s">
        <v>13</v>
      </c>
      <c r="I21" s="14">
        <v>0</v>
      </c>
      <c r="J21" s="15">
        <f t="shared" ref="J21" si="23">SUM(C21:I21)</f>
        <v>2</v>
      </c>
    </row>
    <row r="22" spans="1:10" ht="25.5" customHeight="1" x14ac:dyDescent="0.25">
      <c r="A22" s="442"/>
      <c r="B22" s="10" t="s">
        <v>14</v>
      </c>
      <c r="C22" s="11" t="s">
        <v>15</v>
      </c>
      <c r="D22" s="11">
        <f t="shared" ref="D22:J22" si="24">D21/D$29</f>
        <v>1.2338062924120913E-3</v>
      </c>
      <c r="E22" s="11" t="s">
        <v>15</v>
      </c>
      <c r="F22" s="11" t="s">
        <v>15</v>
      </c>
      <c r="G22" s="11" t="s">
        <v>15</v>
      </c>
      <c r="H22" s="11" t="s">
        <v>15</v>
      </c>
      <c r="I22" s="11">
        <f t="shared" ref="I22" si="25">I21/I$29</f>
        <v>0</v>
      </c>
      <c r="J22" s="12">
        <f t="shared" si="24"/>
        <v>7.3827980804724988E-4</v>
      </c>
    </row>
    <row r="23" spans="1:10" ht="25.5" customHeight="1" x14ac:dyDescent="0.25">
      <c r="A23" s="438" t="s">
        <v>24</v>
      </c>
      <c r="B23" s="13" t="s">
        <v>12</v>
      </c>
      <c r="C23" s="14" t="s">
        <v>13</v>
      </c>
      <c r="D23" s="14">
        <v>0</v>
      </c>
      <c r="E23" s="14" t="s">
        <v>13</v>
      </c>
      <c r="F23" s="14" t="s">
        <v>13</v>
      </c>
      <c r="G23" s="14" t="s">
        <v>13</v>
      </c>
      <c r="H23" s="14" t="s">
        <v>13</v>
      </c>
      <c r="I23" s="14">
        <v>0</v>
      </c>
      <c r="J23" s="15">
        <f t="shared" ref="J23" si="26">SUM(C23:I23)</f>
        <v>0</v>
      </c>
    </row>
    <row r="24" spans="1:10" ht="25.5" customHeight="1" x14ac:dyDescent="0.25">
      <c r="A24" s="442"/>
      <c r="B24" s="10" t="s">
        <v>14</v>
      </c>
      <c r="C24" s="11" t="s">
        <v>15</v>
      </c>
      <c r="D24" s="11">
        <f t="shared" ref="D24:J24" si="27">D23/D$29</f>
        <v>0</v>
      </c>
      <c r="E24" s="11" t="s">
        <v>15</v>
      </c>
      <c r="F24" s="11" t="s">
        <v>15</v>
      </c>
      <c r="G24" s="11" t="s">
        <v>15</v>
      </c>
      <c r="H24" s="11" t="s">
        <v>15</v>
      </c>
      <c r="I24" s="11">
        <f t="shared" ref="I24" si="28">I23/I$29</f>
        <v>0</v>
      </c>
      <c r="J24" s="12">
        <f t="shared" si="27"/>
        <v>0</v>
      </c>
    </row>
    <row r="25" spans="1:10" ht="25.5" customHeight="1" x14ac:dyDescent="0.25">
      <c r="A25" s="438" t="s">
        <v>25</v>
      </c>
      <c r="B25" s="13" t="s">
        <v>12</v>
      </c>
      <c r="C25" s="14" t="s">
        <v>13</v>
      </c>
      <c r="D25" s="14">
        <v>0</v>
      </c>
      <c r="E25" s="14" t="s">
        <v>13</v>
      </c>
      <c r="F25" s="14" t="s">
        <v>13</v>
      </c>
      <c r="G25" s="14" t="s">
        <v>13</v>
      </c>
      <c r="H25" s="14" t="s">
        <v>13</v>
      </c>
      <c r="I25" s="14">
        <v>0</v>
      </c>
      <c r="J25" s="15">
        <f t="shared" ref="J25" si="29">SUM(C25:I25)</f>
        <v>0</v>
      </c>
    </row>
    <row r="26" spans="1:10" ht="25.5" customHeight="1" x14ac:dyDescent="0.25">
      <c r="A26" s="442"/>
      <c r="B26" s="10" t="s">
        <v>14</v>
      </c>
      <c r="C26" s="11" t="s">
        <v>15</v>
      </c>
      <c r="D26" s="11">
        <f t="shared" ref="D26:J26" si="30">D25/D$29</f>
        <v>0</v>
      </c>
      <c r="E26" s="11" t="s">
        <v>15</v>
      </c>
      <c r="F26" s="11" t="s">
        <v>15</v>
      </c>
      <c r="G26" s="11" t="s">
        <v>15</v>
      </c>
      <c r="H26" s="11" t="s">
        <v>15</v>
      </c>
      <c r="I26" s="11">
        <f t="shared" ref="I26" si="31">I25/I$29</f>
        <v>0</v>
      </c>
      <c r="J26" s="12">
        <f t="shared" si="30"/>
        <v>0</v>
      </c>
    </row>
    <row r="27" spans="1:10" ht="25.5" customHeight="1" x14ac:dyDescent="0.25">
      <c r="A27" s="438" t="s">
        <v>26</v>
      </c>
      <c r="B27" s="13" t="s">
        <v>12</v>
      </c>
      <c r="C27" s="14" t="s">
        <v>13</v>
      </c>
      <c r="D27" s="14">
        <v>0</v>
      </c>
      <c r="E27" s="14" t="s">
        <v>13</v>
      </c>
      <c r="F27" s="14" t="s">
        <v>13</v>
      </c>
      <c r="G27" s="14" t="s">
        <v>13</v>
      </c>
      <c r="H27" s="14" t="s">
        <v>13</v>
      </c>
      <c r="I27" s="14">
        <v>0</v>
      </c>
      <c r="J27" s="15">
        <f t="shared" ref="J27" si="32">SUM(C27:I27)</f>
        <v>0</v>
      </c>
    </row>
    <row r="28" spans="1:10" ht="25.5" customHeight="1" thickBot="1" x14ac:dyDescent="0.3">
      <c r="A28" s="441"/>
      <c r="B28" s="13" t="s">
        <v>14</v>
      </c>
      <c r="C28" s="16" t="s">
        <v>15</v>
      </c>
      <c r="D28" s="16">
        <f t="shared" ref="D28:J28" si="33">D27/D$29</f>
        <v>0</v>
      </c>
      <c r="E28" s="16" t="s">
        <v>15</v>
      </c>
      <c r="F28" s="16" t="s">
        <v>15</v>
      </c>
      <c r="G28" s="16" t="s">
        <v>15</v>
      </c>
      <c r="H28" s="16" t="s">
        <v>15</v>
      </c>
      <c r="I28" s="16">
        <f t="shared" ref="I28" si="34">I27/I$29</f>
        <v>0</v>
      </c>
      <c r="J28" s="17">
        <f t="shared" si="33"/>
        <v>0</v>
      </c>
    </row>
    <row r="29" spans="1:10" ht="32.25" customHeight="1" x14ac:dyDescent="0.25">
      <c r="A29" s="370" t="s">
        <v>27</v>
      </c>
      <c r="B29" s="18" t="s">
        <v>12</v>
      </c>
      <c r="C29" s="19" t="s">
        <v>13</v>
      </c>
      <c r="D29" s="19">
        <f t="shared" ref="D29:J29" si="35">D5+D7+D9+D11+D13+D15+D17+D19+D21+D23+D25+D27</f>
        <v>1621</v>
      </c>
      <c r="E29" s="19" t="s">
        <v>13</v>
      </c>
      <c r="F29" s="19" t="s">
        <v>13</v>
      </c>
      <c r="G29" s="19" t="s">
        <v>13</v>
      </c>
      <c r="H29" s="19" t="s">
        <v>13</v>
      </c>
      <c r="I29" s="19">
        <f t="shared" ref="I29" si="36">I5+I7+I9+I11+I13+I15+I17+I19+I21+I23+I25+I27</f>
        <v>1088</v>
      </c>
      <c r="J29" s="20">
        <f t="shared" si="35"/>
        <v>2709</v>
      </c>
    </row>
    <row r="30" spans="1:10" ht="32.25" customHeight="1" thickBot="1" x14ac:dyDescent="0.3">
      <c r="A30" s="375"/>
      <c r="B30" s="21" t="s">
        <v>14</v>
      </c>
      <c r="C30" s="22" t="s">
        <v>15</v>
      </c>
      <c r="D30" s="22">
        <f t="shared" ref="D30:J30" si="37">D29/D$29</f>
        <v>1</v>
      </c>
      <c r="E30" s="22" t="s">
        <v>15</v>
      </c>
      <c r="F30" s="22" t="s">
        <v>15</v>
      </c>
      <c r="G30" s="22" t="s">
        <v>15</v>
      </c>
      <c r="H30" s="22" t="s">
        <v>15</v>
      </c>
      <c r="I30" s="22">
        <f t="shared" ref="I30" si="38">I29/I$29</f>
        <v>1</v>
      </c>
      <c r="J30" s="23">
        <f t="shared" si="37"/>
        <v>1</v>
      </c>
    </row>
    <row r="31" spans="1:10" ht="36" customHeight="1" thickBot="1" x14ac:dyDescent="0.3">
      <c r="A31" s="24"/>
      <c r="B31" s="25"/>
      <c r="C31" s="26"/>
      <c r="D31" s="26"/>
      <c r="E31" s="26"/>
      <c r="F31" s="26"/>
      <c r="G31" s="26"/>
      <c r="H31" s="26"/>
      <c r="I31" s="26"/>
      <c r="J31" s="26"/>
    </row>
    <row r="32" spans="1:10" ht="57" customHeight="1" x14ac:dyDescent="0.25">
      <c r="A32" s="27" t="s">
        <v>28</v>
      </c>
      <c r="B32" s="28" t="s">
        <v>12</v>
      </c>
      <c r="C32" s="29" t="s">
        <v>13</v>
      </c>
      <c r="D32" s="30">
        <v>640</v>
      </c>
      <c r="E32" s="30" t="s">
        <v>13</v>
      </c>
      <c r="F32" s="30" t="s">
        <v>13</v>
      </c>
      <c r="G32" s="30" t="s">
        <v>13</v>
      </c>
      <c r="H32" s="30" t="s">
        <v>13</v>
      </c>
      <c r="I32" s="31">
        <v>0</v>
      </c>
      <c r="J32" s="32">
        <f>SUM(C32:I32)</f>
        <v>640</v>
      </c>
    </row>
    <row r="33" spans="1:10" ht="55.5" customHeight="1" thickBot="1" x14ac:dyDescent="0.3">
      <c r="A33" s="33" t="s">
        <v>29</v>
      </c>
      <c r="B33" s="34" t="s">
        <v>12</v>
      </c>
      <c r="C33" s="35" t="s">
        <v>13</v>
      </c>
      <c r="D33" s="35">
        <f t="shared" ref="D33:I33" si="39">+D34-D32-D29</f>
        <v>0</v>
      </c>
      <c r="E33" s="35" t="s">
        <v>13</v>
      </c>
      <c r="F33" s="35" t="s">
        <v>13</v>
      </c>
      <c r="G33" s="35" t="s">
        <v>13</v>
      </c>
      <c r="H33" s="35" t="s">
        <v>13</v>
      </c>
      <c r="I33" s="35">
        <f t="shared" si="39"/>
        <v>0</v>
      </c>
      <c r="J33" s="36">
        <f t="shared" ref="J33" si="40">J34-J29-J32</f>
        <v>0</v>
      </c>
    </row>
    <row r="34" spans="1:10" ht="54.75" customHeight="1" thickBot="1" x14ac:dyDescent="0.3">
      <c r="A34" s="326" t="s">
        <v>30</v>
      </c>
      <c r="B34" s="34" t="s">
        <v>12</v>
      </c>
      <c r="C34" s="35" t="s">
        <v>13</v>
      </c>
      <c r="D34" s="37">
        <v>2261</v>
      </c>
      <c r="E34" s="37" t="s">
        <v>13</v>
      </c>
      <c r="F34" s="37" t="s">
        <v>13</v>
      </c>
      <c r="G34" s="37" t="s">
        <v>13</v>
      </c>
      <c r="H34" s="37" t="s">
        <v>13</v>
      </c>
      <c r="I34" s="38">
        <v>1088</v>
      </c>
      <c r="J34" s="36">
        <f>SUM(C34:I34)</f>
        <v>3349</v>
      </c>
    </row>
    <row r="35" spans="1:10" ht="54.75" customHeight="1" thickBot="1" x14ac:dyDescent="0.3">
      <c r="A35" s="322"/>
      <c r="B35" s="24"/>
      <c r="C35" s="39"/>
      <c r="D35" s="39"/>
      <c r="E35" s="39"/>
      <c r="F35" s="39"/>
      <c r="G35" s="39"/>
      <c r="H35" s="39"/>
      <c r="I35" s="39"/>
      <c r="J35" s="40"/>
    </row>
    <row r="36" spans="1:10" ht="41.25" customHeight="1" x14ac:dyDescent="0.25">
      <c r="A36" s="344" t="s">
        <v>31</v>
      </c>
      <c r="B36" s="345"/>
      <c r="C36" s="41"/>
      <c r="D36" s="42"/>
      <c r="E36" s="42"/>
      <c r="F36" s="42"/>
      <c r="G36" s="42"/>
      <c r="H36" s="42"/>
      <c r="I36" s="42"/>
      <c r="J36" s="43"/>
    </row>
    <row r="37" spans="1:10" ht="41.25" customHeight="1" x14ac:dyDescent="0.25">
      <c r="A37" s="353" t="s">
        <v>32</v>
      </c>
      <c r="B37" s="354"/>
      <c r="C37" s="44">
        <v>0</v>
      </c>
      <c r="D37" s="45">
        <v>4</v>
      </c>
      <c r="E37" s="45">
        <v>0</v>
      </c>
      <c r="F37" s="45">
        <v>0</v>
      </c>
      <c r="G37" s="45">
        <v>0</v>
      </c>
      <c r="H37" s="45">
        <v>0</v>
      </c>
      <c r="I37" s="45">
        <v>1</v>
      </c>
      <c r="J37" s="46">
        <f>SUM(C37:I37)</f>
        <v>5</v>
      </c>
    </row>
    <row r="38" spans="1:10" ht="41.25" customHeight="1" thickBot="1" x14ac:dyDescent="0.3">
      <c r="A38" s="355" t="s">
        <v>33</v>
      </c>
      <c r="B38" s="356"/>
      <c r="C38" s="47">
        <v>0</v>
      </c>
      <c r="D38" s="48">
        <v>5</v>
      </c>
      <c r="E38" s="48">
        <v>0</v>
      </c>
      <c r="F38" s="48">
        <v>2</v>
      </c>
      <c r="G38" s="48">
        <v>2</v>
      </c>
      <c r="H38" s="48">
        <v>0</v>
      </c>
      <c r="I38" s="49">
        <v>1</v>
      </c>
      <c r="J38" s="50">
        <f>SUM(C38:I38)</f>
        <v>10</v>
      </c>
    </row>
    <row r="39" spans="1:10" ht="31.5" customHeight="1" x14ac:dyDescent="0.25">
      <c r="A39" s="51" t="s">
        <v>34</v>
      </c>
      <c r="B39" s="52"/>
      <c r="C39" s="53"/>
      <c r="D39" s="53"/>
      <c r="E39" s="53"/>
      <c r="F39" s="53"/>
      <c r="G39" s="53"/>
      <c r="H39" s="53"/>
      <c r="I39" s="53"/>
      <c r="J39" s="53"/>
    </row>
    <row r="40" spans="1:10" ht="16.5" customHeight="1" x14ac:dyDescent="0.25">
      <c r="A40" s="51"/>
      <c r="B40" s="52"/>
      <c r="C40" s="53"/>
      <c r="D40" s="53"/>
      <c r="E40" s="53"/>
      <c r="F40" s="53"/>
      <c r="G40" s="53"/>
      <c r="H40" s="53"/>
      <c r="I40" s="53"/>
      <c r="J40" s="53"/>
    </row>
    <row r="41" spans="1:10" ht="32.25" customHeight="1" x14ac:dyDescent="0.25"/>
  </sheetData>
  <mergeCells count="20">
    <mergeCell ref="A19:A20"/>
    <mergeCell ref="A1:J1"/>
    <mergeCell ref="A2:J2"/>
    <mergeCell ref="A3:B4"/>
    <mergeCell ref="C3:J3"/>
    <mergeCell ref="A5:A6"/>
    <mergeCell ref="A7:A8"/>
    <mergeCell ref="A9:A10"/>
    <mergeCell ref="A11:A12"/>
    <mergeCell ref="A13:A14"/>
    <mergeCell ref="A15:A16"/>
    <mergeCell ref="A17:A18"/>
    <mergeCell ref="A37:B37"/>
    <mergeCell ref="A38:B38"/>
    <mergeCell ref="A21:A22"/>
    <mergeCell ref="A23:A24"/>
    <mergeCell ref="A25:A26"/>
    <mergeCell ref="A27:A28"/>
    <mergeCell ref="A29:A30"/>
    <mergeCell ref="A36:B36"/>
  </mergeCells>
  <printOptions horizontalCentered="1"/>
  <pageMargins left="0.70866141732283472" right="0.70866141732283472" top="0.74803149606299213" bottom="0.74803149606299213" header="0.31496062992125984" footer="0.31496062992125984"/>
  <pageSetup paperSize="8" scale="5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TAB-5.1.1_2018_Web</vt:lpstr>
      <vt:lpstr>TAB-5.1.2_2018_Web</vt:lpstr>
      <vt:lpstr>TAB-5.1.3_2018_Web</vt:lpstr>
      <vt:lpstr>TAB-5.1.4_2018_Web</vt:lpstr>
      <vt:lpstr>TAB-5.1.5_2018_Web</vt:lpstr>
      <vt:lpstr>TAB-5.1.6_2018_Web</vt:lpstr>
      <vt:lpstr>TAB-5.1.7_2018_Web</vt:lpstr>
      <vt:lpstr>TAB-5.1.8_2018_Web</vt:lpstr>
      <vt:lpstr>TAB-5.1.9_2018_Web</vt:lpstr>
      <vt:lpstr>TAB-5.1.10_2018_Web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2019-07-15T06:35:46Z</dcterms:created>
  <dcterms:modified xsi:type="dcterms:W3CDTF">2020-01-06T15:06:41Z</dcterms:modified>
</cp:coreProperties>
</file>