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M:\12000-Relais_sociaux\4_Publication_Annuaires\Stat_RSU_2019\RSU_Profil_2019\TAB_511_à_5110_AJA_2019_dhe\"/>
    </mc:Choice>
  </mc:AlternateContent>
  <xr:revisionPtr revIDLastSave="0" documentId="13_ncr:1_{71E03F65-33E0-48B6-ACF0-C078F37AC763}" xr6:coauthVersionLast="46" xr6:coauthVersionMax="46" xr10:uidLastSave="{00000000-0000-0000-0000-000000000000}"/>
  <bookViews>
    <workbookView xWindow="28680" yWindow="-120" windowWidth="29040" windowHeight="15840" xr2:uid="{4C7ACA17-31C4-4749-9123-AC93C98311DB}"/>
  </bookViews>
  <sheets>
    <sheet name="TAB-5.1.1_2019_Web" sheetId="11" r:id="rId1"/>
    <sheet name="TAB-5.1.2_2019_Web" sheetId="10" r:id="rId2"/>
    <sheet name="TAB-5.1.3_2019_Web" sheetId="5" r:id="rId3"/>
    <sheet name="TAB-5.1.4_2019_Web" sheetId="7" r:id="rId4"/>
    <sheet name="TAB-5.1.5_2019_Web" sheetId="6" r:id="rId5"/>
    <sheet name="TAB-5.1.6_2019_Web" sheetId="9" r:id="rId6"/>
    <sheet name="TAB-5.1.7_2019_Web" sheetId="12" r:id="rId7"/>
    <sheet name="TAB-5.1.8_2019_Web" sheetId="13" r:id="rId8"/>
    <sheet name="TAB-5.1.9_2019_Web" sheetId="1" r:id="rId9"/>
    <sheet name="TAB-5.1.10_2019_web" sheetId="14" r:id="rId10"/>
  </sheets>
  <definedNames>
    <definedName name="Profil_2017_qly" localSheetId="0">#REF!</definedName>
    <definedName name="Profil_2017_qly" localSheetId="9">#REF!</definedName>
    <definedName name="Profil_2017_qly" localSheetId="1">#REF!</definedName>
    <definedName name="Profil_2017_qly" localSheetId="2">#REF!</definedName>
    <definedName name="Profil_2017_qly" localSheetId="3">#REF!</definedName>
    <definedName name="Profil_2017_qly" localSheetId="4">#REF!</definedName>
    <definedName name="Profil_2017_qly" localSheetId="5">#REF!</definedName>
    <definedName name="Profil_2017_qly" localSheetId="6">#REF!</definedName>
    <definedName name="Profil_2017_qly" localSheetId="7">#REF!</definedName>
    <definedName name="Profil_2017_qly" localSheetId="8">#REF!</definedName>
    <definedName name="Profil_2017_qly">#REF!</definedName>
    <definedName name="Profil_2017_qty" localSheetId="1">#REF!</definedName>
    <definedName name="Profil_2017_qty" localSheetId="2">#REF!</definedName>
    <definedName name="Profil_2017_qty" localSheetId="3">#REF!</definedName>
    <definedName name="Profil_2017_qty" localSheetId="4">#REF!</definedName>
    <definedName name="Profil_2017_qty" localSheetId="5">#REF!</definedName>
    <definedName name="Profil_2017_qty" localSheetId="6">#REF!</definedName>
    <definedName name="Profil_2017_qty" localSheetId="7">#REF!</definedName>
    <definedName name="Profil_2017_qty" localSheetId="8">#REF!</definedName>
    <definedName name="Profil_2017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14" l="1"/>
  <c r="J48" i="14"/>
  <c r="J45" i="14"/>
  <c r="J44" i="14"/>
  <c r="I44" i="14"/>
  <c r="F44" i="14"/>
  <c r="J42" i="14"/>
  <c r="I40" i="14"/>
  <c r="F40" i="14"/>
  <c r="J39" i="14"/>
  <c r="J40" i="14" s="1"/>
  <c r="J38" i="14"/>
  <c r="I38" i="14"/>
  <c r="F38" i="14"/>
  <c r="J37" i="14"/>
  <c r="I36" i="14"/>
  <c r="F36" i="14"/>
  <c r="J35" i="14"/>
  <c r="J36" i="14" s="1"/>
  <c r="J34" i="14"/>
  <c r="I34" i="14"/>
  <c r="F34" i="14"/>
  <c r="J33" i="14"/>
  <c r="I32" i="14"/>
  <c r="F32" i="14"/>
  <c r="J31" i="14"/>
  <c r="J32" i="14" s="1"/>
  <c r="J30" i="14"/>
  <c r="I30" i="14"/>
  <c r="F30" i="14"/>
  <c r="J29" i="14"/>
  <c r="I28" i="14"/>
  <c r="F28" i="14"/>
  <c r="J27" i="14"/>
  <c r="J28" i="14" s="1"/>
  <c r="J26" i="14"/>
  <c r="I26" i="14"/>
  <c r="F26" i="14"/>
  <c r="J25" i="14"/>
  <c r="I24" i="14"/>
  <c r="F24" i="14"/>
  <c r="J23" i="14"/>
  <c r="J24" i="14" s="1"/>
  <c r="J22" i="14"/>
  <c r="I22" i="14"/>
  <c r="F22" i="14"/>
  <c r="J21" i="14"/>
  <c r="I20" i="14"/>
  <c r="F20" i="14"/>
  <c r="J19" i="14"/>
  <c r="J20" i="14" s="1"/>
  <c r="J18" i="14"/>
  <c r="I18" i="14"/>
  <c r="F18" i="14"/>
  <c r="J17" i="14"/>
  <c r="I16" i="14"/>
  <c r="F16" i="14"/>
  <c r="J15" i="14"/>
  <c r="J16" i="14" s="1"/>
  <c r="J14" i="14"/>
  <c r="I14" i="14"/>
  <c r="F14" i="14"/>
  <c r="J13" i="14"/>
  <c r="I12" i="14"/>
  <c r="F12" i="14"/>
  <c r="J11" i="14"/>
  <c r="J12" i="14" s="1"/>
  <c r="J10" i="14"/>
  <c r="I10" i="14"/>
  <c r="F10" i="14"/>
  <c r="J9" i="14"/>
  <c r="I8" i="14"/>
  <c r="F8" i="14"/>
  <c r="J7" i="14"/>
  <c r="J8" i="14" s="1"/>
  <c r="J6" i="14"/>
  <c r="I6" i="14"/>
  <c r="F6" i="14"/>
  <c r="J5" i="14"/>
  <c r="J32" i="13" l="1"/>
  <c r="J31" i="13"/>
  <c r="J28" i="13"/>
  <c r="I27" i="13"/>
  <c r="F27" i="13"/>
  <c r="J27" i="13" s="1"/>
  <c r="J26" i="13"/>
  <c r="I23" i="13"/>
  <c r="I24" i="13" s="1"/>
  <c r="F23" i="13"/>
  <c r="F22" i="13" s="1"/>
  <c r="I22" i="13"/>
  <c r="J21" i="13"/>
  <c r="J19" i="13"/>
  <c r="I18" i="13"/>
  <c r="J17" i="13"/>
  <c r="J15" i="13"/>
  <c r="I14" i="13"/>
  <c r="J13" i="13"/>
  <c r="J11" i="13"/>
  <c r="I10" i="13"/>
  <c r="J9" i="13"/>
  <c r="J7" i="13"/>
  <c r="I6" i="13"/>
  <c r="J5" i="13"/>
  <c r="F8" i="13" l="1"/>
  <c r="F12" i="13"/>
  <c r="F16" i="13"/>
  <c r="F20" i="13"/>
  <c r="I8" i="13"/>
  <c r="I12" i="13"/>
  <c r="I16" i="13"/>
  <c r="I20" i="13"/>
  <c r="J23" i="13"/>
  <c r="J8" i="13" s="1"/>
  <c r="F24" i="13"/>
  <c r="F6" i="13"/>
  <c r="F10" i="13"/>
  <c r="F14" i="13"/>
  <c r="F18" i="13"/>
  <c r="J12" i="13" l="1"/>
  <c r="J20" i="13"/>
  <c r="J24" i="13"/>
  <c r="J22" i="13"/>
  <c r="J18" i="13"/>
  <c r="J14" i="13"/>
  <c r="J10" i="13"/>
  <c r="J6" i="13"/>
  <c r="J16" i="13"/>
  <c r="J30" i="12" l="1"/>
  <c r="J29" i="12"/>
  <c r="J26" i="12"/>
  <c r="F25" i="12"/>
  <c r="D25" i="12"/>
  <c r="J24" i="12"/>
  <c r="D22" i="12"/>
  <c r="I21" i="12"/>
  <c r="I18" i="12" s="1"/>
  <c r="F21" i="12"/>
  <c r="F18" i="12" s="1"/>
  <c r="D21" i="12"/>
  <c r="D20" i="12"/>
  <c r="J19" i="12"/>
  <c r="D18" i="12"/>
  <c r="J17" i="12"/>
  <c r="F16" i="12"/>
  <c r="D16" i="12"/>
  <c r="J15" i="12"/>
  <c r="D14" i="12"/>
  <c r="J13" i="12"/>
  <c r="F12" i="12"/>
  <c r="D12" i="12"/>
  <c r="J11" i="12"/>
  <c r="F10" i="12"/>
  <c r="D10" i="12"/>
  <c r="J9" i="12"/>
  <c r="D8" i="12"/>
  <c r="J7" i="12"/>
  <c r="F6" i="12"/>
  <c r="D6" i="12"/>
  <c r="J5" i="12"/>
  <c r="I12" i="12" l="1"/>
  <c r="I6" i="12"/>
  <c r="J21" i="12"/>
  <c r="J16" i="12" s="1"/>
  <c r="I25" i="12"/>
  <c r="I16" i="12"/>
  <c r="I10" i="12"/>
  <c r="F20" i="12"/>
  <c r="F22" i="12"/>
  <c r="F14" i="12"/>
  <c r="I20" i="12"/>
  <c r="I22" i="12"/>
  <c r="F8" i="12"/>
  <c r="I14" i="12"/>
  <c r="I8" i="12"/>
  <c r="J8" i="12" l="1"/>
  <c r="J22" i="12"/>
  <c r="J25" i="12"/>
  <c r="J6" i="12"/>
  <c r="J12" i="12"/>
  <c r="J18" i="12"/>
  <c r="J14" i="12"/>
  <c r="J10" i="12"/>
  <c r="J20" i="12"/>
  <c r="J19" i="11" l="1"/>
  <c r="J18" i="11"/>
  <c r="I15" i="11"/>
  <c r="J15" i="11" s="1"/>
  <c r="J14" i="11"/>
  <c r="D12" i="11"/>
  <c r="I11" i="11"/>
  <c r="I12" i="11" s="1"/>
  <c r="F11" i="11"/>
  <c r="F6" i="11" s="1"/>
  <c r="D11" i="11"/>
  <c r="D10" i="11"/>
  <c r="J9" i="11"/>
  <c r="I8" i="11"/>
  <c r="D8" i="11"/>
  <c r="J7" i="11"/>
  <c r="I6" i="11"/>
  <c r="D6" i="11"/>
  <c r="J5" i="11"/>
  <c r="J11" i="11" s="1"/>
  <c r="J8" i="11" l="1"/>
  <c r="J12" i="11"/>
  <c r="J10" i="11"/>
  <c r="J6" i="11"/>
  <c r="F10" i="11"/>
  <c r="F12" i="11"/>
  <c r="I10" i="11"/>
  <c r="F8" i="11"/>
  <c r="J14" i="10" l="1"/>
  <c r="J13" i="10"/>
  <c r="I9" i="10"/>
  <c r="I8" i="10" s="1"/>
  <c r="F9" i="10"/>
  <c r="J9" i="10" s="1"/>
  <c r="J10" i="10" s="1"/>
  <c r="J7" i="10"/>
  <c r="J8" i="10" s="1"/>
  <c r="J5" i="10"/>
  <c r="J6" i="10" s="1"/>
  <c r="J20" i="9"/>
  <c r="J19" i="9"/>
  <c r="J16" i="9"/>
  <c r="J14" i="9"/>
  <c r="I11" i="9"/>
  <c r="I12" i="9" s="1"/>
  <c r="F11" i="9"/>
  <c r="F12" i="9" s="1"/>
  <c r="D11" i="9"/>
  <c r="D8" i="9" s="1"/>
  <c r="J9" i="9"/>
  <c r="I8" i="9"/>
  <c r="F8" i="9"/>
  <c r="J7" i="9"/>
  <c r="J5" i="9"/>
  <c r="Z37" i="7"/>
  <c r="Y37" i="7"/>
  <c r="X37" i="7"/>
  <c r="Z36" i="7"/>
  <c r="Y36" i="7"/>
  <c r="X36" i="7"/>
  <c r="X32" i="7"/>
  <c r="Y31" i="7"/>
  <c r="X31" i="7"/>
  <c r="Z31" i="7" s="1"/>
  <c r="W29" i="7"/>
  <c r="V29" i="7"/>
  <c r="G29" i="7"/>
  <c r="F29" i="7"/>
  <c r="W28" i="7"/>
  <c r="W15" i="7" s="1"/>
  <c r="V28" i="7"/>
  <c r="U28" i="7"/>
  <c r="U29" i="7" s="1"/>
  <c r="M28" i="7"/>
  <c r="M23" i="7" s="1"/>
  <c r="L28" i="7"/>
  <c r="L21" i="7" s="1"/>
  <c r="G28" i="7"/>
  <c r="Y28" i="7" s="1"/>
  <c r="F28" i="7"/>
  <c r="F15" i="7" s="1"/>
  <c r="W27" i="7"/>
  <c r="V27" i="7"/>
  <c r="G27" i="7"/>
  <c r="F27" i="7"/>
  <c r="Z26" i="7"/>
  <c r="Y26" i="7"/>
  <c r="X26" i="7"/>
  <c r="W25" i="7"/>
  <c r="V25" i="7"/>
  <c r="U25" i="7"/>
  <c r="L25" i="7"/>
  <c r="G25" i="7"/>
  <c r="F25" i="7"/>
  <c r="Z24" i="7"/>
  <c r="Y24" i="7"/>
  <c r="Y25" i="7" s="1"/>
  <c r="X24" i="7"/>
  <c r="V23" i="7"/>
  <c r="U23" i="7"/>
  <c r="G23" i="7"/>
  <c r="Y22" i="7"/>
  <c r="Y23" i="7" s="1"/>
  <c r="X22" i="7"/>
  <c r="V21" i="7"/>
  <c r="U21" i="7"/>
  <c r="G21" i="7"/>
  <c r="Y20" i="7"/>
  <c r="X20" i="7"/>
  <c r="W19" i="7"/>
  <c r="V19" i="7"/>
  <c r="U19" i="7"/>
  <c r="M19" i="7"/>
  <c r="L19" i="7"/>
  <c r="G19" i="7"/>
  <c r="F19" i="7"/>
  <c r="Y18" i="7"/>
  <c r="Y19" i="7" s="1"/>
  <c r="X18" i="7"/>
  <c r="V17" i="7"/>
  <c r="U17" i="7"/>
  <c r="L17" i="7"/>
  <c r="G17" i="7"/>
  <c r="Z16" i="7"/>
  <c r="Y16" i="7"/>
  <c r="X16" i="7"/>
  <c r="V15" i="7"/>
  <c r="U15" i="7"/>
  <c r="L15" i="7"/>
  <c r="G15" i="7"/>
  <c r="Y14" i="7"/>
  <c r="Z14" i="7" s="1"/>
  <c r="X14" i="7"/>
  <c r="W13" i="7"/>
  <c r="V13" i="7"/>
  <c r="U13" i="7"/>
  <c r="G13" i="7"/>
  <c r="F13" i="7"/>
  <c r="Y12" i="7"/>
  <c r="Z12" i="7" s="1"/>
  <c r="X12" i="7"/>
  <c r="W11" i="7"/>
  <c r="V11" i="7"/>
  <c r="U11" i="7"/>
  <c r="G11" i="7"/>
  <c r="F11" i="7"/>
  <c r="Z10" i="7"/>
  <c r="Y10" i="7"/>
  <c r="X10" i="7"/>
  <c r="W9" i="7"/>
  <c r="V9" i="7"/>
  <c r="U9" i="7"/>
  <c r="L9" i="7"/>
  <c r="G9" i="7"/>
  <c r="F9" i="7"/>
  <c r="Z8" i="7"/>
  <c r="Y8" i="7"/>
  <c r="Y9" i="7" s="1"/>
  <c r="X8" i="7"/>
  <c r="V7" i="7"/>
  <c r="U7" i="7"/>
  <c r="G7" i="7"/>
  <c r="Y6" i="7"/>
  <c r="Y7" i="7" s="1"/>
  <c r="X6" i="7"/>
  <c r="J24" i="6"/>
  <c r="J23" i="6"/>
  <c r="J20" i="6"/>
  <c r="J18" i="6"/>
  <c r="I15" i="6"/>
  <c r="I8" i="6" s="1"/>
  <c r="F15" i="6"/>
  <c r="F8" i="6" s="1"/>
  <c r="D15" i="6"/>
  <c r="D12" i="6" s="1"/>
  <c r="J13" i="6"/>
  <c r="I12" i="6"/>
  <c r="F12" i="6"/>
  <c r="J11" i="6"/>
  <c r="J9" i="6"/>
  <c r="J7" i="6"/>
  <c r="F6" i="6"/>
  <c r="D6" i="6"/>
  <c r="J5" i="6"/>
  <c r="J15" i="6" s="1"/>
  <c r="J23" i="5"/>
  <c r="J22" i="5"/>
  <c r="J19" i="5"/>
  <c r="I17" i="5"/>
  <c r="F17" i="5"/>
  <c r="D17" i="5"/>
  <c r="J15" i="5"/>
  <c r="J17" i="5" s="1"/>
  <c r="I15" i="5"/>
  <c r="D15" i="5"/>
  <c r="J14" i="5"/>
  <c r="F12" i="5"/>
  <c r="I11" i="5"/>
  <c r="I6" i="5" s="1"/>
  <c r="F11" i="5"/>
  <c r="D11" i="5"/>
  <c r="F10" i="5"/>
  <c r="F8" i="5"/>
  <c r="J7" i="5"/>
  <c r="F6" i="5"/>
  <c r="J5" i="5"/>
  <c r="J38" i="1"/>
  <c r="J37" i="1"/>
  <c r="J34" i="1"/>
  <c r="J32" i="1"/>
  <c r="I30" i="1"/>
  <c r="I29" i="1"/>
  <c r="I26" i="1" s="1"/>
  <c r="F29" i="1"/>
  <c r="F30" i="1" s="1"/>
  <c r="I28" i="1"/>
  <c r="F28" i="1"/>
  <c r="J27" i="1"/>
  <c r="J25" i="1"/>
  <c r="I24" i="1"/>
  <c r="F24" i="1"/>
  <c r="J23" i="1"/>
  <c r="J21" i="1"/>
  <c r="I20" i="1"/>
  <c r="F20" i="1"/>
  <c r="J19" i="1"/>
  <c r="J17" i="1"/>
  <c r="I16" i="1"/>
  <c r="F16" i="1"/>
  <c r="J15" i="1"/>
  <c r="J13" i="1"/>
  <c r="I12" i="1"/>
  <c r="F12" i="1"/>
  <c r="J11" i="1"/>
  <c r="J9" i="1"/>
  <c r="I8" i="1"/>
  <c r="F8" i="1"/>
  <c r="J7" i="1"/>
  <c r="J5" i="1"/>
  <c r="I6" i="10" l="1"/>
  <c r="I10" i="10"/>
  <c r="D15" i="9"/>
  <c r="D6" i="9"/>
  <c r="F15" i="9"/>
  <c r="F6" i="9"/>
  <c r="J11" i="9"/>
  <c r="I15" i="9"/>
  <c r="I6" i="9"/>
  <c r="D10" i="9"/>
  <c r="D12" i="9"/>
  <c r="F10" i="9"/>
  <c r="I10" i="9"/>
  <c r="Y21" i="7"/>
  <c r="Y15" i="7"/>
  <c r="Y13" i="7"/>
  <c r="Y29" i="7"/>
  <c r="Y27" i="7"/>
  <c r="Y17" i="7"/>
  <c r="Y11" i="7"/>
  <c r="M21" i="7"/>
  <c r="M17" i="7"/>
  <c r="N28" i="7"/>
  <c r="F7" i="7"/>
  <c r="W7" i="7"/>
  <c r="L13" i="7"/>
  <c r="M15" i="7"/>
  <c r="Z20" i="7"/>
  <c r="F23" i="7"/>
  <c r="W23" i="7"/>
  <c r="Z6" i="7"/>
  <c r="Z22" i="7"/>
  <c r="L11" i="7"/>
  <c r="M13" i="7"/>
  <c r="Z18" i="7"/>
  <c r="F21" i="7"/>
  <c r="W21" i="7"/>
  <c r="L27" i="7"/>
  <c r="L29" i="7"/>
  <c r="M29" i="7"/>
  <c r="M27" i="7"/>
  <c r="L7" i="7"/>
  <c r="M9" i="7"/>
  <c r="F17" i="7"/>
  <c r="W17" i="7"/>
  <c r="L23" i="7"/>
  <c r="M25" i="7"/>
  <c r="X28" i="7"/>
  <c r="M11" i="7"/>
  <c r="M7" i="7"/>
  <c r="U27" i="7"/>
  <c r="H28" i="7"/>
  <c r="J16" i="6"/>
  <c r="J14" i="6"/>
  <c r="J8" i="6"/>
  <c r="J10" i="6"/>
  <c r="J12" i="6"/>
  <c r="J6" i="6"/>
  <c r="F10" i="6"/>
  <c r="I19" i="6"/>
  <c r="D19" i="6"/>
  <c r="I6" i="6"/>
  <c r="D10" i="6"/>
  <c r="F19" i="6"/>
  <c r="I10" i="6"/>
  <c r="D14" i="6"/>
  <c r="D16" i="6"/>
  <c r="D8" i="6"/>
  <c r="F14" i="6"/>
  <c r="F16" i="6"/>
  <c r="I14" i="6"/>
  <c r="I16" i="6"/>
  <c r="J6" i="5"/>
  <c r="I8" i="5"/>
  <c r="J11" i="5"/>
  <c r="I10" i="5"/>
  <c r="I12" i="5"/>
  <c r="J20" i="1"/>
  <c r="J22" i="1"/>
  <c r="F6" i="1"/>
  <c r="F10" i="1"/>
  <c r="F14" i="1"/>
  <c r="F18" i="1"/>
  <c r="F22" i="1"/>
  <c r="F26" i="1"/>
  <c r="I6" i="1"/>
  <c r="I10" i="1"/>
  <c r="I14" i="1"/>
  <c r="I18" i="1"/>
  <c r="I22" i="1"/>
  <c r="J29" i="1"/>
  <c r="J30" i="1" s="1"/>
  <c r="J12" i="9" l="1"/>
  <c r="J8" i="9"/>
  <c r="J15" i="9"/>
  <c r="J6" i="9"/>
  <c r="J10" i="9"/>
  <c r="X13" i="7"/>
  <c r="X25" i="7"/>
  <c r="X29" i="7"/>
  <c r="X11" i="7"/>
  <c r="X27" i="7"/>
  <c r="X15" i="7"/>
  <c r="Z23" i="7"/>
  <c r="X19" i="7"/>
  <c r="N25" i="7"/>
  <c r="N9" i="7"/>
  <c r="N29" i="7"/>
  <c r="N27" i="7"/>
  <c r="N11" i="7"/>
  <c r="N13" i="7"/>
  <c r="N21" i="7"/>
  <c r="N15" i="7"/>
  <c r="N19" i="7"/>
  <c r="N17" i="7"/>
  <c r="N23" i="7"/>
  <c r="N7" i="7"/>
  <c r="H19" i="7"/>
  <c r="H7" i="7"/>
  <c r="H21" i="7"/>
  <c r="H23" i="7"/>
  <c r="H15" i="7"/>
  <c r="H25" i="7"/>
  <c r="H9" i="7"/>
  <c r="H29" i="7"/>
  <c r="H27" i="7"/>
  <c r="H11" i="7"/>
  <c r="H13" i="7"/>
  <c r="H17" i="7"/>
  <c r="X23" i="7"/>
  <c r="X17" i="7"/>
  <c r="X9" i="7"/>
  <c r="Z28" i="7"/>
  <c r="Z21" i="7"/>
  <c r="X7" i="7"/>
  <c r="X21" i="7"/>
  <c r="J19" i="6"/>
  <c r="J10" i="5"/>
  <c r="J12" i="5"/>
  <c r="J8" i="5"/>
  <c r="J14" i="1"/>
  <c r="J18" i="1"/>
  <c r="J16" i="1"/>
  <c r="J24" i="1"/>
  <c r="J8" i="1"/>
  <c r="J12" i="1"/>
  <c r="J28" i="1"/>
  <c r="J6" i="1"/>
  <c r="J33" i="1"/>
  <c r="J10" i="1"/>
  <c r="J26" i="1"/>
  <c r="X33" i="7" l="1"/>
  <c r="Z29" i="7"/>
  <c r="Z17" i="7"/>
  <c r="Z9" i="7"/>
  <c r="Z13" i="7"/>
  <c r="Z11" i="7"/>
  <c r="Z25" i="7"/>
  <c r="Z27" i="7"/>
  <c r="Z15" i="7"/>
  <c r="Z19" i="7"/>
  <c r="Z7" i="7"/>
</calcChain>
</file>

<file path=xl/sharedStrings.xml><?xml version="1.0" encoding="utf-8"?>
<sst xmlns="http://schemas.openxmlformats.org/spreadsheetml/2006/main" count="1562" uniqueCount="155">
  <si>
    <t>Tableau 5.1.9 : Utilisateurs de l'accueil de jour "aide alimentaire" (AJ-A) organisé par les services partenaires des Relais sociaux urbains (RSU)</t>
  </si>
  <si>
    <t>Répartition par « lieu de résidence » (Situation de l'utilisateur, la semaine précédant son accueil)
Par RSU - Année 2019  -</t>
  </si>
  <si>
    <t>Lieu de résidence</t>
  </si>
  <si>
    <t>Relais social urbain (RSU)</t>
  </si>
  <si>
    <t>Charleroi (RSC)</t>
  </si>
  <si>
    <t>Liège (RSPL)</t>
  </si>
  <si>
    <t>La Louvière (RSULL)</t>
  </si>
  <si>
    <t>Mons (RSUMB)</t>
  </si>
  <si>
    <t>Namur (RSUN)</t>
  </si>
  <si>
    <t>Tournai (RSUT)</t>
  </si>
  <si>
    <t>Verviers (RSUV)</t>
  </si>
  <si>
    <t>Total des RSU wallons</t>
  </si>
  <si>
    <t>Arrondissement de Charleroi</t>
  </si>
  <si>
    <t xml:space="preserve"> CA</t>
  </si>
  <si>
    <t>nd</t>
  </si>
  <si>
    <t xml:space="preserve"> %</t>
  </si>
  <si>
    <t>-</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</si>
  <si>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</si>
  <si>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</si>
  <si>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</si>
  <si>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</si>
  <si>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</si>
  <si>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</si>
  <si>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</si>
  <si>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</si>
  <si>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</si>
  <si>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</si>
  <si>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</si>
  <si>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</si>
  <si>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</si>
  <si>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Non- réponses
ou réponses non-exploitables</t>
  </si>
  <si>
    <t>Total global</t>
  </si>
  <si>
    <t>Services partenaires sources</t>
  </si>
  <si>
    <t>Nombre de services ayant répondu à cette variable</t>
  </si>
  <si>
    <t>Nombre de services ayant participé à la collecte relative à l'AJ-A</t>
  </si>
  <si>
    <t>Sources : IWEPS, Relais sociaux urbains &amp; services partenaires des Relais sociaux urbains de Wallonie; Calculs : IWEPS</t>
  </si>
  <si>
    <t>Tableau 5.1.8 : Utilisateurs de l'accueil de jour "aide alimentaire" (AJ-A) organisé par les services partenaires des Relais sociaux urbains (RSU).</t>
  </si>
  <si>
    <t>Répartition par type de logement/hébergement (occupé la semaine précédant son accueil)
Par RSU  - Année 2019  -</t>
  </si>
  <si>
    <t>Type de logement / hébergement</t>
  </si>
  <si>
    <t xml:space="preserve">En rue ou en abris de fortune  (squat, voiture, tente, caravane…) </t>
  </si>
  <si>
    <t>CA</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</si>
  <si>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</si>
  <si>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</si>
  <si>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</si>
  <si>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</si>
  <si>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</si>
  <si>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</si>
  <si>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</si>
  <si>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</si>
  <si>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</si>
  <si>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</si>
  <si>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Tableau 5.1.10 : Difficultés déclarées par les utilisateurs de l'accueil de jour "aide alimentaire" (AJ-A) organisé par les services partenaires des Relais sociaux urbains (RSU).</t>
  </si>
  <si>
    <t>Type de difficulté</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</si>
  <si>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</si>
  <si>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</si>
  <si>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</si>
  <si>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</si>
  <si>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</si>
  <si>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</si>
  <si>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</si>
  <si>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</si>
  <si>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</si>
  <si>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</si>
  <si>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</si>
  <si>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</si>
  <si>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</si>
  <si>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</si>
  <si>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</si>
  <si>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</si>
  <si>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</si>
  <si>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
(3)</t>
  </si>
  <si>
    <r>
      <t>Nombre total d'</t>
    </r>
    <r>
      <rPr>
        <b/>
        <i/>
        <sz val="14"/>
        <rFont val="Calibri"/>
        <family val="2"/>
        <scheme val="minor"/>
      </rPr>
      <t>utilisateurs différents</t>
    </r>
    <r>
      <rPr>
        <b/>
        <sz val="14"/>
        <rFont val="Calibri"/>
        <family val="2"/>
        <scheme val="minor"/>
      </rPr>
      <t xml:space="preserve"> pour lesquels l'information "difficulté" a été récoltée</t>
    </r>
  </si>
  <si>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</si>
  <si>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Tableau 5.1.1 : Utilisateurs de l'accueil de jour "aide alimentaire" (AJ-A) organisé par les services partenaires des Relais sociaux urbains (RSU)</t>
  </si>
  <si>
    <t>Répartition par sexe et par RSU - Année 2019  -</t>
  </si>
  <si>
    <t>Sexe</t>
  </si>
  <si>
    <t>Verviers (RSUV)
(1)</t>
  </si>
  <si>
    <t>H</t>
  </si>
  <si>
    <t>%</t>
  </si>
  <si>
    <t>F</t>
  </si>
  <si>
    <t>Transsexuel</t>
  </si>
  <si>
    <t>Total 
Sexe connu</t>
  </si>
  <si>
    <t>Sexe inconnu</t>
  </si>
  <si>
    <t>Tableau 5.1.3 : Primo-utilisateurs de l'accueil de jour "aide alimentaire" (AJ-A) organisé par les services partenaires des Relais sociaux urbains (RSU)</t>
  </si>
  <si>
    <t>Primo-utilisateurs
par Sexe</t>
  </si>
  <si>
    <t>Total
Sexe connu</t>
  </si>
  <si>
    <t xml:space="preserve">nd </t>
  </si>
  <si>
    <t>Total global des primo-utilisateurs</t>
  </si>
  <si>
    <t>% des primos dans le total des utilisateurs</t>
  </si>
  <si>
    <t>Total global de tous les utilisateurs</t>
  </si>
  <si>
    <t>Remarque :
Un "primo-utilisateur" est un bénéficiaire qui utilise le service pour la première fois de sa vie.</t>
  </si>
  <si>
    <t>Tableau 5.1.5 : Utilisateurs de l'accueil de jour "aide alimentaire" (AJ-A) organisé par les services partenaires des Relais sociaux urbains (RSU)</t>
  </si>
  <si>
    <t>Répartition par type de ménage et par RSU - Année 2019</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</si>
  <si>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</si>
  <si>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</si>
  <si>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</si>
  <si>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</si>
  <si>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</si>
  <si>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</si>
  <si>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</si>
  <si>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</si>
  <si>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Tableau 5.1.4 : Utilisateurs de l'accueil de jour "aide alimentaire" (AJ-A) organisé par les services partenaires des Relais sociaux urbains (RSU).</t>
  </si>
  <si>
    <t>Répartition par âge, sexe et RSU - Année 2019</t>
  </si>
  <si>
    <t>Catégorie d'âges</t>
  </si>
  <si>
    <t>Total</t>
  </si>
  <si>
    <t>0-17 ans</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</si>
  <si>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</si>
  <si>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</si>
  <si>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</si>
  <si>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</si>
  <si>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</si>
  <si>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</si>
  <si>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</si>
  <si>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</si>
  <si>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</si>
  <si>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</si>
  <si>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</si>
  <si>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</si>
  <si>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</si>
  <si>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5.1.7 : Utilisateurs de l'accueil de jour "aide alimentaire" (AJ-A) organisé par les services partenaires des Relais sociaux urbains (RSU)</t>
  </si>
  <si>
    <t>Répartition par type de revenu principal et par RSU - Année 2019  -</t>
  </si>
  <si>
    <t>Type de revenu principal</t>
  </si>
  <si>
    <t>Liège (RSPL)
(1)</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</si>
  <si>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</si>
  <si>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</si>
  <si>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</si>
  <si>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</si>
  <si>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</si>
  <si>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</si>
  <si>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</si>
  <si>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</si>
  <si>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</si>
  <si>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</si>
  <si>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</si>
  <si>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(1) Le RSPL précise que parmi les 591 personnes de la rubrique "Aucune ressource financière"pour le service SSLO , "58 personnes (d'un des quatre services) sont en attente de ressources"</t>
  </si>
  <si>
    <t>Tableau 5.1.6 : Utilisateurs de l'accueil de jour "aide alimentaire" (AJ-A) organisé par les services partenaires des Relais sociaux urbains (RSU)</t>
  </si>
  <si>
    <t>Répartition par nationalité et par RSU - Année 2019</t>
  </si>
  <si>
    <t>Nationalité</t>
  </si>
  <si>
    <t xml:space="preserve">Belge </t>
  </si>
  <si>
    <t>Etrangère UE</t>
  </si>
  <si>
    <t>Etrangère hors UE</t>
  </si>
  <si>
    <t xml:space="preserve">Total
(Nationalité connue) </t>
  </si>
  <si>
    <t>Nationalité inconnue</t>
  </si>
  <si>
    <t>Tableau 5.1.2 : Mineurs pris en charge par l'accueil de jour "aide alimentaire" (AJ-A) organisé par les services partenaires des Relais sociaux urbains (RSU)</t>
  </si>
  <si>
    <t>Répartition par type de prise en charge du mineur et par RSU - Année 2019  -</t>
  </si>
  <si>
    <t>Type de prise en charge du mineur</t>
  </si>
  <si>
    <t>Prise en charge seul
(Utilisateur) (1)</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</si>
  <si>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</si>
  <si>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</si>
  <si>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</si>
  <si>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(1) Le RSUV précise :  La récolte de données est effectuée auprès des titulaires de dossier soit 1311 personnes;  ce qui ne reflète pas le nombre réel de personnes aidées.  En réalité, le nombre total de bénéficiaires est de 3866 soit 1866 adultes , 1719 enfants de 0 à 17 ans et 281 enfants de plus de 18 ans.</t>
  </si>
  <si>
    <t>Verviers (RSUV)
(3)</t>
  </si>
  <si>
    <t>Avec des difficultés de logement - autres problèmes
(3)</t>
  </si>
  <si>
    <t xml:space="preserve">(3) Le RSUV précise que :
-  sous la rubrique "Avec des difficultés de logement - autres problèmes"  sont comptabilisés des "problèmes de voisinage, logement en travaux, humidité, loyer trop cher, relations conflictuelles avec le propriétaire";
-  sous la rubrique "Avec des difficultés - autres " sont comptabilisés des "problèmes de justice, détention, prostitution".
</t>
  </si>
  <si>
    <t>Répartition par type de difficulté rencontrée connue(1),(2) et par RSU - Année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</si>
</sst>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1"/>
      <color theme="1"/>
      <name val="Calibri"/>
      <family val="2"/>
      <scheme val="minor"/>
    </font>
    <font>
      <b/>
      <sz val="16"/>
      <name val="Calibri"/>
      <family val="2"/>
      <scheme val="minor"/>
    </font>
    <font>
      <b/>
      <sz val="14"/>
      <name val="Calibri"/>
      <family val="2"/>
      <scheme val="minor"/>
    </font>
    <font>
      <b/>
      <sz val="12"/>
      <name val="Calibri"/>
      <family val="2"/>
      <scheme val="minor"/>
    </font>
    <font>
      <sz val="12"/>
      <name val="Calibri"/>
      <family val="2"/>
      <scheme val="minor"/>
    </font>
    <font>
      <sz val="10"/>
      <name val="Calibri"/>
      <family val="2"/>
      <scheme val="minor"/>
    </font>
    <font>
      <b/>
      <sz val="10"/>
      <name val="Calibri"/>
      <family val="2"/>
      <scheme val="minor"/>
    </font>
    <font>
      <sz val="14"/>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i/>
      <sz val="14"/>
      <name val="Calibri"/>
      <family val="2"/>
      <scheme val="minor"/>
    </font>
    <font>
      <sz val="10"/>
      <color theme="1"/>
      <name val="Calibri"/>
      <family val="2"/>
      <scheme val="minor"/>
    </font>
    <font>
      <b/>
      <sz val="24"/>
      <name val="Calibri"/>
      <family val="2"/>
      <scheme val="minor"/>
    </font>
    <font>
      <b/>
      <sz val="18"/>
      <name val="Calibri"/>
      <family val="2"/>
      <scheme val="minor"/>
    </font>
    <font>
      <sz val="18"/>
      <name val="Calibri"/>
      <family val="2"/>
      <scheme val="minor"/>
    </font>
    <font>
      <b/>
      <sz val="16"/>
      <color theme="1"/>
      <name val="Calibri"/>
      <family val="2"/>
      <scheme val="minor"/>
    </font>
    <font>
      <sz val="14"/>
      <color theme="1"/>
      <name val="Calibri"/>
      <family val="2"/>
      <scheme val="minor"/>
    </font>
  </fonts>
  <fills count="3">
    <fill>
      <patternFill patternType="none"/>
    </fill>
    <fill>
      <patternFill patternType="gray125"/>
    </fill>
    <fill>
      <patternFill patternType="solid">
        <fgColor theme="0"/>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66">
    <xf numFmtId="0" fontId="0" fillId="0" borderId="0" xfId="0"/>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0" borderId="10" xfId="0" applyFont="1" applyBorder="1" applyAlignment="1">
      <alignment horizontal="center" vertical="center" wrapText="1"/>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3" fontId="5" fillId="2" borderId="14" xfId="0" applyNumberFormat="1" applyFont="1" applyFill="1" applyBorder="1" applyAlignment="1">
      <alignment horizontal="center" vertical="center"/>
    </xf>
    <xf numFmtId="3" fontId="5" fillId="2" borderId="15" xfId="0" applyNumberFormat="1" applyFont="1" applyFill="1" applyBorder="1" applyAlignment="1">
      <alignment horizontal="center" vertical="center"/>
    </xf>
    <xf numFmtId="0" fontId="6" fillId="2" borderId="17" xfId="0" applyFont="1" applyFill="1" applyBorder="1" applyAlignment="1">
      <alignment horizontal="center" vertical="center" wrapText="1"/>
    </xf>
    <xf numFmtId="164" fontId="5" fillId="2" borderId="18" xfId="1" applyNumberFormat="1" applyFont="1" applyFill="1" applyBorder="1" applyAlignment="1">
      <alignment horizontal="right" vertical="center"/>
    </xf>
    <xf numFmtId="164" fontId="5" fillId="2" borderId="19" xfId="1" applyNumberFormat="1" applyFont="1" applyFill="1" applyBorder="1" applyAlignment="1">
      <alignment horizontal="right" vertical="center"/>
    </xf>
    <xf numFmtId="0" fontId="6" fillId="2" borderId="21" xfId="0" applyFont="1" applyFill="1" applyBorder="1" applyAlignment="1">
      <alignment horizontal="center" vertical="center" wrapText="1"/>
    </xf>
    <xf numFmtId="3" fontId="5" fillId="2" borderId="22" xfId="0" applyNumberFormat="1" applyFont="1" applyFill="1" applyBorder="1" applyAlignment="1">
      <alignment horizontal="center" vertical="center"/>
    </xf>
    <xf numFmtId="3" fontId="5" fillId="2" borderId="23" xfId="0" applyNumberFormat="1" applyFont="1" applyFill="1" applyBorder="1" applyAlignment="1">
      <alignment horizontal="center" vertical="center"/>
    </xf>
    <xf numFmtId="164" fontId="5" fillId="2" borderId="22" xfId="1" applyNumberFormat="1" applyFont="1" applyFill="1" applyBorder="1" applyAlignment="1">
      <alignment horizontal="right" vertical="center"/>
    </xf>
    <xf numFmtId="164" fontId="5" fillId="2" borderId="23" xfId="1" applyNumberFormat="1" applyFont="1" applyFill="1" applyBorder="1" applyAlignment="1">
      <alignment horizontal="right" vertical="center"/>
    </xf>
    <xf numFmtId="0" fontId="7" fillId="2" borderId="13" xfId="0" applyFont="1" applyFill="1" applyBorder="1" applyAlignment="1">
      <alignment horizontal="center" vertical="center" wrapText="1"/>
    </xf>
    <xf numFmtId="3" fontId="4" fillId="2" borderId="14" xfId="0" applyNumberFormat="1" applyFont="1" applyFill="1" applyBorder="1" applyAlignment="1">
      <alignment horizontal="center" vertical="center"/>
    </xf>
    <xf numFmtId="3" fontId="4" fillId="2" borderId="15" xfId="0" applyNumberFormat="1" applyFont="1" applyFill="1" applyBorder="1" applyAlignment="1">
      <alignment horizontal="center" vertical="center"/>
    </xf>
    <xf numFmtId="0" fontId="7" fillId="2" borderId="24" xfId="0" applyFont="1" applyFill="1" applyBorder="1" applyAlignment="1">
      <alignment horizontal="center" vertical="center" wrapText="1"/>
    </xf>
    <xf numFmtId="164" fontId="4" fillId="2" borderId="25" xfId="1" applyNumberFormat="1" applyFont="1" applyFill="1" applyBorder="1" applyAlignment="1">
      <alignment horizontal="right" vertical="center"/>
    </xf>
    <xf numFmtId="164" fontId="4" fillId="2" borderId="26" xfId="1" applyNumberFormat="1" applyFont="1" applyFill="1" applyBorder="1" applyAlignment="1">
      <alignment horizontal="right" vertical="center"/>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164" fontId="5" fillId="2" borderId="0" xfId="1" applyNumberFormat="1" applyFont="1" applyFill="1" applyBorder="1" applyAlignment="1">
      <alignment horizontal="right" vertical="center"/>
    </xf>
    <xf numFmtId="0" fontId="8" fillId="2" borderId="27" xfId="0" applyFont="1" applyFill="1" applyBorder="1" applyAlignment="1">
      <alignment horizontal="center" vertical="center" wrapText="1"/>
    </xf>
    <xf numFmtId="0" fontId="5" fillId="2" borderId="11" xfId="0" applyFont="1" applyFill="1" applyBorder="1" applyAlignment="1">
      <alignment horizontal="center" vertical="center" wrapText="1"/>
    </xf>
    <xf numFmtId="3" fontId="5" fillId="2" borderId="9"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0" fontId="8" fillId="2" borderId="7" xfId="0" applyFont="1" applyFill="1" applyBorder="1" applyAlignment="1">
      <alignment horizontal="center" vertical="center" wrapText="1"/>
    </xf>
    <xf numFmtId="0" fontId="5" fillId="2" borderId="24" xfId="0" applyFont="1" applyFill="1" applyBorder="1" applyAlignment="1">
      <alignment horizontal="center" vertical="center" wrapText="1"/>
    </xf>
    <xf numFmtId="3" fontId="5" fillId="2" borderId="29" xfId="0" applyNumberFormat="1" applyFont="1" applyFill="1" applyBorder="1" applyAlignment="1">
      <alignment horizontal="center" vertical="center"/>
    </xf>
    <xf numFmtId="3" fontId="4" fillId="2" borderId="26" xfId="0" applyNumberFormat="1" applyFont="1" applyFill="1" applyBorder="1" applyAlignment="1">
      <alignment horizontal="center" vertical="center"/>
    </xf>
    <xf numFmtId="0" fontId="3" fillId="2" borderId="30" xfId="0" applyFont="1" applyFill="1" applyBorder="1" applyAlignment="1">
      <alignment horizontal="center" vertical="center" wrapText="1"/>
    </xf>
    <xf numFmtId="3" fontId="5" fillId="2" borderId="25" xfId="0" applyNumberFormat="1" applyFont="1" applyFill="1" applyBorder="1" applyAlignment="1">
      <alignment horizontal="center" vertical="center"/>
    </xf>
    <xf numFmtId="3" fontId="5" fillId="2" borderId="24" xfId="0" applyNumberFormat="1" applyFont="1" applyFill="1" applyBorder="1" applyAlignment="1">
      <alignment horizontal="center" vertical="center"/>
    </xf>
    <xf numFmtId="0" fontId="3" fillId="2" borderId="0" xfId="0" applyFont="1" applyFill="1" applyAlignment="1">
      <alignment horizontal="center" vertical="center" wrapText="1"/>
    </xf>
    <xf numFmtId="3" fontId="5" fillId="2" borderId="0" xfId="0" applyNumberFormat="1" applyFont="1" applyFill="1" applyAlignment="1">
      <alignment horizontal="center" vertical="center"/>
    </xf>
    <xf numFmtId="3" fontId="4" fillId="2" borderId="0" xfId="0" applyNumberFormat="1" applyFont="1" applyFill="1" applyAlignment="1">
      <alignment horizontal="center" vertical="center"/>
    </xf>
    <xf numFmtId="0" fontId="9" fillId="0" borderId="31" xfId="0" applyFont="1" applyBorder="1" applyAlignment="1">
      <alignment vertical="center" wrapText="1"/>
    </xf>
    <xf numFmtId="3" fontId="5" fillId="0" borderId="32" xfId="0" applyNumberFormat="1" applyFont="1" applyBorder="1" applyAlignment="1">
      <alignment horizontal="center" vertical="center"/>
    </xf>
    <xf numFmtId="3" fontId="10" fillId="0" borderId="3" xfId="0" applyNumberFormat="1" applyFont="1" applyBorder="1" applyAlignment="1">
      <alignment horizontal="center" vertical="center"/>
    </xf>
    <xf numFmtId="0" fontId="5"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39" xfId="0" applyFont="1" applyFill="1" applyBorder="1" applyAlignment="1">
      <alignment horizontal="center" vertical="center"/>
    </xf>
    <xf numFmtId="0" fontId="12" fillId="2" borderId="0" xfId="0" applyFont="1" applyFill="1"/>
    <xf numFmtId="0" fontId="0" fillId="0" borderId="0" xfId="0" applyAlignment="1">
      <alignment horizontal="center" vertical="center" wrapText="1"/>
    </xf>
    <xf numFmtId="164" fontId="11" fillId="0" borderId="0" xfId="1" applyNumberFormat="1" applyFont="1" applyBorder="1" applyAlignment="1">
      <alignment horizontal="center" vertical="top"/>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wrapText="1"/>
    </xf>
    <xf numFmtId="0" fontId="6" fillId="0" borderId="13" xfId="0" applyFont="1" applyBorder="1" applyAlignment="1">
      <alignment horizontal="center" vertical="center" wrapText="1"/>
    </xf>
    <xf numFmtId="3" fontId="5" fillId="0" borderId="14" xfId="0" applyNumberFormat="1" applyFont="1" applyBorder="1" applyAlignment="1">
      <alignment horizontal="center" vertical="center"/>
    </xf>
    <xf numFmtId="3" fontId="5" fillId="0" borderId="13" xfId="0" applyNumberFormat="1" applyFont="1" applyBorder="1" applyAlignment="1">
      <alignment horizontal="center" vertical="center"/>
    </xf>
    <xf numFmtId="3" fontId="5" fillId="0" borderId="3" xfId="0" applyNumberFormat="1" applyFont="1" applyBorder="1" applyAlignment="1">
      <alignment horizontal="center" vertical="center"/>
    </xf>
    <xf numFmtId="0" fontId="6" fillId="0" borderId="17" xfId="0" applyFont="1" applyBorder="1" applyAlignment="1">
      <alignment horizontal="center" vertical="center" wrapText="1"/>
    </xf>
    <xf numFmtId="164" fontId="5" fillId="0" borderId="18" xfId="1" applyNumberFormat="1" applyFont="1" applyFill="1" applyBorder="1" applyAlignment="1">
      <alignment horizontal="right" vertical="center"/>
    </xf>
    <xf numFmtId="164" fontId="5" fillId="0" borderId="17" xfId="1" applyNumberFormat="1" applyFont="1" applyFill="1" applyBorder="1" applyAlignment="1">
      <alignment horizontal="right" vertical="center"/>
    </xf>
    <xf numFmtId="164" fontId="5" fillId="0" borderId="43" xfId="1" applyNumberFormat="1" applyFont="1" applyFill="1" applyBorder="1" applyAlignment="1">
      <alignment horizontal="right" vertical="center"/>
    </xf>
    <xf numFmtId="0" fontId="6" fillId="0" borderId="21" xfId="0" applyFont="1" applyBorder="1" applyAlignment="1">
      <alignment horizontal="center" vertical="center" wrapText="1"/>
    </xf>
    <xf numFmtId="3" fontId="5" fillId="0" borderId="22" xfId="0" applyNumberFormat="1" applyFont="1" applyBorder="1" applyAlignment="1">
      <alignment horizontal="center" vertical="center"/>
    </xf>
    <xf numFmtId="3" fontId="5" fillId="0" borderId="21" xfId="0" applyNumberFormat="1" applyFont="1" applyBorder="1" applyAlignment="1">
      <alignment horizontal="center" vertical="center"/>
    </xf>
    <xf numFmtId="3" fontId="5" fillId="0" borderId="44" xfId="0" applyNumberFormat="1" applyFont="1" applyBorder="1" applyAlignment="1">
      <alignment horizontal="center" vertical="center"/>
    </xf>
    <xf numFmtId="164" fontId="5" fillId="0" borderId="22" xfId="1" applyNumberFormat="1" applyFont="1" applyFill="1" applyBorder="1" applyAlignment="1">
      <alignment horizontal="right" vertical="center"/>
    </xf>
    <xf numFmtId="164" fontId="5" fillId="0" borderId="21" xfId="1" applyNumberFormat="1" applyFont="1" applyFill="1" applyBorder="1" applyAlignment="1">
      <alignment horizontal="right" vertical="center"/>
    </xf>
    <xf numFmtId="164" fontId="5" fillId="0" borderId="44" xfId="1" applyNumberFormat="1" applyFont="1" applyFill="1" applyBorder="1" applyAlignment="1">
      <alignment horizontal="right" vertical="center"/>
    </xf>
    <xf numFmtId="3" fontId="4" fillId="0" borderId="14" xfId="0" applyNumberFormat="1" applyFont="1" applyBorder="1" applyAlignment="1">
      <alignment horizontal="center" vertical="center"/>
    </xf>
    <xf numFmtId="3" fontId="4" fillId="0" borderId="13" xfId="0" applyNumberFormat="1" applyFont="1" applyBorder="1" applyAlignment="1">
      <alignment horizontal="center" vertical="center"/>
    </xf>
    <xf numFmtId="3" fontId="4" fillId="0" borderId="3" xfId="0" applyNumberFormat="1" applyFont="1" applyBorder="1" applyAlignment="1">
      <alignment horizontal="center" vertical="center"/>
    </xf>
    <xf numFmtId="0" fontId="6" fillId="0" borderId="24" xfId="0" applyFont="1" applyBorder="1" applyAlignment="1">
      <alignment horizontal="center" vertical="center" wrapText="1"/>
    </xf>
    <xf numFmtId="164" fontId="4" fillId="0" borderId="25" xfId="1" applyNumberFormat="1" applyFont="1" applyFill="1" applyBorder="1" applyAlignment="1">
      <alignment horizontal="right" vertical="center"/>
    </xf>
    <xf numFmtId="164" fontId="4" fillId="0" borderId="24" xfId="1" applyNumberFormat="1" applyFont="1" applyFill="1" applyBorder="1" applyAlignment="1">
      <alignment horizontal="right" vertical="center"/>
    </xf>
    <xf numFmtId="164" fontId="4" fillId="0" borderId="8" xfId="1" applyNumberFormat="1" applyFont="1" applyFill="1" applyBorder="1" applyAlignment="1">
      <alignment horizontal="righ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164" fontId="5" fillId="0" borderId="0" xfId="1" applyNumberFormat="1" applyFont="1" applyFill="1" applyBorder="1" applyAlignment="1">
      <alignment horizontal="right" vertical="center"/>
    </xf>
    <xf numFmtId="0" fontId="8" fillId="0" borderId="27" xfId="0" applyFont="1" applyBorder="1" applyAlignment="1">
      <alignment horizontal="center" vertical="center" wrapText="1"/>
    </xf>
    <xf numFmtId="0" fontId="6" fillId="0" borderId="11" xfId="0" applyFont="1" applyBorder="1" applyAlignment="1">
      <alignment horizontal="center" vertical="center" wrapText="1"/>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3" fontId="5" fillId="0" borderId="11" xfId="0" applyNumberFormat="1" applyFont="1" applyBorder="1" applyAlignment="1">
      <alignment horizontal="center" vertical="center"/>
    </xf>
    <xf numFmtId="3" fontId="4" fillId="0" borderId="28" xfId="0" applyNumberFormat="1" applyFont="1" applyBorder="1" applyAlignment="1">
      <alignment horizontal="center" vertical="center"/>
    </xf>
    <xf numFmtId="0" fontId="8" fillId="0" borderId="7" xfId="0" applyFont="1" applyBorder="1" applyAlignment="1">
      <alignment horizontal="center" vertical="center" wrapText="1"/>
    </xf>
    <xf numFmtId="3" fontId="5" fillId="0" borderId="29" xfId="0" applyNumberFormat="1" applyFont="1" applyBorder="1" applyAlignment="1">
      <alignment horizontal="center" vertical="center"/>
    </xf>
    <xf numFmtId="3" fontId="5" fillId="0" borderId="25" xfId="0" applyNumberFormat="1" applyFont="1" applyBorder="1" applyAlignment="1">
      <alignment horizontal="center" vertical="center"/>
    </xf>
    <xf numFmtId="3" fontId="5" fillId="0" borderId="24" xfId="0" applyNumberFormat="1" applyFont="1" applyBorder="1" applyAlignment="1">
      <alignment horizontal="center" vertical="center"/>
    </xf>
    <xf numFmtId="3" fontId="4" fillId="0" borderId="26" xfId="0" applyNumberFormat="1" applyFont="1" applyBorder="1" applyAlignment="1">
      <alignment horizontal="center" vertical="center"/>
    </xf>
    <xf numFmtId="0" fontId="12" fillId="2" borderId="0" xfId="0" applyFont="1" applyFill="1" applyAlignment="1">
      <alignment vertical="top"/>
    </xf>
    <xf numFmtId="0" fontId="0" fillId="0" borderId="0" xfId="0" applyAlignment="1">
      <alignment horizontal="center" vertical="top"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6" xfId="0" applyFont="1" applyFill="1" applyBorder="1" applyAlignment="1">
      <alignment horizontal="center" vertical="center"/>
    </xf>
    <xf numFmtId="0" fontId="4" fillId="2" borderId="46" xfId="0" applyFont="1" applyFill="1" applyBorder="1" applyAlignment="1">
      <alignment horizontal="center" vertical="center" wrapText="1"/>
    </xf>
    <xf numFmtId="0" fontId="6" fillId="0" borderId="13" xfId="0" applyFont="1" applyBorder="1" applyAlignment="1">
      <alignment horizontal="right" vertical="center" wrapText="1"/>
    </xf>
    <xf numFmtId="3" fontId="5" fillId="0" borderId="14" xfId="0" applyNumberFormat="1" applyFont="1" applyBorder="1" applyAlignment="1">
      <alignment horizontal="right" vertical="center"/>
    </xf>
    <xf numFmtId="3" fontId="5" fillId="0" borderId="13" xfId="0" applyNumberFormat="1" applyFont="1" applyBorder="1" applyAlignment="1">
      <alignment horizontal="right" vertical="center"/>
    </xf>
    <xf numFmtId="3" fontId="5" fillId="0" borderId="15" xfId="0" applyNumberFormat="1" applyFont="1" applyBorder="1" applyAlignment="1">
      <alignment horizontal="right" vertical="center"/>
    </xf>
    <xf numFmtId="0" fontId="6" fillId="0" borderId="17" xfId="0" applyFont="1" applyBorder="1" applyAlignment="1">
      <alignment vertical="center" wrapText="1"/>
    </xf>
    <xf numFmtId="164" fontId="4" fillId="0" borderId="18" xfId="1" applyNumberFormat="1" applyFont="1" applyFill="1" applyBorder="1" applyAlignment="1">
      <alignment horizontal="center" vertical="center"/>
    </xf>
    <xf numFmtId="164" fontId="4" fillId="0" borderId="17" xfId="1" applyNumberFormat="1" applyFont="1" applyFill="1" applyBorder="1" applyAlignment="1">
      <alignment horizontal="center" vertical="center"/>
    </xf>
    <xf numFmtId="164" fontId="4" fillId="0" borderId="19" xfId="1" applyNumberFormat="1" applyFont="1" applyFill="1" applyBorder="1" applyAlignment="1">
      <alignment horizontal="center" vertical="center"/>
    </xf>
    <xf numFmtId="0" fontId="6" fillId="0" borderId="47" xfId="0" applyFont="1" applyBorder="1" applyAlignment="1">
      <alignment horizontal="right" vertical="center" wrapText="1"/>
    </xf>
    <xf numFmtId="0" fontId="5" fillId="0" borderId="48" xfId="0" applyFont="1" applyBorder="1" applyAlignment="1">
      <alignment horizontal="right" vertical="center"/>
    </xf>
    <xf numFmtId="0" fontId="5" fillId="0" borderId="47" xfId="0" applyFont="1" applyBorder="1" applyAlignment="1">
      <alignment horizontal="right" vertical="center"/>
    </xf>
    <xf numFmtId="0" fontId="5" fillId="0" borderId="49" xfId="0" applyFont="1" applyBorder="1" applyAlignment="1">
      <alignment horizontal="right" vertical="center"/>
    </xf>
    <xf numFmtId="3" fontId="5" fillId="0" borderId="48" xfId="0" applyNumberFormat="1" applyFont="1" applyBorder="1" applyAlignment="1">
      <alignment horizontal="right" vertical="center"/>
    </xf>
    <xf numFmtId="3" fontId="5" fillId="0" borderId="47" xfId="0" applyNumberFormat="1" applyFont="1" applyBorder="1" applyAlignment="1">
      <alignment horizontal="right" vertical="center"/>
    </xf>
    <xf numFmtId="3" fontId="5" fillId="0" borderId="49" xfId="0" applyNumberFormat="1" applyFont="1" applyBorder="1" applyAlignment="1">
      <alignment horizontal="right" vertical="center"/>
    </xf>
    <xf numFmtId="0" fontId="6" fillId="0" borderId="24" xfId="0" applyFont="1" applyBorder="1" applyAlignment="1">
      <alignment vertical="center" wrapText="1"/>
    </xf>
    <xf numFmtId="164" fontId="4" fillId="0" borderId="25" xfId="1" applyNumberFormat="1" applyFont="1" applyFill="1" applyBorder="1" applyAlignment="1">
      <alignment horizontal="center" vertical="center"/>
    </xf>
    <xf numFmtId="164" fontId="5" fillId="0" borderId="25" xfId="1" applyNumberFormat="1" applyFont="1" applyFill="1" applyBorder="1" applyAlignment="1">
      <alignment horizontal="right" vertical="center"/>
    </xf>
    <xf numFmtId="164" fontId="4" fillId="0" borderId="24" xfId="1" applyNumberFormat="1" applyFont="1" applyFill="1" applyBorder="1" applyAlignment="1">
      <alignment horizontal="center" vertical="center"/>
    </xf>
    <xf numFmtId="164" fontId="4" fillId="0" borderId="26" xfId="1" applyNumberFormat="1" applyFont="1" applyFill="1" applyBorder="1" applyAlignment="1">
      <alignment horizontal="center" vertical="center"/>
    </xf>
    <xf numFmtId="0" fontId="12" fillId="0" borderId="0" xfId="0" applyFont="1" applyAlignment="1">
      <alignment horizontal="center" vertical="center" wrapText="1"/>
    </xf>
    <xf numFmtId="3" fontId="5" fillId="0" borderId="0" xfId="1" applyNumberFormat="1" applyFont="1" applyFill="1" applyBorder="1" applyAlignment="1">
      <alignment horizontal="center" vertical="top"/>
    </xf>
    <xf numFmtId="0" fontId="6" fillId="0" borderId="50" xfId="0" applyFont="1" applyBorder="1" applyAlignment="1">
      <alignment horizontal="center" vertical="center" wrapText="1"/>
    </xf>
    <xf numFmtId="3" fontId="5" fillId="0" borderId="51" xfId="0" applyNumberFormat="1" applyFont="1" applyBorder="1" applyAlignment="1">
      <alignment horizontal="center" vertical="center"/>
    </xf>
    <xf numFmtId="3" fontId="5" fillId="0" borderId="52" xfId="0" applyNumberFormat="1" applyFont="1" applyBorder="1" applyAlignment="1">
      <alignment horizontal="center" vertical="center"/>
    </xf>
    <xf numFmtId="3" fontId="4" fillId="0" borderId="53" xfId="0" applyNumberFormat="1" applyFont="1" applyBorder="1" applyAlignment="1">
      <alignment horizontal="center" vertical="center"/>
    </xf>
    <xf numFmtId="0" fontId="3" fillId="2" borderId="0" xfId="0" applyFont="1" applyFill="1" applyAlignment="1">
      <alignment horizontal="center" vertical="center"/>
    </xf>
    <xf numFmtId="0" fontId="12" fillId="2" borderId="21" xfId="0" applyFont="1" applyFill="1" applyBorder="1" applyAlignment="1">
      <alignment horizontal="center" vertical="center" wrapText="1"/>
    </xf>
    <xf numFmtId="164" fontId="5" fillId="2" borderId="0" xfId="1" applyNumberFormat="1" applyFont="1" applyFill="1" applyBorder="1" applyAlignment="1">
      <alignment horizontal="center"/>
    </xf>
    <xf numFmtId="0" fontId="8" fillId="2" borderId="2" xfId="0" applyFont="1" applyFill="1" applyBorder="1" applyAlignment="1">
      <alignment horizontal="center" vertical="center" wrapText="1"/>
    </xf>
    <xf numFmtId="3" fontId="5" fillId="2" borderId="54" xfId="0" applyNumberFormat="1" applyFont="1" applyFill="1" applyBorder="1" applyAlignment="1">
      <alignment horizontal="center" vertical="center"/>
    </xf>
    <xf numFmtId="0" fontId="3" fillId="2" borderId="4" xfId="0" applyFont="1" applyFill="1" applyBorder="1" applyAlignment="1">
      <alignment horizontal="center" vertical="center" wrapText="1"/>
    </xf>
    <xf numFmtId="0" fontId="6" fillId="2" borderId="50" xfId="0" applyFont="1" applyFill="1" applyBorder="1" applyAlignment="1">
      <alignment horizontal="center" vertical="center" wrapText="1"/>
    </xf>
    <xf numFmtId="3" fontId="4" fillId="2" borderId="55" xfId="0" applyNumberFormat="1" applyFont="1" applyFill="1" applyBorder="1" applyAlignment="1">
      <alignment horizontal="center" vertical="center"/>
    </xf>
    <xf numFmtId="3" fontId="4" fillId="2" borderId="51" xfId="0" applyNumberFormat="1" applyFont="1" applyFill="1" applyBorder="1" applyAlignment="1">
      <alignment horizontal="center" vertical="center"/>
    </xf>
    <xf numFmtId="3" fontId="4" fillId="2" borderId="52" xfId="0" applyNumberFormat="1" applyFont="1" applyFill="1" applyBorder="1" applyAlignment="1">
      <alignment horizontal="center" vertical="center"/>
    </xf>
    <xf numFmtId="3" fontId="4" fillId="2" borderId="53" xfId="0" applyNumberFormat="1" applyFont="1" applyFill="1" applyBorder="1" applyAlignment="1">
      <alignment horizontal="center" vertical="center"/>
    </xf>
    <xf numFmtId="0" fontId="4" fillId="2" borderId="0" xfId="0" applyFont="1" applyFill="1" applyAlignment="1">
      <alignment horizontal="center" vertical="center" wrapText="1"/>
    </xf>
    <xf numFmtId="0" fontId="5" fillId="2" borderId="57" xfId="0" applyFont="1" applyFill="1" applyBorder="1" applyAlignment="1">
      <alignment horizontal="center" vertical="center"/>
    </xf>
    <xf numFmtId="0" fontId="5" fillId="2" borderId="36" xfId="0" applyFont="1" applyFill="1" applyBorder="1" applyAlignment="1">
      <alignment horizontal="center" vertical="center"/>
    </xf>
    <xf numFmtId="0" fontId="11" fillId="2" borderId="59" xfId="0" applyFont="1" applyFill="1" applyBorder="1" applyAlignment="1">
      <alignment horizontal="center" vertical="center"/>
    </xf>
    <xf numFmtId="0" fontId="11" fillId="0" borderId="0" xfId="0" applyFont="1" applyAlignment="1">
      <alignment horizontal="center"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3" fontId="5" fillId="0" borderId="48" xfId="0" applyNumberFormat="1" applyFont="1" applyBorder="1" applyAlignment="1">
      <alignment horizontal="center" vertical="center"/>
    </xf>
    <xf numFmtId="3" fontId="5" fillId="0" borderId="49" xfId="0" applyNumberFormat="1" applyFont="1" applyBorder="1" applyAlignment="1">
      <alignment horizontal="center" vertical="center"/>
    </xf>
    <xf numFmtId="0" fontId="7" fillId="0" borderId="17" xfId="0" applyFont="1" applyBorder="1" applyAlignment="1">
      <alignment horizontal="center" vertical="center" wrapText="1"/>
    </xf>
    <xf numFmtId="164" fontId="11" fillId="0" borderId="18" xfId="1" quotePrefix="1" applyNumberFormat="1" applyFont="1" applyFill="1" applyBorder="1" applyAlignment="1">
      <alignment horizontal="right" vertical="center"/>
    </xf>
    <xf numFmtId="164" fontId="11" fillId="0" borderId="18" xfId="1" applyNumberFormat="1" applyFont="1" applyFill="1" applyBorder="1" applyAlignment="1">
      <alignment horizontal="right" vertical="center"/>
    </xf>
    <xf numFmtId="164" fontId="11" fillId="0" borderId="19" xfId="1" applyNumberFormat="1" applyFont="1" applyFill="1" applyBorder="1" applyAlignment="1">
      <alignment horizontal="right" vertical="center"/>
    </xf>
    <xf numFmtId="0" fontId="6" fillId="0" borderId="47" xfId="0" applyFont="1" applyBorder="1" applyAlignment="1">
      <alignment horizontal="center" vertical="center" wrapText="1"/>
    </xf>
    <xf numFmtId="3" fontId="5" fillId="0" borderId="23" xfId="0" applyNumberFormat="1" applyFont="1" applyBorder="1" applyAlignment="1">
      <alignment horizontal="center" vertical="center"/>
    </xf>
    <xf numFmtId="3" fontId="4" fillId="0" borderId="22" xfId="0" applyNumberFormat="1" applyFont="1" applyBorder="1" applyAlignment="1">
      <alignment horizontal="center" vertical="center"/>
    </xf>
    <xf numFmtId="3" fontId="4" fillId="0" borderId="23" xfId="0" applyNumberFormat="1" applyFont="1" applyBorder="1" applyAlignment="1">
      <alignment horizontal="center" vertical="center"/>
    </xf>
    <xf numFmtId="0" fontId="7" fillId="0" borderId="24" xfId="0" applyFont="1" applyBorder="1" applyAlignment="1">
      <alignment horizontal="center" vertical="center" wrapText="1"/>
    </xf>
    <xf numFmtId="164" fontId="10" fillId="0" borderId="25" xfId="1" applyNumberFormat="1" applyFont="1" applyFill="1" applyBorder="1" applyAlignment="1">
      <alignment horizontal="right" vertical="center"/>
    </xf>
    <xf numFmtId="164" fontId="10" fillId="0" borderId="26" xfId="1" applyNumberFormat="1" applyFont="1" applyFill="1" applyBorder="1" applyAlignment="1">
      <alignment horizontal="right" vertical="center"/>
    </xf>
    <xf numFmtId="0" fontId="14" fillId="0" borderId="0" xfId="0" applyFont="1" applyAlignment="1">
      <alignment horizontal="center" vertical="center" wrapText="1"/>
    </xf>
    <xf numFmtId="164" fontId="11" fillId="0" borderId="0" xfId="1" applyNumberFormat="1" applyFont="1" applyFill="1" applyBorder="1" applyAlignment="1">
      <alignment horizontal="right" vertical="center"/>
    </xf>
    <xf numFmtId="0" fontId="11" fillId="0" borderId="27" xfId="0" applyFont="1" applyBorder="1" applyAlignment="1">
      <alignment horizontal="center" vertical="center" wrapText="1"/>
    </xf>
    <xf numFmtId="0" fontId="14" fillId="0" borderId="11"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0" fillId="0" borderId="28" xfId="0" applyFont="1" applyBorder="1" applyAlignment="1">
      <alignment horizontal="center" vertical="center"/>
    </xf>
    <xf numFmtId="0" fontId="9" fillId="0" borderId="60" xfId="0" applyFont="1" applyBorder="1" applyAlignment="1">
      <alignment horizontal="center" vertical="center" wrapText="1"/>
    </xf>
    <xf numFmtId="0" fontId="14" fillId="0" borderId="50" xfId="0" applyFont="1" applyBorder="1" applyAlignment="1">
      <alignment horizontal="center" vertical="center" wrapText="1"/>
    </xf>
    <xf numFmtId="3" fontId="5" fillId="0" borderId="50" xfId="0" applyNumberFormat="1" applyFont="1" applyBorder="1" applyAlignment="1">
      <alignment horizontal="center" vertical="center"/>
    </xf>
    <xf numFmtId="3" fontId="10" fillId="0" borderId="53" xfId="0" applyNumberFormat="1" applyFont="1" applyBorder="1" applyAlignment="1">
      <alignment horizontal="center" vertical="center"/>
    </xf>
    <xf numFmtId="3" fontId="5" fillId="0" borderId="0" xfId="0" applyNumberFormat="1" applyFont="1" applyAlignment="1">
      <alignment horizontal="center" vertical="center"/>
    </xf>
    <xf numFmtId="3" fontId="10" fillId="0" borderId="0" xfId="0" applyNumberFormat="1" applyFont="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39" xfId="0" applyFont="1" applyBorder="1" applyAlignment="1">
      <alignment horizontal="center" vertical="center"/>
    </xf>
    <xf numFmtId="3" fontId="5" fillId="2" borderId="13" xfId="0" applyNumberFormat="1" applyFont="1" applyFill="1" applyBorder="1" applyAlignment="1">
      <alignment horizontal="center" vertical="center"/>
    </xf>
    <xf numFmtId="164" fontId="5" fillId="2" borderId="18" xfId="1" quotePrefix="1" applyNumberFormat="1" applyFont="1" applyFill="1" applyBorder="1" applyAlignment="1">
      <alignment horizontal="right" vertical="center"/>
    </xf>
    <xf numFmtId="164" fontId="5" fillId="2" borderId="17" xfId="1" applyNumberFormat="1" applyFont="1" applyFill="1" applyBorder="1" applyAlignment="1">
      <alignment horizontal="right" vertical="center"/>
    </xf>
    <xf numFmtId="0" fontId="6" fillId="2" borderId="47" xfId="0" applyFont="1" applyFill="1" applyBorder="1" applyAlignment="1">
      <alignment horizontal="center" vertical="center" wrapText="1"/>
    </xf>
    <xf numFmtId="3" fontId="5" fillId="2" borderId="48" xfId="0" applyNumberFormat="1" applyFont="1" applyFill="1" applyBorder="1" applyAlignment="1">
      <alignment horizontal="center" vertical="center"/>
    </xf>
    <xf numFmtId="3" fontId="5" fillId="2" borderId="47" xfId="0" applyNumberFormat="1" applyFont="1" applyFill="1" applyBorder="1" applyAlignment="1">
      <alignment horizontal="center" vertical="center"/>
    </xf>
    <xf numFmtId="3" fontId="5" fillId="2" borderId="49" xfId="0" applyNumberFormat="1" applyFont="1" applyFill="1" applyBorder="1" applyAlignment="1">
      <alignment horizontal="center" vertical="center"/>
    </xf>
    <xf numFmtId="3" fontId="5" fillId="2" borderId="21" xfId="0" applyNumberFormat="1" applyFont="1" applyFill="1" applyBorder="1" applyAlignment="1">
      <alignment horizontal="center" vertical="center"/>
    </xf>
    <xf numFmtId="0" fontId="6" fillId="2" borderId="24" xfId="0" applyFont="1" applyFill="1" applyBorder="1" applyAlignment="1">
      <alignment horizontal="center" vertical="center" wrapText="1"/>
    </xf>
    <xf numFmtId="164" fontId="5" fillId="2" borderId="25" xfId="1" applyNumberFormat="1" applyFont="1" applyFill="1" applyBorder="1" applyAlignment="1">
      <alignment horizontal="right" vertical="center"/>
    </xf>
    <xf numFmtId="164" fontId="5" fillId="2" borderId="25" xfId="1" quotePrefix="1" applyNumberFormat="1" applyFont="1" applyFill="1" applyBorder="1" applyAlignment="1">
      <alignment horizontal="right" vertical="center"/>
    </xf>
    <xf numFmtId="164" fontId="5" fillId="2" borderId="24" xfId="1" applyNumberFormat="1" applyFont="1" applyFill="1" applyBorder="1" applyAlignment="1">
      <alignment horizontal="right" vertical="center"/>
    </xf>
    <xf numFmtId="3" fontId="4" fillId="2" borderId="13" xfId="0" applyNumberFormat="1" applyFont="1" applyFill="1" applyBorder="1" applyAlignment="1">
      <alignment horizontal="center" vertical="center"/>
    </xf>
    <xf numFmtId="3" fontId="4" fillId="2" borderId="23" xfId="0" applyNumberFormat="1" applyFont="1" applyFill="1" applyBorder="1" applyAlignment="1">
      <alignment horizontal="center" vertical="center"/>
    </xf>
    <xf numFmtId="164" fontId="4" fillId="2" borderId="25" xfId="1" quotePrefix="1" applyNumberFormat="1" applyFont="1" applyFill="1" applyBorder="1" applyAlignment="1">
      <alignment horizontal="right" vertical="center"/>
    </xf>
    <xf numFmtId="164" fontId="4" fillId="2" borderId="24" xfId="1" applyNumberFormat="1" applyFont="1" applyFill="1" applyBorder="1" applyAlignment="1">
      <alignment horizontal="right" vertical="center"/>
    </xf>
    <xf numFmtId="0" fontId="5" fillId="2" borderId="60" xfId="0" applyFont="1" applyFill="1" applyBorder="1" applyAlignment="1">
      <alignment horizontal="center" vertical="center" wrapText="1"/>
    </xf>
    <xf numFmtId="0" fontId="5" fillId="2" borderId="51" xfId="0" applyFont="1" applyFill="1" applyBorder="1" applyAlignment="1">
      <alignment horizontal="center" vertical="center"/>
    </xf>
    <xf numFmtId="0" fontId="5" fillId="2" borderId="50" xfId="0" applyFont="1" applyFill="1" applyBorder="1" applyAlignment="1">
      <alignment horizontal="center" vertical="center"/>
    </xf>
    <xf numFmtId="0" fontId="4" fillId="2" borderId="6" xfId="0" applyFont="1" applyFill="1" applyBorder="1" applyAlignment="1">
      <alignment horizontal="center" vertical="center"/>
    </xf>
    <xf numFmtId="0" fontId="3" fillId="2" borderId="60" xfId="0" applyFont="1" applyFill="1" applyBorder="1" applyAlignment="1">
      <alignment horizontal="center" vertical="center" wrapText="1"/>
    </xf>
    <xf numFmtId="3" fontId="5" fillId="2" borderId="51" xfId="0" applyNumberFormat="1" applyFont="1" applyFill="1" applyBorder="1" applyAlignment="1">
      <alignment horizontal="center" vertical="center"/>
    </xf>
    <xf numFmtId="3" fontId="5" fillId="2" borderId="50" xfId="0" applyNumberFormat="1" applyFont="1" applyFill="1" applyBorder="1" applyAlignment="1">
      <alignment horizontal="center" vertical="center"/>
    </xf>
    <xf numFmtId="3" fontId="5" fillId="2" borderId="0" xfId="0" quotePrefix="1" applyNumberFormat="1" applyFont="1" applyFill="1" applyAlignment="1">
      <alignment horizontal="center" vertical="center"/>
    </xf>
    <xf numFmtId="0" fontId="5" fillId="2" borderId="50" xfId="0" applyFont="1" applyFill="1" applyBorder="1" applyAlignment="1">
      <alignment horizontal="center" vertical="center" wrapText="1"/>
    </xf>
    <xf numFmtId="164" fontId="4" fillId="2" borderId="51" xfId="1" quotePrefix="1" applyNumberFormat="1" applyFont="1" applyFill="1" applyBorder="1" applyAlignment="1">
      <alignment horizontal="center" vertical="center"/>
    </xf>
    <xf numFmtId="164" fontId="4" fillId="2" borderId="51" xfId="1" applyNumberFormat="1" applyFont="1" applyFill="1" applyBorder="1" applyAlignment="1">
      <alignment horizontal="center" vertical="center"/>
    </xf>
    <xf numFmtId="164" fontId="4" fillId="2" borderId="52" xfId="1" applyNumberFormat="1" applyFont="1" applyFill="1" applyBorder="1" applyAlignment="1">
      <alignment horizontal="center" vertical="center"/>
    </xf>
    <xf numFmtId="164" fontId="4" fillId="2" borderId="53" xfId="1" applyNumberFormat="1" applyFont="1" applyFill="1" applyBorder="1" applyAlignment="1">
      <alignment horizontal="center" vertical="center"/>
    </xf>
    <xf numFmtId="164" fontId="11" fillId="0" borderId="0" xfId="1" applyNumberFormat="1" applyFont="1" applyBorder="1" applyAlignment="1">
      <alignment horizontal="center"/>
    </xf>
    <xf numFmtId="164" fontId="5" fillId="2" borderId="21" xfId="1" applyNumberFormat="1" applyFont="1" applyFill="1" applyBorder="1" applyAlignment="1">
      <alignment horizontal="right" vertical="center"/>
    </xf>
    <xf numFmtId="0" fontId="6" fillId="2" borderId="11" xfId="0" applyFont="1" applyFill="1" applyBorder="1" applyAlignment="1">
      <alignment horizontal="center" vertical="center" wrapText="1"/>
    </xf>
    <xf numFmtId="0" fontId="8" fillId="2" borderId="38" xfId="0" applyFont="1" applyFill="1" applyBorder="1" applyAlignment="1">
      <alignment horizontal="center" vertical="center" wrapText="1"/>
    </xf>
    <xf numFmtId="3" fontId="4" fillId="2" borderId="64" xfId="0" applyNumberFormat="1" applyFont="1" applyFill="1" applyBorder="1" applyAlignment="1">
      <alignment horizontal="center" vertical="center"/>
    </xf>
    <xf numFmtId="0" fontId="5" fillId="0" borderId="35" xfId="0" applyFont="1" applyBorder="1" applyAlignment="1">
      <alignment horizontal="center" vertical="center"/>
    </xf>
    <xf numFmtId="0" fontId="0" fillId="0" borderId="0" xfId="0" applyAlignment="1">
      <alignment horizontal="center"/>
    </xf>
    <xf numFmtId="0" fontId="3" fillId="0" borderId="57" xfId="0" applyFont="1" applyBorder="1" applyAlignment="1">
      <alignment horizontal="center" vertical="center"/>
    </xf>
    <xf numFmtId="0" fontId="3" fillId="0" borderId="36" xfId="0" applyFont="1" applyBorder="1" applyAlignment="1">
      <alignment horizontal="center" vertical="center"/>
    </xf>
    <xf numFmtId="0" fontId="3" fillId="0" borderId="46" xfId="0" applyFont="1" applyBorder="1" applyAlignment="1">
      <alignment horizontal="center" vertical="center"/>
    </xf>
    <xf numFmtId="0" fontId="5" fillId="0" borderId="3" xfId="0" applyFont="1" applyBorder="1" applyAlignment="1">
      <alignment horizontal="center" vertical="center" wrapText="1"/>
    </xf>
    <xf numFmtId="0" fontId="5" fillId="0" borderId="61" xfId="0" applyFont="1" applyBorder="1" applyAlignment="1">
      <alignment horizontal="right" vertical="center" wrapText="1"/>
    </xf>
    <xf numFmtId="0" fontId="5" fillId="0" borderId="54" xfId="0" applyFont="1" applyBorder="1" applyAlignment="1">
      <alignment horizontal="right" vertical="center" wrapText="1"/>
    </xf>
    <xf numFmtId="0" fontId="5" fillId="0" borderId="13" xfId="0" applyFont="1" applyBorder="1" applyAlignment="1">
      <alignment horizontal="right" vertical="center" wrapText="1"/>
    </xf>
    <xf numFmtId="0" fontId="5" fillId="0" borderId="14" xfId="0" applyFont="1" applyBorder="1" applyAlignment="1">
      <alignment horizontal="right" vertical="center" wrapText="1"/>
    </xf>
    <xf numFmtId="0" fontId="4" fillId="0" borderId="43" xfId="0" applyFont="1" applyBorder="1" applyAlignment="1">
      <alignment horizontal="center" vertical="center" wrapText="1"/>
    </xf>
    <xf numFmtId="164" fontId="3" fillId="0" borderId="62" xfId="1" applyNumberFormat="1" applyFont="1" applyFill="1" applyBorder="1" applyAlignment="1">
      <alignment horizontal="center" vertical="center" wrapText="1"/>
    </xf>
    <xf numFmtId="164" fontId="3" fillId="0" borderId="66" xfId="1" applyNumberFormat="1" applyFont="1" applyFill="1" applyBorder="1" applyAlignment="1">
      <alignment horizontal="center" vertical="center" wrapText="1"/>
    </xf>
    <xf numFmtId="164" fontId="3" fillId="0" borderId="17" xfId="1" applyNumberFormat="1" applyFont="1" applyFill="1" applyBorder="1" applyAlignment="1">
      <alignment horizontal="center" vertical="center" wrapText="1"/>
    </xf>
    <xf numFmtId="0" fontId="5" fillId="0" borderId="67" xfId="0" applyFont="1" applyBorder="1" applyAlignment="1">
      <alignment horizontal="center" vertical="center" wrapText="1"/>
    </xf>
    <xf numFmtId="0" fontId="5" fillId="0" borderId="63" xfId="0" applyFont="1" applyBorder="1" applyAlignment="1">
      <alignment horizontal="right" vertical="center" wrapText="1"/>
    </xf>
    <xf numFmtId="0" fontId="5" fillId="0" borderId="68" xfId="0" applyFont="1" applyBorder="1" applyAlignment="1">
      <alignment horizontal="right" vertical="center" wrapText="1"/>
    </xf>
    <xf numFmtId="0" fontId="5" fillId="0" borderId="47" xfId="0" applyFont="1" applyBorder="1" applyAlignment="1">
      <alignment horizontal="right" vertical="center" wrapText="1"/>
    </xf>
    <xf numFmtId="0" fontId="5" fillId="0" borderId="69" xfId="0" applyFont="1" applyBorder="1" applyAlignment="1">
      <alignment horizontal="right" vertical="center" wrapText="1"/>
    </xf>
    <xf numFmtId="0" fontId="5" fillId="0" borderId="22" xfId="0" applyFont="1" applyBorder="1" applyAlignment="1">
      <alignment horizontal="right" vertical="center" wrapText="1"/>
    </xf>
    <xf numFmtId="0" fontId="5" fillId="0" borderId="21" xfId="0" applyFont="1" applyBorder="1" applyAlignment="1">
      <alignment horizontal="right" vertical="center" wrapText="1"/>
    </xf>
    <xf numFmtId="0" fontId="4" fillId="0" borderId="44" xfId="0" applyFont="1" applyBorder="1" applyAlignment="1">
      <alignment horizontal="center" vertical="center" wrapText="1"/>
    </xf>
    <xf numFmtId="164" fontId="3" fillId="0" borderId="69" xfId="1" applyNumberFormat="1" applyFont="1" applyFill="1" applyBorder="1" applyAlignment="1">
      <alignment horizontal="center" vertical="center" wrapText="1"/>
    </xf>
    <xf numFmtId="164" fontId="3" fillId="0" borderId="70" xfId="1" applyNumberFormat="1" applyFont="1" applyFill="1" applyBorder="1" applyAlignment="1">
      <alignment horizontal="center" vertical="center" wrapText="1"/>
    </xf>
    <xf numFmtId="164" fontId="3" fillId="0" borderId="21" xfId="1" applyNumberFormat="1" applyFont="1" applyFill="1" applyBorder="1" applyAlignment="1">
      <alignment horizontal="center" vertical="center" wrapText="1"/>
    </xf>
    <xf numFmtId="3" fontId="4" fillId="0" borderId="61" xfId="0" applyNumberFormat="1" applyFont="1" applyBorder="1" applyAlignment="1">
      <alignment horizontal="right" vertical="center" wrapText="1"/>
    </xf>
    <xf numFmtId="3" fontId="4" fillId="0" borderId="54" xfId="0" applyNumberFormat="1" applyFont="1" applyBorder="1" applyAlignment="1">
      <alignment horizontal="right" vertical="center" wrapText="1"/>
    </xf>
    <xf numFmtId="3" fontId="4" fillId="0" borderId="13" xfId="0" applyNumberFormat="1" applyFont="1" applyBorder="1" applyAlignment="1">
      <alignment horizontal="right" vertical="center" wrapText="1"/>
    </xf>
    <xf numFmtId="3" fontId="4" fillId="0" borderId="14" xfId="0" applyNumberFormat="1" applyFont="1" applyBorder="1" applyAlignment="1">
      <alignment horizontal="right" vertical="center" wrapText="1"/>
    </xf>
    <xf numFmtId="0" fontId="4" fillId="0" borderId="8" xfId="0" applyFont="1" applyBorder="1" applyAlignment="1">
      <alignment horizontal="center" vertical="center" wrapText="1"/>
    </xf>
    <xf numFmtId="164" fontId="3" fillId="0" borderId="30" xfId="1" applyNumberFormat="1" applyFont="1" applyFill="1" applyBorder="1" applyAlignment="1">
      <alignment horizontal="center" vertical="center" wrapText="1"/>
    </xf>
    <xf numFmtId="164" fontId="3" fillId="0" borderId="29" xfId="1" applyNumberFormat="1" applyFont="1" applyFill="1" applyBorder="1" applyAlignment="1">
      <alignment horizontal="center" vertical="center" wrapText="1"/>
    </xf>
    <xf numFmtId="164" fontId="3" fillId="0" borderId="24" xfId="1" applyNumberFormat="1" applyFont="1" applyFill="1" applyBorder="1" applyAlignment="1">
      <alignment horizontal="center" vertical="center" wrapText="1"/>
    </xf>
    <xf numFmtId="164" fontId="3" fillId="0" borderId="25" xfId="1" applyNumberFormat="1" applyFont="1" applyFill="1" applyBorder="1" applyAlignment="1">
      <alignment horizontal="center" vertical="center" wrapText="1"/>
    </xf>
    <xf numFmtId="0" fontId="3" fillId="0" borderId="0" xfId="0" applyFont="1" applyAlignment="1">
      <alignment horizontal="center" vertical="center" wrapText="1"/>
    </xf>
    <xf numFmtId="164" fontId="3" fillId="0" borderId="0" xfId="1"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5" fillId="0" borderId="13" xfId="0" applyFont="1" applyBorder="1" applyAlignment="1">
      <alignment horizontal="center" vertical="center" wrapText="1"/>
    </xf>
    <xf numFmtId="0" fontId="8" fillId="0" borderId="59"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2" xfId="0" applyFont="1" applyBorder="1" applyAlignment="1">
      <alignment horizontal="center" vertical="center"/>
    </xf>
    <xf numFmtId="0" fontId="5" fillId="0" borderId="50" xfId="0" applyFont="1" applyBorder="1" applyAlignment="1">
      <alignment horizontal="center" vertical="center" wrapText="1"/>
    </xf>
    <xf numFmtId="0" fontId="16" fillId="0" borderId="32" xfId="0" applyFont="1" applyBorder="1" applyAlignment="1">
      <alignment horizontal="center" vertical="center"/>
    </xf>
    <xf numFmtId="0" fontId="5" fillId="0" borderId="32" xfId="0" applyFont="1" applyBorder="1" applyAlignment="1">
      <alignment horizontal="center" vertical="center" wrapText="1"/>
    </xf>
    <xf numFmtId="3" fontId="17" fillId="0" borderId="32" xfId="0" applyNumberFormat="1" applyFont="1" applyBorder="1" applyAlignment="1">
      <alignment horizontal="center" vertical="center"/>
    </xf>
    <xf numFmtId="0" fontId="12" fillId="0" borderId="0" xfId="0" applyFont="1"/>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0" borderId="10" xfId="0" applyFont="1" applyBorder="1" applyAlignment="1">
      <alignment horizontal="center" vertical="center" wrapText="1"/>
    </xf>
    <xf numFmtId="0" fontId="3" fillId="2" borderId="11" xfId="0" applyFont="1" applyFill="1" applyBorder="1" applyAlignment="1">
      <alignment horizontal="center" vertical="center"/>
    </xf>
    <xf numFmtId="0" fontId="8" fillId="2" borderId="3" xfId="0" applyFont="1" applyFill="1" applyBorder="1" applyAlignment="1">
      <alignment horizontal="center" vertical="center" wrapText="1"/>
    </xf>
    <xf numFmtId="3" fontId="8" fillId="2" borderId="14" xfId="0" applyNumberFormat="1" applyFont="1" applyFill="1" applyBorder="1" applyAlignment="1">
      <alignment horizontal="center" vertical="center"/>
    </xf>
    <xf numFmtId="3" fontId="8" fillId="2" borderId="13" xfId="0" applyNumberFormat="1" applyFont="1" applyFill="1" applyBorder="1" applyAlignment="1">
      <alignment horizontal="center" vertical="center"/>
    </xf>
    <xf numFmtId="3" fontId="8" fillId="2" borderId="15" xfId="0" applyNumberFormat="1" applyFont="1" applyFill="1" applyBorder="1" applyAlignment="1">
      <alignment horizontal="center" vertical="center"/>
    </xf>
    <xf numFmtId="0" fontId="8" fillId="2" borderId="43" xfId="0" applyFont="1" applyFill="1" applyBorder="1" applyAlignment="1">
      <alignment horizontal="center" vertical="center" wrapText="1"/>
    </xf>
    <xf numFmtId="164" fontId="8" fillId="2" borderId="18" xfId="1" applyNumberFormat="1" applyFont="1" applyFill="1" applyBorder="1" applyAlignment="1">
      <alignment horizontal="right" vertical="center"/>
    </xf>
    <xf numFmtId="164" fontId="8" fillId="2" borderId="17" xfId="1" applyNumberFormat="1" applyFont="1" applyFill="1" applyBorder="1" applyAlignment="1">
      <alignment horizontal="right" vertical="center"/>
    </xf>
    <xf numFmtId="164" fontId="8" fillId="2" borderId="19" xfId="1" applyNumberFormat="1" applyFont="1" applyFill="1" applyBorder="1" applyAlignment="1">
      <alignment horizontal="right" vertical="center"/>
    </xf>
    <xf numFmtId="0" fontId="8" fillId="2" borderId="44" xfId="0" applyFont="1" applyFill="1" applyBorder="1" applyAlignment="1">
      <alignment horizontal="center" vertical="center" wrapText="1"/>
    </xf>
    <xf numFmtId="3" fontId="8" fillId="2" borderId="22" xfId="0" applyNumberFormat="1" applyFont="1" applyFill="1" applyBorder="1" applyAlignment="1">
      <alignment horizontal="center" vertical="center"/>
    </xf>
    <xf numFmtId="3" fontId="8" fillId="2" borderId="21" xfId="0" applyNumberFormat="1" applyFont="1" applyFill="1" applyBorder="1" applyAlignment="1">
      <alignment horizontal="center" vertical="center"/>
    </xf>
    <xf numFmtId="3" fontId="8" fillId="2" borderId="23" xfId="0" applyNumberFormat="1" applyFont="1" applyFill="1" applyBorder="1" applyAlignment="1">
      <alignment horizontal="center" vertical="center"/>
    </xf>
    <xf numFmtId="164" fontId="8" fillId="2" borderId="22" xfId="1" applyNumberFormat="1" applyFont="1" applyFill="1" applyBorder="1" applyAlignment="1">
      <alignment horizontal="right" vertical="center"/>
    </xf>
    <xf numFmtId="164" fontId="8" fillId="2" borderId="21" xfId="1" applyNumberFormat="1" applyFont="1" applyFill="1" applyBorder="1" applyAlignment="1">
      <alignment horizontal="right" vertical="center"/>
    </xf>
    <xf numFmtId="164" fontId="8" fillId="2" borderId="23"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3" fontId="8" fillId="2" borderId="9" xfId="0" applyNumberFormat="1" applyFont="1" applyFill="1" applyBorder="1" applyAlignment="1">
      <alignment horizontal="center" vertical="center"/>
    </xf>
    <xf numFmtId="3" fontId="8" fillId="2" borderId="10"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3" fillId="2" borderId="28" xfId="0" applyNumberFormat="1" applyFont="1" applyFill="1" applyBorder="1" applyAlignment="1">
      <alignment horizontal="center" vertical="center"/>
    </xf>
    <xf numFmtId="0" fontId="8" fillId="2" borderId="42" xfId="0" applyFont="1" applyFill="1" applyBorder="1" applyAlignment="1">
      <alignment horizontal="center" vertical="center" wrapText="1"/>
    </xf>
    <xf numFmtId="3" fontId="8" fillId="2" borderId="29" xfId="0" applyNumberFormat="1" applyFont="1" applyFill="1" applyBorder="1" applyAlignment="1">
      <alignment horizontal="center" vertical="center"/>
    </xf>
    <xf numFmtId="3" fontId="8" fillId="2" borderId="29" xfId="0" quotePrefix="1" applyNumberFormat="1" applyFont="1" applyFill="1" applyBorder="1" applyAlignment="1">
      <alignment horizontal="center" vertical="center"/>
    </xf>
    <xf numFmtId="3" fontId="8" fillId="2" borderId="25" xfId="0" applyNumberFormat="1" applyFont="1" applyFill="1" applyBorder="1" applyAlignment="1">
      <alignment horizontal="center" vertical="center"/>
    </xf>
    <xf numFmtId="3" fontId="8" fillId="2" borderId="24" xfId="0" applyNumberFormat="1" applyFont="1" applyFill="1" applyBorder="1" applyAlignment="1">
      <alignment horizontal="center" vertical="center"/>
    </xf>
    <xf numFmtId="3" fontId="3" fillId="2" borderId="26" xfId="0" applyNumberFormat="1"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35" xfId="0" applyFont="1" applyFill="1" applyBorder="1" applyAlignment="1">
      <alignment horizontal="center" vertical="center"/>
    </xf>
    <xf numFmtId="0" fontId="19" fillId="2" borderId="36"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40" xfId="0" applyFont="1" applyFill="1" applyBorder="1" applyAlignment="1">
      <alignment horizontal="center" vertical="center"/>
    </xf>
    <xf numFmtId="0" fontId="19" fillId="2" borderId="41"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39" xfId="0" applyFont="1" applyFill="1" applyBorder="1" applyAlignment="1">
      <alignment horizontal="center" vertical="center"/>
    </xf>
    <xf numFmtId="0" fontId="5" fillId="2" borderId="0" xfId="0" applyFont="1" applyFill="1"/>
    <xf numFmtId="164" fontId="5" fillId="2" borderId="26" xfId="1" applyNumberFormat="1" applyFont="1" applyFill="1" applyBorder="1" applyAlignment="1">
      <alignment horizontal="right" vertical="center"/>
    </xf>
    <xf numFmtId="3" fontId="4" fillId="2" borderId="22" xfId="0" applyNumberFormat="1" applyFont="1" applyFill="1" applyBorder="1" applyAlignment="1">
      <alignment horizontal="center" vertical="center"/>
    </xf>
    <xf numFmtId="3" fontId="4" fillId="2" borderId="21" xfId="0" applyNumberFormat="1" applyFont="1" applyFill="1" applyBorder="1" applyAlignment="1">
      <alignment horizontal="center" vertical="center"/>
    </xf>
    <xf numFmtId="0" fontId="5" fillId="2" borderId="47" xfId="0" applyFont="1" applyFill="1" applyBorder="1" applyAlignment="1">
      <alignment horizontal="center" vertical="center" wrapText="1"/>
    </xf>
    <xf numFmtId="0" fontId="10" fillId="0" borderId="11" xfId="0" applyFont="1" applyBorder="1" applyAlignment="1">
      <alignment horizontal="center" vertical="center"/>
    </xf>
    <xf numFmtId="3" fontId="4" fillId="2" borderId="3" xfId="0" applyNumberFormat="1" applyFont="1" applyFill="1" applyBorder="1" applyAlignment="1">
      <alignment horizontal="center" vertical="center"/>
    </xf>
    <xf numFmtId="164" fontId="5" fillId="2" borderId="70" xfId="1" applyNumberFormat="1" applyFont="1" applyFill="1" applyBorder="1" applyAlignment="1">
      <alignment horizontal="right" vertical="center"/>
    </xf>
    <xf numFmtId="164" fontId="5" fillId="2" borderId="44" xfId="1" applyNumberFormat="1" applyFont="1" applyFill="1" applyBorder="1" applyAlignment="1">
      <alignment horizontal="right" vertical="center"/>
    </xf>
    <xf numFmtId="3" fontId="5" fillId="2" borderId="68" xfId="0" applyNumberFormat="1" applyFont="1" applyFill="1" applyBorder="1" applyAlignment="1">
      <alignment horizontal="center" vertical="center"/>
    </xf>
    <xf numFmtId="3" fontId="4" fillId="2" borderId="67" xfId="0" applyNumberFormat="1" applyFont="1" applyFill="1" applyBorder="1" applyAlignment="1">
      <alignment horizontal="center" vertical="center"/>
    </xf>
    <xf numFmtId="164" fontId="5" fillId="2" borderId="43" xfId="1" applyNumberFormat="1" applyFont="1" applyFill="1" applyBorder="1" applyAlignment="1">
      <alignment horizontal="right" vertical="center"/>
    </xf>
    <xf numFmtId="3" fontId="4" fillId="2" borderId="48" xfId="0" applyNumberFormat="1" applyFont="1" applyFill="1" applyBorder="1" applyAlignment="1">
      <alignment horizontal="center" vertical="center"/>
    </xf>
    <xf numFmtId="3" fontId="4" fillId="2" borderId="70" xfId="0" applyNumberFormat="1" applyFont="1" applyFill="1" applyBorder="1" applyAlignment="1">
      <alignment horizontal="center" vertical="center"/>
    </xf>
    <xf numFmtId="3" fontId="4" fillId="2" borderId="44" xfId="0" applyNumberFormat="1" applyFont="1" applyFill="1" applyBorder="1" applyAlignment="1">
      <alignment horizontal="center" vertical="center"/>
    </xf>
    <xf numFmtId="164" fontId="4" fillId="2" borderId="8" xfId="1" applyNumberFormat="1" applyFont="1" applyFill="1" applyBorder="1" applyAlignment="1">
      <alignment horizontal="right" vertical="center"/>
    </xf>
    <xf numFmtId="164" fontId="5" fillId="2" borderId="0" xfId="1" quotePrefix="1" applyNumberFormat="1" applyFont="1" applyFill="1" applyBorder="1" applyAlignment="1">
      <alignment horizontal="right" vertical="center"/>
    </xf>
    <xf numFmtId="0" fontId="0" fillId="0" borderId="0" xfId="0" applyAlignment="1">
      <alignment horizontal="left" vertical="top"/>
    </xf>
    <xf numFmtId="0" fontId="9" fillId="0" borderId="0" xfId="0" applyFont="1" applyAlignment="1">
      <alignment horizontal="center" vertical="center" wrapText="1"/>
    </xf>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2" borderId="30" xfId="0" applyFont="1" applyFill="1" applyBorder="1" applyAlignment="1">
      <alignment horizontal="center" vertical="center" wrapText="1"/>
    </xf>
    <xf numFmtId="0" fontId="3" fillId="0" borderId="30" xfId="0" applyFont="1" applyBorder="1" applyAlignment="1">
      <alignment horizontal="center" vertical="center" wrapText="1"/>
    </xf>
    <xf numFmtId="0" fontId="11" fillId="0" borderId="20" xfId="0" applyFont="1" applyBorder="1" applyAlignment="1">
      <alignment horizontal="center" vertical="center"/>
    </xf>
    <xf numFmtId="0" fontId="11" fillId="0" borderId="16" xfId="0" applyFont="1" applyBorder="1" applyAlignment="1">
      <alignment horizontal="center" vertical="center"/>
    </xf>
    <xf numFmtId="0" fontId="10" fillId="0" borderId="20" xfId="0" applyFont="1" applyBorder="1" applyAlignment="1">
      <alignment horizontal="center" vertical="center" wrapText="1"/>
    </xf>
    <xf numFmtId="0" fontId="10" fillId="0" borderId="7" xfId="0" applyFont="1" applyBorder="1" applyAlignment="1">
      <alignment horizontal="center" vertical="center"/>
    </xf>
    <xf numFmtId="0" fontId="9" fillId="0" borderId="27" xfId="0" applyFont="1" applyBorder="1" applyAlignment="1">
      <alignment horizontal="left" vertical="center" wrapText="1"/>
    </xf>
    <xf numFmtId="0" fontId="9" fillId="0" borderId="31" xfId="0" applyFont="1" applyBorder="1" applyAlignment="1">
      <alignment horizontal="left"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5" fillId="0" borderId="0" xfId="0" applyFont="1" applyAlignment="1">
      <alignment horizontal="left" vertical="top"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1" fillId="0" borderId="2" xfId="0" applyFont="1" applyBorder="1" applyAlignment="1">
      <alignment horizontal="center" vertical="center"/>
    </xf>
    <xf numFmtId="0" fontId="4" fillId="2" borderId="33"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0" fillId="0" borderId="0" xfId="0" applyAlignment="1">
      <alignment horizontal="left" vertical="top" wrapText="1"/>
    </xf>
    <xf numFmtId="0" fontId="5" fillId="2" borderId="33" xfId="0" applyFont="1" applyFill="1" applyBorder="1" applyAlignment="1">
      <alignment horizontal="center" vertical="center" wrapText="1"/>
    </xf>
    <xf numFmtId="2" fontId="9" fillId="0" borderId="0" xfId="0" applyNumberFormat="1" applyFont="1" applyAlignment="1">
      <alignment horizontal="center" vertical="center" wrapText="1"/>
    </xf>
    <xf numFmtId="2" fontId="9"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2" borderId="2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7" xfId="0" applyFont="1" applyFill="1" applyBorder="1" applyAlignment="1">
      <alignment horizontal="center" vertical="center"/>
    </xf>
    <xf numFmtId="0" fontId="3" fillId="2" borderId="7" xfId="0" applyFont="1" applyFill="1" applyBorder="1" applyAlignment="1">
      <alignment horizontal="center" vertical="center"/>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right" vertical="center"/>
    </xf>
    <xf numFmtId="0" fontId="5" fillId="0" borderId="41" xfId="0" applyFont="1" applyBorder="1" applyAlignment="1">
      <alignment horizontal="right" vertical="center"/>
    </xf>
    <xf numFmtId="0" fontId="5" fillId="0" borderId="71" xfId="0" applyFont="1" applyBorder="1" applyAlignment="1">
      <alignment horizontal="right" vertical="center"/>
    </xf>
    <xf numFmtId="0" fontId="5" fillId="0" borderId="59" xfId="0" applyFont="1" applyBorder="1" applyAlignment="1">
      <alignment horizontal="right" vertical="center"/>
    </xf>
    <xf numFmtId="0" fontId="5" fillId="0" borderId="42" xfId="0" applyFont="1" applyBorder="1" applyAlignment="1">
      <alignment horizontal="right"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right" vertical="center"/>
    </xf>
    <xf numFmtId="0" fontId="5" fillId="0" borderId="56" xfId="0" applyFont="1" applyBorder="1" applyAlignment="1">
      <alignment horizontal="right" vertical="center"/>
    </xf>
    <xf numFmtId="0" fontId="5" fillId="0" borderId="34" xfId="0" applyFont="1" applyBorder="1" applyAlignment="1">
      <alignment horizontal="right" vertical="center"/>
    </xf>
    <xf numFmtId="0" fontId="12" fillId="0" borderId="31" xfId="0" applyFont="1" applyBorder="1" applyAlignment="1">
      <alignment horizontal="center"/>
    </xf>
    <xf numFmtId="0" fontId="12" fillId="0" borderId="45" xfId="0" applyFont="1" applyBorder="1" applyAlignment="1">
      <alignment horizontal="center"/>
    </xf>
    <xf numFmtId="0" fontId="3" fillId="0" borderId="27" xfId="0" applyFont="1" applyBorder="1" applyAlignment="1">
      <alignment horizontal="left" vertical="center" wrapText="1"/>
    </xf>
    <xf numFmtId="0" fontId="3" fillId="0" borderId="31" xfId="0" applyFont="1" applyBorder="1" applyAlignment="1">
      <alignment horizontal="left" vertical="center" wrapText="1"/>
    </xf>
    <xf numFmtId="3" fontId="5" fillId="0" borderId="64" xfId="0" applyNumberFormat="1" applyFont="1" applyBorder="1" applyAlignment="1">
      <alignment horizontal="right" vertical="center"/>
    </xf>
    <xf numFmtId="3" fontId="5" fillId="0" borderId="4" xfId="0" applyNumberFormat="1" applyFont="1" applyBorder="1" applyAlignment="1">
      <alignment horizontal="right" vertical="center"/>
    </xf>
    <xf numFmtId="3" fontId="5" fillId="0" borderId="5" xfId="0" applyNumberFormat="1" applyFont="1" applyBorder="1" applyAlignment="1">
      <alignment horizontal="right" vertical="center"/>
    </xf>
    <xf numFmtId="3" fontId="5" fillId="0" borderId="6" xfId="0" applyNumberFormat="1" applyFont="1" applyBorder="1" applyAlignment="1">
      <alignment horizontal="right" vertical="center"/>
    </xf>
    <xf numFmtId="3" fontId="5" fillId="0" borderId="53" xfId="0" applyNumberFormat="1" applyFont="1" applyBorder="1" applyAlignment="1">
      <alignment horizontal="right" vertical="center"/>
    </xf>
    <xf numFmtId="3" fontId="4" fillId="0" borderId="4" xfId="0" applyNumberFormat="1" applyFont="1" applyBorder="1" applyAlignment="1">
      <alignment horizontal="right" vertical="center"/>
    </xf>
    <xf numFmtId="3" fontId="4" fillId="0" borderId="5" xfId="0" applyNumberFormat="1" applyFont="1" applyBorder="1" applyAlignment="1">
      <alignment horizontal="right" vertical="center"/>
    </xf>
    <xf numFmtId="3" fontId="4" fillId="0" borderId="6" xfId="0" applyNumberFormat="1" applyFont="1" applyBorder="1" applyAlignment="1">
      <alignment horizontal="right" vertical="center"/>
    </xf>
    <xf numFmtId="0" fontId="8" fillId="0" borderId="57" xfId="0" applyFont="1" applyBorder="1" applyAlignment="1">
      <alignment horizontal="center" vertical="center" wrapText="1"/>
    </xf>
    <xf numFmtId="0" fontId="8" fillId="0" borderId="63"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59" xfId="0" applyFont="1" applyBorder="1" applyAlignment="1">
      <alignment horizontal="center" vertical="center" wrapText="1"/>
    </xf>
    <xf numFmtId="3" fontId="5" fillId="0" borderId="38" xfId="0" applyNumberFormat="1" applyFont="1" applyBorder="1" applyAlignment="1">
      <alignment horizontal="right" vertical="center"/>
    </xf>
    <xf numFmtId="3" fontId="5" fillId="0" borderId="58" xfId="0" applyNumberFormat="1" applyFont="1" applyBorder="1" applyAlignment="1">
      <alignment horizontal="right" vertical="center"/>
    </xf>
    <xf numFmtId="3" fontId="5" fillId="0" borderId="39" xfId="0" applyNumberFormat="1" applyFont="1" applyBorder="1" applyAlignment="1">
      <alignment horizontal="right" vertical="center"/>
    </xf>
    <xf numFmtId="0" fontId="3" fillId="0" borderId="65"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65" xfId="0" applyFont="1" applyBorder="1" applyAlignment="1">
      <alignment horizontal="center" vertical="center" wrapText="1"/>
    </xf>
    <xf numFmtId="0" fontId="8" fillId="0" borderId="57" xfId="0" quotePrefix="1" applyFont="1" applyBorder="1" applyAlignment="1">
      <alignment horizontal="center" vertical="center" wrapText="1"/>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2" borderId="63"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3" fillId="0" borderId="61" xfId="0" applyFont="1" applyBorder="1" applyAlignment="1">
      <alignment horizontal="center" vertical="center" wrapText="1"/>
    </xf>
    <xf numFmtId="0" fontId="3" fillId="0" borderId="30" xfId="0" applyFont="1" applyBorder="1" applyAlignment="1">
      <alignment horizontal="center" vertical="center" wrapText="1"/>
    </xf>
    <xf numFmtId="0" fontId="18" fillId="0" borderId="27" xfId="0" applyFont="1" applyBorder="1" applyAlignment="1">
      <alignment horizontal="left" vertical="center" wrapText="1"/>
    </xf>
    <xf numFmtId="0" fontId="18" fillId="0" borderId="31" xfId="0" applyFont="1" applyBorder="1" applyAlignment="1">
      <alignment horizontal="left" vertical="center" wrapText="1"/>
    </xf>
    <xf numFmtId="0" fontId="19" fillId="2" borderId="33" xfId="0" applyFont="1" applyFill="1" applyBorder="1" applyAlignment="1">
      <alignment horizontal="center" vertical="center" wrapText="1"/>
    </xf>
    <xf numFmtId="0" fontId="19" fillId="2" borderId="34" xfId="0" applyFont="1" applyFill="1" applyBorder="1" applyAlignment="1">
      <alignment horizontal="center" vertical="center" wrapText="1"/>
    </xf>
    <xf numFmtId="0" fontId="19" fillId="2" borderId="38" xfId="0" applyFont="1" applyFill="1" applyBorder="1" applyAlignment="1">
      <alignment horizontal="center" vertical="center" wrapText="1"/>
    </xf>
    <xf numFmtId="0" fontId="19" fillId="2" borderId="39" xfId="0" applyFont="1" applyFill="1" applyBorder="1" applyAlignment="1">
      <alignment horizontal="center" vertical="center" wrapText="1"/>
    </xf>
    <xf numFmtId="0" fontId="8" fillId="2" borderId="63" xfId="0" applyFont="1" applyFill="1" applyBorder="1" applyAlignment="1">
      <alignment horizontal="center" vertical="center" wrapText="1"/>
    </xf>
    <xf numFmtId="0" fontId="8" fillId="2" borderId="62" xfId="0" applyFont="1" applyFill="1" applyBorder="1" applyAlignment="1">
      <alignment horizontal="center" vertical="center" wrapText="1"/>
    </xf>
    <xf numFmtId="0" fontId="8" fillId="2" borderId="69"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8" fillId="2" borderId="61"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11" fillId="2" borderId="58" xfId="0" applyFont="1" applyFill="1" applyBorder="1" applyAlignment="1">
      <alignment horizontal="center" vertical="center" wrapText="1"/>
    </xf>
    <xf numFmtId="0" fontId="12" fillId="2" borderId="0" xfId="0" applyFont="1" applyFill="1" applyAlignment="1">
      <alignment horizontal="left" vertical="top" wrapText="1"/>
    </xf>
    <xf numFmtId="0" fontId="12" fillId="0" borderId="0" xfId="0" applyFont="1" applyAlignment="1">
      <alignment horizontal="left" vertical="top" wrapText="1"/>
    </xf>
    <xf numFmtId="0" fontId="11" fillId="2" borderId="56" xfId="0" applyFont="1" applyFill="1" applyBorder="1" applyAlignment="1">
      <alignment horizontal="center" vertical="center" wrapText="1"/>
    </xf>
    <xf numFmtId="0" fontId="3" fillId="2" borderId="0" xfId="0" applyFont="1" applyFill="1" applyAlignment="1">
      <alignment horizontal="center" wrapText="1"/>
    </xf>
    <xf numFmtId="0" fontId="3" fillId="2" borderId="1" xfId="0" applyFont="1" applyFill="1" applyBorder="1" applyAlignment="1">
      <alignment horizontal="center" wrapText="1"/>
    </xf>
    <xf numFmtId="0" fontId="3" fillId="2" borderId="31" xfId="0" applyFont="1" applyFill="1" applyBorder="1" applyAlignment="1">
      <alignment horizontal="center" vertical="center" wrapText="1"/>
    </xf>
    <xf numFmtId="0" fontId="3" fillId="2" borderId="45"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4AABD-690C-47BC-8DC3-3E968B9914B1}">
  <sheetPr>
    <tabColor rgb="FF53E040"/>
    <pageSetUpPr fitToPage="1"/>
  </sheetPr>
  <dimension ref="A1:J22"/>
  <sheetViews>
    <sheetView tabSelected="1" zoomScale="75" zoomScaleNormal="75" workbookViewId="0">
      <selection sqref="A1:J1"/>
    </sheetView>
  </sheetViews>
  <sheetFormatPr baseColWidth="10" defaultRowHeight="14.4" x14ac:dyDescent="0.3"/>
  <cols>
    <col min="1" max="1" width="24" customWidth="1"/>
    <col min="2" max="2" width="11.88671875" customWidth="1"/>
    <col min="3" max="3" width="33" customWidth="1"/>
    <col min="4" max="4" width="22.5546875" customWidth="1"/>
    <col min="5" max="5" width="28.5546875" customWidth="1"/>
    <col min="6" max="9" width="22.5546875" customWidth="1"/>
    <col min="10" max="10" width="23.6640625" customWidth="1"/>
  </cols>
  <sheetData>
    <row r="1" spans="1:10" ht="34.5" customHeight="1" x14ac:dyDescent="0.3">
      <c r="A1" s="339" t="s">
        <v>73</v>
      </c>
      <c r="B1" s="339"/>
      <c r="C1" s="339"/>
      <c r="D1" s="339"/>
      <c r="E1" s="339"/>
      <c r="F1" s="339"/>
      <c r="G1" s="339"/>
      <c r="H1" s="339"/>
      <c r="I1" s="339"/>
      <c r="J1" s="339"/>
    </row>
    <row r="2" spans="1:10" ht="34.5" customHeight="1" thickBot="1" x14ac:dyDescent="0.35">
      <c r="A2" s="339" t="s">
        <v>74</v>
      </c>
      <c r="B2" s="339"/>
      <c r="C2" s="340"/>
      <c r="D2" s="340"/>
      <c r="E2" s="340"/>
      <c r="F2" s="340"/>
      <c r="G2" s="340"/>
      <c r="H2" s="340"/>
      <c r="I2" s="340"/>
      <c r="J2" s="340"/>
    </row>
    <row r="3" spans="1:10" ht="51.75" customHeight="1" thickBot="1" x14ac:dyDescent="0.35">
      <c r="A3" s="341" t="s">
        <v>75</v>
      </c>
      <c r="B3" s="342"/>
      <c r="C3" s="345" t="s">
        <v>3</v>
      </c>
      <c r="D3" s="345"/>
      <c r="E3" s="345"/>
      <c r="F3" s="345"/>
      <c r="G3" s="345"/>
      <c r="H3" s="345"/>
      <c r="I3" s="345"/>
      <c r="J3" s="346"/>
    </row>
    <row r="4" spans="1:10" ht="48" customHeight="1" thickBot="1" x14ac:dyDescent="0.35">
      <c r="A4" s="343"/>
      <c r="B4" s="344"/>
      <c r="C4" s="144" t="s">
        <v>4</v>
      </c>
      <c r="D4" s="145" t="s">
        <v>5</v>
      </c>
      <c r="E4" s="146" t="s">
        <v>6</v>
      </c>
      <c r="F4" s="145" t="s">
        <v>7</v>
      </c>
      <c r="G4" s="145" t="s">
        <v>8</v>
      </c>
      <c r="H4" s="145" t="s">
        <v>9</v>
      </c>
      <c r="I4" s="147" t="s">
        <v>76</v>
      </c>
      <c r="J4" s="148" t="s">
        <v>11</v>
      </c>
    </row>
    <row r="5" spans="1:10" ht="33" customHeight="1" x14ac:dyDescent="0.3">
      <c r="A5" s="347" t="s">
        <v>77</v>
      </c>
      <c r="B5" s="60" t="s">
        <v>40</v>
      </c>
      <c r="C5" s="149" t="s">
        <v>14</v>
      </c>
      <c r="D5" s="149">
        <v>1197</v>
      </c>
      <c r="E5" s="149" t="s">
        <v>14</v>
      </c>
      <c r="F5" s="149">
        <v>32</v>
      </c>
      <c r="G5" s="149" t="s">
        <v>14</v>
      </c>
      <c r="H5" s="149" t="s">
        <v>14</v>
      </c>
      <c r="I5" s="149">
        <v>593</v>
      </c>
      <c r="J5" s="150">
        <f>SUM(C5:I5)</f>
        <v>1822</v>
      </c>
    </row>
    <row r="6" spans="1:10" ht="33" customHeight="1" x14ac:dyDescent="0.3">
      <c r="A6" s="329"/>
      <c r="B6" s="151" t="s">
        <v>78</v>
      </c>
      <c r="C6" s="152" t="s">
        <v>16</v>
      </c>
      <c r="D6" s="153">
        <f t="shared" ref="D6:J6" si="0">D5/D$11</f>
        <v>0.62900683131897006</v>
      </c>
      <c r="E6" s="152" t="s">
        <v>16</v>
      </c>
      <c r="F6" s="153">
        <f t="shared" ref="F6" si="1">F5/F$11</f>
        <v>0.42666666666666669</v>
      </c>
      <c r="G6" s="152" t="s">
        <v>16</v>
      </c>
      <c r="H6" s="152" t="s">
        <v>16</v>
      </c>
      <c r="I6" s="153">
        <f t="shared" si="0"/>
        <v>0.45232646834477497</v>
      </c>
      <c r="J6" s="154">
        <f t="shared" si="0"/>
        <v>0.55396777135907571</v>
      </c>
    </row>
    <row r="7" spans="1:10" ht="33" customHeight="1" x14ac:dyDescent="0.3">
      <c r="A7" s="328" t="s">
        <v>79</v>
      </c>
      <c r="B7" s="155" t="s">
        <v>40</v>
      </c>
      <c r="C7" s="69" t="s">
        <v>14</v>
      </c>
      <c r="D7" s="69">
        <v>705</v>
      </c>
      <c r="E7" s="69" t="s">
        <v>14</v>
      </c>
      <c r="F7" s="69">
        <v>43</v>
      </c>
      <c r="G7" s="69" t="s">
        <v>14</v>
      </c>
      <c r="H7" s="69" t="s">
        <v>14</v>
      </c>
      <c r="I7" s="69">
        <v>717</v>
      </c>
      <c r="J7" s="156">
        <f>SUM(C7:I7)</f>
        <v>1465</v>
      </c>
    </row>
    <row r="8" spans="1:10" ht="33" customHeight="1" x14ac:dyDescent="0.3">
      <c r="A8" s="329"/>
      <c r="B8" s="151" t="s">
        <v>78</v>
      </c>
      <c r="C8" s="152" t="s">
        <v>16</v>
      </c>
      <c r="D8" s="153">
        <f t="shared" ref="D8:J8" si="2">D7/D$11</f>
        <v>0.37046768260641094</v>
      </c>
      <c r="E8" s="152" t="s">
        <v>16</v>
      </c>
      <c r="F8" s="153">
        <f t="shared" ref="F8" si="3">F7/F$11</f>
        <v>0.57333333333333336</v>
      </c>
      <c r="G8" s="152" t="s">
        <v>16</v>
      </c>
      <c r="H8" s="152" t="s">
        <v>16</v>
      </c>
      <c r="I8" s="153">
        <f t="shared" si="2"/>
        <v>0.54691075514874143</v>
      </c>
      <c r="J8" s="154">
        <f t="shared" si="2"/>
        <v>0.44542414107631501</v>
      </c>
    </row>
    <row r="9" spans="1:10" ht="33" customHeight="1" x14ac:dyDescent="0.3">
      <c r="A9" s="328" t="s">
        <v>80</v>
      </c>
      <c r="B9" s="155" t="s">
        <v>40</v>
      </c>
      <c r="C9" s="149" t="s">
        <v>14</v>
      </c>
      <c r="D9" s="149">
        <v>1</v>
      </c>
      <c r="E9" s="149" t="s">
        <v>14</v>
      </c>
      <c r="F9" s="149">
        <v>0</v>
      </c>
      <c r="G9" s="149" t="s">
        <v>14</v>
      </c>
      <c r="H9" s="149" t="s">
        <v>14</v>
      </c>
      <c r="I9" s="149">
        <v>1</v>
      </c>
      <c r="J9" s="150">
        <f>SUM(C9:I9)</f>
        <v>2</v>
      </c>
    </row>
    <row r="10" spans="1:10" ht="33" customHeight="1" x14ac:dyDescent="0.3">
      <c r="A10" s="329"/>
      <c r="B10" s="151" t="s">
        <v>78</v>
      </c>
      <c r="C10" s="152" t="s">
        <v>16</v>
      </c>
      <c r="D10" s="153">
        <f t="shared" ref="D10:J10" si="4">D9/D$11</f>
        <v>5.2548607461902258E-4</v>
      </c>
      <c r="E10" s="152" t="s">
        <v>16</v>
      </c>
      <c r="F10" s="153">
        <f t="shared" ref="F10" si="5">F9/F$11</f>
        <v>0</v>
      </c>
      <c r="G10" s="152" t="s">
        <v>16</v>
      </c>
      <c r="H10" s="152" t="s">
        <v>16</v>
      </c>
      <c r="I10" s="153">
        <f t="shared" si="4"/>
        <v>7.6277650648360034E-4</v>
      </c>
      <c r="J10" s="154">
        <f t="shared" si="4"/>
        <v>6.0808756460930375E-4</v>
      </c>
    </row>
    <row r="11" spans="1:10" ht="33" customHeight="1" x14ac:dyDescent="0.3">
      <c r="A11" s="330" t="s">
        <v>81</v>
      </c>
      <c r="B11" s="155" t="s">
        <v>40</v>
      </c>
      <c r="C11" s="157" t="s">
        <v>14</v>
      </c>
      <c r="D11" s="157">
        <f t="shared" ref="D11:J11" si="6">D5+D7+D9</f>
        <v>1903</v>
      </c>
      <c r="E11" s="157" t="s">
        <v>14</v>
      </c>
      <c r="F11" s="157">
        <f t="shared" ref="F11" si="7">F5+F7+F9</f>
        <v>75</v>
      </c>
      <c r="G11" s="157" t="s">
        <v>14</v>
      </c>
      <c r="H11" s="157" t="s">
        <v>14</v>
      </c>
      <c r="I11" s="157">
        <f t="shared" si="6"/>
        <v>1311</v>
      </c>
      <c r="J11" s="158">
        <f t="shared" si="6"/>
        <v>3289</v>
      </c>
    </row>
    <row r="12" spans="1:10" ht="33" customHeight="1" thickBot="1" x14ac:dyDescent="0.35">
      <c r="A12" s="331"/>
      <c r="B12" s="159" t="s">
        <v>78</v>
      </c>
      <c r="C12" s="160" t="s">
        <v>16</v>
      </c>
      <c r="D12" s="160">
        <f t="shared" ref="D12:J12" si="8">D11/D$11</f>
        <v>1</v>
      </c>
      <c r="E12" s="160" t="s">
        <v>16</v>
      </c>
      <c r="F12" s="160">
        <f t="shared" ref="F12" si="9">F11/F$11</f>
        <v>1</v>
      </c>
      <c r="G12" s="160" t="s">
        <v>16</v>
      </c>
      <c r="H12" s="160" t="s">
        <v>16</v>
      </c>
      <c r="I12" s="160">
        <f t="shared" si="8"/>
        <v>1</v>
      </c>
      <c r="J12" s="161">
        <f t="shared" si="8"/>
        <v>1</v>
      </c>
    </row>
    <row r="13" spans="1:10" ht="36" customHeight="1" thickBot="1" x14ac:dyDescent="0.35">
      <c r="A13" s="143"/>
      <c r="B13" s="162"/>
      <c r="C13" s="163"/>
      <c r="D13" s="163"/>
      <c r="E13" s="163"/>
      <c r="F13" s="163"/>
      <c r="G13" s="163"/>
      <c r="H13" s="163"/>
      <c r="I13" s="163"/>
      <c r="J13" s="163"/>
    </row>
    <row r="14" spans="1:10" ht="42" customHeight="1" thickBot="1" x14ac:dyDescent="0.35">
      <c r="A14" s="164" t="s">
        <v>82</v>
      </c>
      <c r="B14" s="165" t="s">
        <v>13</v>
      </c>
      <c r="C14" s="166" t="s">
        <v>14</v>
      </c>
      <c r="D14" s="166">
        <v>0</v>
      </c>
      <c r="E14" s="166" t="s">
        <v>14</v>
      </c>
      <c r="F14" s="166">
        <v>0</v>
      </c>
      <c r="G14" s="166" t="s">
        <v>14</v>
      </c>
      <c r="H14" s="166" t="s">
        <v>14</v>
      </c>
      <c r="I14" s="167">
        <v>0</v>
      </c>
      <c r="J14" s="168">
        <f>SUM(C14:I14)</f>
        <v>0</v>
      </c>
    </row>
    <row r="15" spans="1:10" ht="42" customHeight="1" thickBot="1" x14ac:dyDescent="0.35">
      <c r="A15" s="169" t="s">
        <v>31</v>
      </c>
      <c r="B15" s="170" t="s">
        <v>13</v>
      </c>
      <c r="C15" s="125" t="s">
        <v>14</v>
      </c>
      <c r="D15" s="125">
        <v>1903</v>
      </c>
      <c r="E15" s="125" t="s">
        <v>14</v>
      </c>
      <c r="F15" s="125">
        <v>75</v>
      </c>
      <c r="G15" s="125" t="s">
        <v>14</v>
      </c>
      <c r="H15" s="125" t="s">
        <v>14</v>
      </c>
      <c r="I15" s="171">
        <f t="shared" ref="I15" si="10">I5+I7+I9+I14</f>
        <v>1311</v>
      </c>
      <c r="J15" s="172">
        <f>SUM(C15:I15)</f>
        <v>3289</v>
      </c>
    </row>
    <row r="16" spans="1:10" ht="54" customHeight="1" thickBot="1" x14ac:dyDescent="0.35">
      <c r="A16" s="321"/>
      <c r="B16" s="162"/>
      <c r="C16" s="173"/>
      <c r="D16" s="173"/>
      <c r="E16" s="173"/>
      <c r="F16" s="173"/>
      <c r="G16" s="173"/>
      <c r="H16" s="173"/>
      <c r="I16" s="173"/>
      <c r="J16" s="174"/>
    </row>
    <row r="17" spans="1:10" ht="43.5" customHeight="1" x14ac:dyDescent="0.3">
      <c r="A17" s="332" t="s">
        <v>32</v>
      </c>
      <c r="B17" s="333"/>
      <c r="C17" s="333"/>
      <c r="D17" s="44"/>
      <c r="E17" s="44"/>
      <c r="F17" s="44"/>
      <c r="G17" s="44"/>
      <c r="H17" s="44"/>
      <c r="I17" s="44"/>
      <c r="J17" s="45"/>
    </row>
    <row r="18" spans="1:10" ht="48.75" customHeight="1" x14ac:dyDescent="0.3">
      <c r="A18" s="334" t="s">
        <v>33</v>
      </c>
      <c r="B18" s="335"/>
      <c r="C18" s="175">
        <v>0</v>
      </c>
      <c r="D18" s="176">
        <v>1</v>
      </c>
      <c r="E18" s="176">
        <v>0</v>
      </c>
      <c r="F18" s="176">
        <v>1</v>
      </c>
      <c r="G18" s="176">
        <v>0</v>
      </c>
      <c r="H18" s="176">
        <v>0</v>
      </c>
      <c r="I18" s="176">
        <v>1</v>
      </c>
      <c r="J18" s="177">
        <f>SUM(C18:I18)</f>
        <v>3</v>
      </c>
    </row>
    <row r="19" spans="1:10" ht="48.75" customHeight="1" thickBot="1" x14ac:dyDescent="0.35">
      <c r="A19" s="336" t="s">
        <v>34</v>
      </c>
      <c r="B19" s="337"/>
      <c r="C19" s="178">
        <v>0</v>
      </c>
      <c r="D19" s="179">
        <v>3</v>
      </c>
      <c r="E19" s="179">
        <v>0</v>
      </c>
      <c r="F19" s="179">
        <v>2</v>
      </c>
      <c r="G19" s="179">
        <v>2</v>
      </c>
      <c r="H19" s="179">
        <v>0</v>
      </c>
      <c r="I19" s="180">
        <v>1</v>
      </c>
      <c r="J19" s="181">
        <f>SUM(C19:I19)</f>
        <v>8</v>
      </c>
    </row>
    <row r="20" spans="1:10" ht="31.5" customHeight="1" x14ac:dyDescent="0.3">
      <c r="A20" s="53" t="s">
        <v>35</v>
      </c>
      <c r="B20" s="54"/>
      <c r="C20" s="55"/>
      <c r="D20" s="55"/>
      <c r="E20" s="55"/>
      <c r="F20" s="55"/>
      <c r="G20" s="55"/>
      <c r="H20" s="55"/>
      <c r="I20" s="55"/>
      <c r="J20" s="55"/>
    </row>
    <row r="22" spans="1:10" s="261" customFormat="1" ht="46.8" customHeight="1" x14ac:dyDescent="0.3">
      <c r="A22" s="338" t="s">
        <v>150</v>
      </c>
      <c r="B22" s="338"/>
      <c r="C22" s="338"/>
      <c r="D22" s="338"/>
      <c r="E22" s="338"/>
      <c r="F22" s="338"/>
      <c r="G22" s="338"/>
      <c r="H22" s="338"/>
      <c r="I22" s="338"/>
      <c r="J22" s="338"/>
    </row>
  </sheetData>
  <mergeCells count="12">
    <mergeCell ref="A22:J22"/>
    <mergeCell ref="A1:J1"/>
    <mergeCell ref="A2:J2"/>
    <mergeCell ref="A3:B4"/>
    <mergeCell ref="C3:J3"/>
    <mergeCell ref="A5:A6"/>
    <mergeCell ref="A7:A8"/>
    <mergeCell ref="A9:A10"/>
    <mergeCell ref="A11:A12"/>
    <mergeCell ref="A17:C17"/>
    <mergeCell ref="A18:B18"/>
    <mergeCell ref="A19:B19"/>
  </mergeCells>
  <pageMargins left="0.70866141732283472" right="0.70866141732283472" top="0.74803149606299213" bottom="0.74803149606299213" header="0.31496062992125984" footer="0.31496062992125984"/>
  <pageSetup paperSize="9" scale="55"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F7887-4CA2-40FC-BD87-832EC609EC67}">
  <sheetPr>
    <tabColor rgb="FF53E040"/>
    <pageSetUpPr fitToPage="1"/>
  </sheetPr>
  <dimension ref="A1:J53"/>
  <sheetViews>
    <sheetView zoomScale="71" zoomScaleNormal="71" workbookViewId="0">
      <selection activeCell="C3" sqref="C3:J3"/>
    </sheetView>
  </sheetViews>
  <sheetFormatPr baseColWidth="10" defaultRowHeight="14.4" x14ac:dyDescent="0.3"/>
  <cols>
    <col min="1" max="1" width="56.5546875" customWidth="1"/>
    <col min="2" max="2" width="24.33203125" customWidth="1"/>
    <col min="3" max="3" width="21.88671875" customWidth="1"/>
    <col min="4" max="4" width="20.109375" customWidth="1"/>
    <col min="5" max="5" width="22.44140625" customWidth="1"/>
    <col min="6" max="6" width="18.33203125" customWidth="1"/>
    <col min="7" max="7" width="18.6640625" customWidth="1"/>
    <col min="8" max="8" width="23.33203125" customWidth="1"/>
    <col min="9" max="9" width="21.88671875" customWidth="1"/>
    <col min="10" max="10" width="19.109375" customWidth="1"/>
  </cols>
  <sheetData>
    <row r="1" spans="1:10" ht="38.25" customHeight="1" x14ac:dyDescent="0.3">
      <c r="A1" s="363" t="s">
        <v>51</v>
      </c>
      <c r="B1" s="363"/>
      <c r="C1" s="363"/>
      <c r="D1" s="363"/>
      <c r="E1" s="363"/>
      <c r="F1" s="363"/>
      <c r="G1" s="363"/>
      <c r="H1" s="363"/>
      <c r="I1" s="363"/>
      <c r="J1" s="363"/>
    </row>
    <row r="2" spans="1:10" ht="29.25" customHeight="1" thickBot="1" x14ac:dyDescent="0.4">
      <c r="A2" s="462" t="s">
        <v>154</v>
      </c>
      <c r="B2" s="462"/>
      <c r="C2" s="463"/>
      <c r="D2" s="463"/>
      <c r="E2" s="463"/>
      <c r="F2" s="463"/>
      <c r="G2" s="463"/>
      <c r="H2" s="463"/>
      <c r="I2" s="463"/>
      <c r="J2" s="463"/>
    </row>
    <row r="3" spans="1:10" ht="51.75" customHeight="1" x14ac:dyDescent="0.3">
      <c r="A3" s="365" t="s">
        <v>52</v>
      </c>
      <c r="B3" s="366"/>
      <c r="C3" s="464" t="s">
        <v>3</v>
      </c>
      <c r="D3" s="464"/>
      <c r="E3" s="464"/>
      <c r="F3" s="464"/>
      <c r="G3" s="464"/>
      <c r="H3" s="464"/>
      <c r="I3" s="464"/>
      <c r="J3" s="465"/>
    </row>
    <row r="4" spans="1:10" ht="48" customHeight="1" thickBot="1" x14ac:dyDescent="0.35">
      <c r="A4" s="367"/>
      <c r="B4" s="368"/>
      <c r="C4" s="98" t="s">
        <v>4</v>
      </c>
      <c r="D4" s="99" t="s">
        <v>5</v>
      </c>
      <c r="E4" s="99" t="s">
        <v>6</v>
      </c>
      <c r="F4" s="100" t="s">
        <v>7</v>
      </c>
      <c r="G4" s="99" t="s">
        <v>8</v>
      </c>
      <c r="H4" s="99" t="s">
        <v>9</v>
      </c>
      <c r="I4" s="99" t="s">
        <v>151</v>
      </c>
      <c r="J4" s="101" t="s">
        <v>11</v>
      </c>
    </row>
    <row r="5" spans="1:10" ht="31.5" customHeight="1" x14ac:dyDescent="0.3">
      <c r="A5" s="457" t="s">
        <v>53</v>
      </c>
      <c r="B5" s="102" t="s">
        <v>13</v>
      </c>
      <c r="C5" s="103" t="s">
        <v>14</v>
      </c>
      <c r="D5" s="103" t="s">
        <v>14</v>
      </c>
      <c r="E5" s="103" t="s">
        <v>14</v>
      </c>
      <c r="F5" s="103">
        <v>0</v>
      </c>
      <c r="G5" s="103" t="s">
        <v>14</v>
      </c>
      <c r="H5" s="61" t="s">
        <v>14</v>
      </c>
      <c r="I5" s="104">
        <v>59</v>
      </c>
      <c r="J5" s="105">
        <f>SUM(C5:I5)</f>
        <v>59</v>
      </c>
    </row>
    <row r="6" spans="1:10" ht="31.5" customHeight="1" x14ac:dyDescent="0.3">
      <c r="A6" s="385"/>
      <c r="B6" s="106" t="s">
        <v>54</v>
      </c>
      <c r="C6" s="107" t="s">
        <v>16</v>
      </c>
      <c r="D6" s="107" t="s">
        <v>16</v>
      </c>
      <c r="E6" s="107" t="s">
        <v>16</v>
      </c>
      <c r="F6" s="107">
        <f t="shared" ref="F6" si="0">F5/F$42</f>
        <v>0</v>
      </c>
      <c r="G6" s="107" t="s">
        <v>16</v>
      </c>
      <c r="H6" s="65" t="s">
        <v>16</v>
      </c>
      <c r="I6" s="108">
        <f t="shared" ref="I6:J6" si="1">I5/I$42</f>
        <v>4.5003813882532419E-2</v>
      </c>
      <c r="J6" s="109">
        <f t="shared" si="1"/>
        <v>4.2568542568542568E-2</v>
      </c>
    </row>
    <row r="7" spans="1:10" ht="31.5" customHeight="1" x14ac:dyDescent="0.3">
      <c r="A7" s="457" t="s">
        <v>55</v>
      </c>
      <c r="B7" s="110" t="s">
        <v>13</v>
      </c>
      <c r="C7" s="111" t="s">
        <v>14</v>
      </c>
      <c r="D7" s="111" t="s">
        <v>14</v>
      </c>
      <c r="E7" s="111" t="s">
        <v>14</v>
      </c>
      <c r="F7" s="111">
        <v>0</v>
      </c>
      <c r="G7" s="111" t="s">
        <v>14</v>
      </c>
      <c r="H7" s="69" t="s">
        <v>14</v>
      </c>
      <c r="I7" s="112">
        <v>750</v>
      </c>
      <c r="J7" s="113">
        <f>SUM(C7:I7)</f>
        <v>750</v>
      </c>
    </row>
    <row r="8" spans="1:10" ht="31.5" customHeight="1" x14ac:dyDescent="0.3">
      <c r="A8" s="385"/>
      <c r="B8" s="106" t="s">
        <v>54</v>
      </c>
      <c r="C8" s="107" t="s">
        <v>16</v>
      </c>
      <c r="D8" s="107" t="s">
        <v>16</v>
      </c>
      <c r="E8" s="107" t="s">
        <v>16</v>
      </c>
      <c r="F8" s="107">
        <f t="shared" ref="F8" si="2">F7/F$42</f>
        <v>0</v>
      </c>
      <c r="G8" s="107" t="s">
        <v>16</v>
      </c>
      <c r="H8" s="65" t="s">
        <v>16</v>
      </c>
      <c r="I8" s="108">
        <f t="shared" ref="I8:J8" si="3">I7/I$42</f>
        <v>0.57208237986270027</v>
      </c>
      <c r="J8" s="109">
        <f t="shared" si="3"/>
        <v>0.54112554112554112</v>
      </c>
    </row>
    <row r="9" spans="1:10" ht="31.5" customHeight="1" x14ac:dyDescent="0.3">
      <c r="A9" s="385" t="s">
        <v>56</v>
      </c>
      <c r="B9" s="110" t="s">
        <v>13</v>
      </c>
      <c r="C9" s="111" t="s">
        <v>14</v>
      </c>
      <c r="D9" s="111" t="s">
        <v>14</v>
      </c>
      <c r="E9" s="111" t="s">
        <v>14</v>
      </c>
      <c r="F9" s="111">
        <v>0</v>
      </c>
      <c r="G9" s="111" t="s">
        <v>14</v>
      </c>
      <c r="H9" s="69" t="s">
        <v>14</v>
      </c>
      <c r="I9" s="112">
        <v>213</v>
      </c>
      <c r="J9" s="113">
        <f>SUM(C9:I9)</f>
        <v>213</v>
      </c>
    </row>
    <row r="10" spans="1:10" ht="31.5" customHeight="1" x14ac:dyDescent="0.3">
      <c r="A10" s="385"/>
      <c r="B10" s="106" t="s">
        <v>54</v>
      </c>
      <c r="C10" s="107" t="s">
        <v>16</v>
      </c>
      <c r="D10" s="107" t="s">
        <v>16</v>
      </c>
      <c r="E10" s="107" t="s">
        <v>16</v>
      </c>
      <c r="F10" s="107">
        <f t="shared" ref="F10" si="4">F9/F$42</f>
        <v>0</v>
      </c>
      <c r="G10" s="107" t="s">
        <v>16</v>
      </c>
      <c r="H10" s="65" t="s">
        <v>16</v>
      </c>
      <c r="I10" s="108">
        <f t="shared" ref="I10:J10" si="5">I9/I$42</f>
        <v>0.16247139588100687</v>
      </c>
      <c r="J10" s="109">
        <f t="shared" si="5"/>
        <v>0.15367965367965367</v>
      </c>
    </row>
    <row r="11" spans="1:10" ht="31.5" customHeight="1" x14ac:dyDescent="0.3">
      <c r="A11" s="385" t="s">
        <v>57</v>
      </c>
      <c r="B11" s="110" t="s">
        <v>13</v>
      </c>
      <c r="C11" s="111" t="s">
        <v>14</v>
      </c>
      <c r="D11" s="111" t="s">
        <v>14</v>
      </c>
      <c r="E11" s="111" t="s">
        <v>14</v>
      </c>
      <c r="F11" s="111">
        <v>0</v>
      </c>
      <c r="G11" s="111" t="s">
        <v>14</v>
      </c>
      <c r="H11" s="69" t="s">
        <v>14</v>
      </c>
      <c r="I11" s="112">
        <v>484</v>
      </c>
      <c r="J11" s="113">
        <f>SUM(C11:I11)</f>
        <v>484</v>
      </c>
    </row>
    <row r="12" spans="1:10" ht="31.5" customHeight="1" x14ac:dyDescent="0.3">
      <c r="A12" s="385"/>
      <c r="B12" s="106" t="s">
        <v>54</v>
      </c>
      <c r="C12" s="107" t="s">
        <v>16</v>
      </c>
      <c r="D12" s="107" t="s">
        <v>16</v>
      </c>
      <c r="E12" s="107" t="s">
        <v>16</v>
      </c>
      <c r="F12" s="107">
        <f t="shared" ref="F12" si="6">F11/F$42</f>
        <v>0</v>
      </c>
      <c r="G12" s="107" t="s">
        <v>16</v>
      </c>
      <c r="H12" s="65" t="s">
        <v>16</v>
      </c>
      <c r="I12" s="108">
        <f t="shared" ref="I12:J12" si="7">I11/I$42</f>
        <v>0.36918382913806252</v>
      </c>
      <c r="J12" s="109">
        <f t="shared" si="7"/>
        <v>0.34920634920634919</v>
      </c>
    </row>
    <row r="13" spans="1:10" ht="31.5" customHeight="1" x14ac:dyDescent="0.3">
      <c r="A13" s="385" t="s">
        <v>58</v>
      </c>
      <c r="B13" s="110" t="s">
        <v>13</v>
      </c>
      <c r="C13" s="114" t="s">
        <v>14</v>
      </c>
      <c r="D13" s="114" t="s">
        <v>14</v>
      </c>
      <c r="E13" s="114" t="s">
        <v>14</v>
      </c>
      <c r="F13" s="114">
        <v>9</v>
      </c>
      <c r="G13" s="114" t="s">
        <v>14</v>
      </c>
      <c r="H13" s="69" t="s">
        <v>14</v>
      </c>
      <c r="I13" s="115">
        <v>298</v>
      </c>
      <c r="J13" s="116">
        <f>SUM(C13:I13)</f>
        <v>307</v>
      </c>
    </row>
    <row r="14" spans="1:10" ht="31.5" customHeight="1" x14ac:dyDescent="0.3">
      <c r="A14" s="385"/>
      <c r="B14" s="106" t="s">
        <v>54</v>
      </c>
      <c r="C14" s="107" t="s">
        <v>16</v>
      </c>
      <c r="D14" s="107" t="s">
        <v>16</v>
      </c>
      <c r="E14" s="107" t="s">
        <v>16</v>
      </c>
      <c r="F14" s="107">
        <f t="shared" ref="F14" si="8">F13/F$42</f>
        <v>0.12</v>
      </c>
      <c r="G14" s="107" t="s">
        <v>16</v>
      </c>
      <c r="H14" s="65" t="s">
        <v>16</v>
      </c>
      <c r="I14" s="108">
        <f t="shared" ref="I14:J14" si="9">I13/I$42</f>
        <v>0.22730739893211288</v>
      </c>
      <c r="J14" s="109">
        <f t="shared" si="9"/>
        <v>0.2215007215007215</v>
      </c>
    </row>
    <row r="15" spans="1:10" ht="31.5" customHeight="1" x14ac:dyDescent="0.3">
      <c r="A15" s="385" t="s">
        <v>59</v>
      </c>
      <c r="B15" s="110" t="s">
        <v>13</v>
      </c>
      <c r="C15" s="111" t="s">
        <v>14</v>
      </c>
      <c r="D15" s="111" t="s">
        <v>14</v>
      </c>
      <c r="E15" s="111" t="s">
        <v>14</v>
      </c>
      <c r="F15" s="111">
        <v>9</v>
      </c>
      <c r="G15" s="111" t="s">
        <v>14</v>
      </c>
      <c r="H15" s="69" t="s">
        <v>14</v>
      </c>
      <c r="I15" s="112">
        <v>32</v>
      </c>
      <c r="J15" s="113">
        <f>SUM(C15:I15)</f>
        <v>41</v>
      </c>
    </row>
    <row r="16" spans="1:10" ht="31.5" customHeight="1" x14ac:dyDescent="0.3">
      <c r="A16" s="385"/>
      <c r="B16" s="106" t="s">
        <v>54</v>
      </c>
      <c r="C16" s="107" t="s">
        <v>16</v>
      </c>
      <c r="D16" s="107" t="s">
        <v>16</v>
      </c>
      <c r="E16" s="107" t="s">
        <v>16</v>
      </c>
      <c r="F16" s="107">
        <f t="shared" ref="F16" si="10">F15/F$42</f>
        <v>0.12</v>
      </c>
      <c r="G16" s="107" t="s">
        <v>16</v>
      </c>
      <c r="H16" s="65" t="s">
        <v>16</v>
      </c>
      <c r="I16" s="108">
        <f t="shared" ref="I16:J16" si="11">I15/I$42</f>
        <v>2.4408848207475211E-2</v>
      </c>
      <c r="J16" s="109">
        <f t="shared" si="11"/>
        <v>2.958152958152958E-2</v>
      </c>
    </row>
    <row r="17" spans="1:10" ht="31.5" customHeight="1" x14ac:dyDescent="0.3">
      <c r="A17" s="385" t="s">
        <v>60</v>
      </c>
      <c r="B17" s="110" t="s">
        <v>13</v>
      </c>
      <c r="C17" s="111" t="s">
        <v>14</v>
      </c>
      <c r="D17" s="111" t="s">
        <v>14</v>
      </c>
      <c r="E17" s="111" t="s">
        <v>14</v>
      </c>
      <c r="F17" s="111">
        <v>0</v>
      </c>
      <c r="G17" s="111" t="s">
        <v>14</v>
      </c>
      <c r="H17" s="69" t="s">
        <v>14</v>
      </c>
      <c r="I17" s="112">
        <v>3</v>
      </c>
      <c r="J17" s="113">
        <f>SUM(C17:I17)</f>
        <v>3</v>
      </c>
    </row>
    <row r="18" spans="1:10" ht="31.5" customHeight="1" x14ac:dyDescent="0.3">
      <c r="A18" s="385"/>
      <c r="B18" s="106" t="s">
        <v>54</v>
      </c>
      <c r="C18" s="107" t="s">
        <v>16</v>
      </c>
      <c r="D18" s="107" t="s">
        <v>16</v>
      </c>
      <c r="E18" s="107" t="s">
        <v>16</v>
      </c>
      <c r="F18" s="107">
        <f t="shared" ref="F18" si="12">F17/F$42</f>
        <v>0</v>
      </c>
      <c r="G18" s="107" t="s">
        <v>16</v>
      </c>
      <c r="H18" s="65" t="s">
        <v>16</v>
      </c>
      <c r="I18" s="108">
        <f t="shared" ref="I18:J18" si="13">I17/I$42</f>
        <v>2.2883295194508009E-3</v>
      </c>
      <c r="J18" s="109">
        <f t="shared" si="13"/>
        <v>2.1645021645021645E-3</v>
      </c>
    </row>
    <row r="19" spans="1:10" ht="31.5" customHeight="1" x14ac:dyDescent="0.3">
      <c r="A19" s="385" t="s">
        <v>61</v>
      </c>
      <c r="B19" s="110" t="s">
        <v>13</v>
      </c>
      <c r="C19" s="111" t="s">
        <v>14</v>
      </c>
      <c r="D19" s="111" t="s">
        <v>14</v>
      </c>
      <c r="E19" s="111" t="s">
        <v>14</v>
      </c>
      <c r="F19" s="111">
        <v>0</v>
      </c>
      <c r="G19" s="111" t="s">
        <v>14</v>
      </c>
      <c r="H19" s="69" t="s">
        <v>14</v>
      </c>
      <c r="I19" s="112">
        <v>37</v>
      </c>
      <c r="J19" s="113">
        <f>SUM(C19:I19)</f>
        <v>37</v>
      </c>
    </row>
    <row r="20" spans="1:10" ht="31.5" customHeight="1" x14ac:dyDescent="0.3">
      <c r="A20" s="385"/>
      <c r="B20" s="106" t="s">
        <v>54</v>
      </c>
      <c r="C20" s="107" t="s">
        <v>16</v>
      </c>
      <c r="D20" s="107" t="s">
        <v>16</v>
      </c>
      <c r="E20" s="107" t="s">
        <v>16</v>
      </c>
      <c r="F20" s="107">
        <f t="shared" ref="F20" si="14">F19/F$42</f>
        <v>0</v>
      </c>
      <c r="G20" s="107" t="s">
        <v>16</v>
      </c>
      <c r="H20" s="65" t="s">
        <v>16</v>
      </c>
      <c r="I20" s="108">
        <f t="shared" ref="I20:J20" si="15">I19/I$42</f>
        <v>2.8222730739893211E-2</v>
      </c>
      <c r="J20" s="109">
        <f t="shared" si="15"/>
        <v>2.6695526695526696E-2</v>
      </c>
    </row>
    <row r="21" spans="1:10" ht="31.5" customHeight="1" x14ac:dyDescent="0.3">
      <c r="A21" s="385" t="s">
        <v>62</v>
      </c>
      <c r="B21" s="110" t="s">
        <v>13</v>
      </c>
      <c r="C21" s="111" t="s">
        <v>14</v>
      </c>
      <c r="D21" s="111" t="s">
        <v>14</v>
      </c>
      <c r="E21" s="111" t="s">
        <v>14</v>
      </c>
      <c r="F21" s="111">
        <v>1</v>
      </c>
      <c r="G21" s="111" t="s">
        <v>14</v>
      </c>
      <c r="H21" s="69" t="s">
        <v>14</v>
      </c>
      <c r="I21" s="112">
        <v>22</v>
      </c>
      <c r="J21" s="113">
        <f>SUM(C21:I21)</f>
        <v>23</v>
      </c>
    </row>
    <row r="22" spans="1:10" ht="31.5" customHeight="1" x14ac:dyDescent="0.3">
      <c r="A22" s="385"/>
      <c r="B22" s="106" t="s">
        <v>54</v>
      </c>
      <c r="C22" s="107" t="s">
        <v>16</v>
      </c>
      <c r="D22" s="107" t="s">
        <v>16</v>
      </c>
      <c r="E22" s="107" t="s">
        <v>16</v>
      </c>
      <c r="F22" s="107">
        <f t="shared" ref="F22" si="16">F21/F$42</f>
        <v>1.3333333333333334E-2</v>
      </c>
      <c r="G22" s="107" t="s">
        <v>16</v>
      </c>
      <c r="H22" s="65" t="s">
        <v>16</v>
      </c>
      <c r="I22" s="108">
        <f t="shared" ref="I22:J22" si="17">I21/I$42</f>
        <v>1.6781083142639208E-2</v>
      </c>
      <c r="J22" s="109">
        <f t="shared" si="17"/>
        <v>1.6594516594516596E-2</v>
      </c>
    </row>
    <row r="23" spans="1:10" ht="31.5" customHeight="1" x14ac:dyDescent="0.3">
      <c r="A23" s="385" t="s">
        <v>63</v>
      </c>
      <c r="B23" s="110" t="s">
        <v>13</v>
      </c>
      <c r="C23" s="111" t="s">
        <v>14</v>
      </c>
      <c r="D23" s="111" t="s">
        <v>14</v>
      </c>
      <c r="E23" s="111" t="s">
        <v>14</v>
      </c>
      <c r="F23" s="111">
        <v>1</v>
      </c>
      <c r="G23" s="111" t="s">
        <v>14</v>
      </c>
      <c r="H23" s="69" t="s">
        <v>14</v>
      </c>
      <c r="I23" s="112">
        <v>32</v>
      </c>
      <c r="J23" s="113">
        <f>SUM(C23:I23)</f>
        <v>33</v>
      </c>
    </row>
    <row r="24" spans="1:10" ht="31.5" customHeight="1" x14ac:dyDescent="0.3">
      <c r="A24" s="385"/>
      <c r="B24" s="106" t="s">
        <v>54</v>
      </c>
      <c r="C24" s="107" t="s">
        <v>16</v>
      </c>
      <c r="D24" s="107" t="s">
        <v>16</v>
      </c>
      <c r="E24" s="107" t="s">
        <v>16</v>
      </c>
      <c r="F24" s="107">
        <f t="shared" ref="F24" si="18">F23/F$42</f>
        <v>1.3333333333333334E-2</v>
      </c>
      <c r="G24" s="107" t="s">
        <v>16</v>
      </c>
      <c r="H24" s="65" t="s">
        <v>16</v>
      </c>
      <c r="I24" s="108">
        <f t="shared" ref="I24:J24" si="19">I23/I$42</f>
        <v>2.4408848207475211E-2</v>
      </c>
      <c r="J24" s="109">
        <f t="shared" si="19"/>
        <v>2.3809523809523808E-2</v>
      </c>
    </row>
    <row r="25" spans="1:10" ht="31.5" customHeight="1" x14ac:dyDescent="0.3">
      <c r="A25" s="385" t="s">
        <v>152</v>
      </c>
      <c r="B25" s="110" t="s">
        <v>13</v>
      </c>
      <c r="C25" s="111" t="s">
        <v>14</v>
      </c>
      <c r="D25" s="111" t="s">
        <v>14</v>
      </c>
      <c r="E25" s="111" t="s">
        <v>14</v>
      </c>
      <c r="F25" s="111">
        <v>5</v>
      </c>
      <c r="G25" s="111" t="s">
        <v>14</v>
      </c>
      <c r="H25" s="69" t="s">
        <v>14</v>
      </c>
      <c r="I25" s="112">
        <v>68</v>
      </c>
      <c r="J25" s="113">
        <f>SUM(C25:I25)</f>
        <v>73</v>
      </c>
    </row>
    <row r="26" spans="1:10" ht="31.5" customHeight="1" x14ac:dyDescent="0.3">
      <c r="A26" s="385"/>
      <c r="B26" s="106" t="s">
        <v>54</v>
      </c>
      <c r="C26" s="107" t="s">
        <v>16</v>
      </c>
      <c r="D26" s="107" t="s">
        <v>16</v>
      </c>
      <c r="E26" s="107" t="s">
        <v>16</v>
      </c>
      <c r="F26" s="107">
        <f t="shared" ref="F26" si="20">F25/F$42</f>
        <v>6.6666666666666666E-2</v>
      </c>
      <c r="G26" s="107" t="s">
        <v>16</v>
      </c>
      <c r="H26" s="65" t="s">
        <v>16</v>
      </c>
      <c r="I26" s="108">
        <f t="shared" ref="I26:J26" si="21">I25/I$42</f>
        <v>5.186880244088482E-2</v>
      </c>
      <c r="J26" s="109">
        <f t="shared" si="21"/>
        <v>5.2669552669552672E-2</v>
      </c>
    </row>
    <row r="27" spans="1:10" ht="31.5" customHeight="1" x14ac:dyDescent="0.3">
      <c r="A27" s="385" t="s">
        <v>64</v>
      </c>
      <c r="B27" s="110" t="s">
        <v>13</v>
      </c>
      <c r="C27" s="114" t="s">
        <v>14</v>
      </c>
      <c r="D27" s="114" t="s">
        <v>14</v>
      </c>
      <c r="E27" s="114" t="s">
        <v>14</v>
      </c>
      <c r="F27" s="114">
        <v>50</v>
      </c>
      <c r="G27" s="114" t="s">
        <v>14</v>
      </c>
      <c r="H27" s="69" t="s">
        <v>14</v>
      </c>
      <c r="I27" s="115">
        <v>1273</v>
      </c>
      <c r="J27" s="116">
        <f>SUM(C27:I27)</f>
        <v>1323</v>
      </c>
    </row>
    <row r="28" spans="1:10" ht="31.5" customHeight="1" x14ac:dyDescent="0.3">
      <c r="A28" s="385"/>
      <c r="B28" s="106" t="s">
        <v>54</v>
      </c>
      <c r="C28" s="107" t="s">
        <v>16</v>
      </c>
      <c r="D28" s="107" t="s">
        <v>16</v>
      </c>
      <c r="E28" s="107" t="s">
        <v>16</v>
      </c>
      <c r="F28" s="107">
        <f t="shared" ref="F28" si="22">F27/F$42</f>
        <v>0.66666666666666663</v>
      </c>
      <c r="G28" s="107" t="s">
        <v>16</v>
      </c>
      <c r="H28" s="65" t="s">
        <v>16</v>
      </c>
      <c r="I28" s="108">
        <f t="shared" ref="I28:J28" si="23">I27/I$42</f>
        <v>0.97101449275362317</v>
      </c>
      <c r="J28" s="109">
        <f t="shared" si="23"/>
        <v>0.95454545454545459</v>
      </c>
    </row>
    <row r="29" spans="1:10" ht="31.5" customHeight="1" x14ac:dyDescent="0.3">
      <c r="A29" s="385" t="s">
        <v>65</v>
      </c>
      <c r="B29" s="110" t="s">
        <v>13</v>
      </c>
      <c r="C29" s="111" t="s">
        <v>14</v>
      </c>
      <c r="D29" s="111" t="s">
        <v>14</v>
      </c>
      <c r="E29" s="111" t="s">
        <v>14</v>
      </c>
      <c r="F29" s="111">
        <v>0</v>
      </c>
      <c r="G29" s="111" t="s">
        <v>14</v>
      </c>
      <c r="H29" s="69" t="s">
        <v>14</v>
      </c>
      <c r="I29" s="112">
        <v>65</v>
      </c>
      <c r="J29" s="113">
        <f>SUM(C29:I29)</f>
        <v>65</v>
      </c>
    </row>
    <row r="30" spans="1:10" ht="31.5" customHeight="1" x14ac:dyDescent="0.3">
      <c r="A30" s="385"/>
      <c r="B30" s="106" t="s">
        <v>54</v>
      </c>
      <c r="C30" s="107" t="s">
        <v>16</v>
      </c>
      <c r="D30" s="107" t="s">
        <v>16</v>
      </c>
      <c r="E30" s="107" t="s">
        <v>16</v>
      </c>
      <c r="F30" s="107">
        <f t="shared" ref="F30" si="24">F29/F$42</f>
        <v>0</v>
      </c>
      <c r="G30" s="107" t="s">
        <v>16</v>
      </c>
      <c r="H30" s="65" t="s">
        <v>16</v>
      </c>
      <c r="I30" s="108">
        <f t="shared" ref="I30:J30" si="25">I29/I$42</f>
        <v>4.958047292143402E-2</v>
      </c>
      <c r="J30" s="109">
        <f t="shared" si="25"/>
        <v>4.6897546897546896E-2</v>
      </c>
    </row>
    <row r="31" spans="1:10" ht="31.5" customHeight="1" x14ac:dyDescent="0.3">
      <c r="A31" s="385" t="s">
        <v>66</v>
      </c>
      <c r="B31" s="110" t="s">
        <v>13</v>
      </c>
      <c r="C31" s="111" t="s">
        <v>14</v>
      </c>
      <c r="D31" s="111" t="s">
        <v>14</v>
      </c>
      <c r="E31" s="111" t="s">
        <v>14</v>
      </c>
      <c r="F31" s="111">
        <v>0</v>
      </c>
      <c r="G31" s="111" t="s">
        <v>14</v>
      </c>
      <c r="H31" s="69" t="s">
        <v>14</v>
      </c>
      <c r="I31" s="112">
        <v>2</v>
      </c>
      <c r="J31" s="113">
        <f>SUM(C31:I31)</f>
        <v>2</v>
      </c>
    </row>
    <row r="32" spans="1:10" ht="31.5" customHeight="1" x14ac:dyDescent="0.3">
      <c r="A32" s="385"/>
      <c r="B32" s="106" t="s">
        <v>54</v>
      </c>
      <c r="C32" s="107" t="s">
        <v>16</v>
      </c>
      <c r="D32" s="107" t="s">
        <v>16</v>
      </c>
      <c r="E32" s="107" t="s">
        <v>16</v>
      </c>
      <c r="F32" s="107">
        <f t="shared" ref="F32" si="26">F31/F$42</f>
        <v>0</v>
      </c>
      <c r="G32" s="107" t="s">
        <v>16</v>
      </c>
      <c r="H32" s="65" t="s">
        <v>16</v>
      </c>
      <c r="I32" s="108">
        <f t="shared" ref="I32:J32" si="27">I31/I$42</f>
        <v>1.5255530129672007E-3</v>
      </c>
      <c r="J32" s="109">
        <f t="shared" si="27"/>
        <v>1.443001443001443E-3</v>
      </c>
    </row>
    <row r="33" spans="1:10" ht="31.5" customHeight="1" x14ac:dyDescent="0.3">
      <c r="A33" s="385" t="s">
        <v>67</v>
      </c>
      <c r="B33" s="110" t="s">
        <v>13</v>
      </c>
      <c r="C33" s="111" t="s">
        <v>14</v>
      </c>
      <c r="D33" s="111" t="s">
        <v>14</v>
      </c>
      <c r="E33" s="111" t="s">
        <v>14</v>
      </c>
      <c r="F33" s="111">
        <v>0</v>
      </c>
      <c r="G33" s="111" t="s">
        <v>14</v>
      </c>
      <c r="H33" s="69" t="s">
        <v>14</v>
      </c>
      <c r="I33" s="112">
        <v>159</v>
      </c>
      <c r="J33" s="113">
        <f>SUM(C33:I33)</f>
        <v>159</v>
      </c>
    </row>
    <row r="34" spans="1:10" ht="31.5" customHeight="1" x14ac:dyDescent="0.3">
      <c r="A34" s="385"/>
      <c r="B34" s="106" t="s">
        <v>54</v>
      </c>
      <c r="C34" s="107" t="s">
        <v>16</v>
      </c>
      <c r="D34" s="107" t="s">
        <v>16</v>
      </c>
      <c r="E34" s="107" t="s">
        <v>16</v>
      </c>
      <c r="F34" s="107">
        <f t="shared" ref="F34" si="28">F33/F$42</f>
        <v>0</v>
      </c>
      <c r="G34" s="107" t="s">
        <v>16</v>
      </c>
      <c r="H34" s="65" t="s">
        <v>16</v>
      </c>
      <c r="I34" s="108">
        <f t="shared" ref="I34:J34" si="29">I33/I$42</f>
        <v>0.12128146453089245</v>
      </c>
      <c r="J34" s="109">
        <f t="shared" si="29"/>
        <v>0.11471861471861472</v>
      </c>
    </row>
    <row r="35" spans="1:10" ht="31.5" customHeight="1" x14ac:dyDescent="0.3">
      <c r="A35" s="385" t="s">
        <v>68</v>
      </c>
      <c r="B35" s="110" t="s">
        <v>13</v>
      </c>
      <c r="C35" s="111" t="s">
        <v>14</v>
      </c>
      <c r="D35" s="111" t="s">
        <v>14</v>
      </c>
      <c r="E35" s="111" t="s">
        <v>14</v>
      </c>
      <c r="F35" s="111">
        <v>0</v>
      </c>
      <c r="G35" s="111" t="s">
        <v>14</v>
      </c>
      <c r="H35" s="69" t="s">
        <v>14</v>
      </c>
      <c r="I35" s="112">
        <v>30</v>
      </c>
      <c r="J35" s="113">
        <f>SUM(C35:I35)</f>
        <v>30</v>
      </c>
    </row>
    <row r="36" spans="1:10" ht="31.5" customHeight="1" x14ac:dyDescent="0.3">
      <c r="A36" s="385"/>
      <c r="B36" s="106" t="s">
        <v>54</v>
      </c>
      <c r="C36" s="107" t="s">
        <v>16</v>
      </c>
      <c r="D36" s="107" t="s">
        <v>16</v>
      </c>
      <c r="E36" s="107" t="s">
        <v>16</v>
      </c>
      <c r="F36" s="107">
        <f t="shared" ref="F36" si="30">F35/F$42</f>
        <v>0</v>
      </c>
      <c r="G36" s="107" t="s">
        <v>16</v>
      </c>
      <c r="H36" s="65" t="s">
        <v>16</v>
      </c>
      <c r="I36" s="108">
        <f t="shared" ref="I36:J36" si="31">I35/I$42</f>
        <v>2.2883295194508008E-2</v>
      </c>
      <c r="J36" s="109">
        <f t="shared" si="31"/>
        <v>2.1645021645021644E-2</v>
      </c>
    </row>
    <row r="37" spans="1:10" ht="31.5" customHeight="1" x14ac:dyDescent="0.3">
      <c r="A37" s="385" t="s">
        <v>69</v>
      </c>
      <c r="B37" s="110" t="s">
        <v>13</v>
      </c>
      <c r="C37" s="111" t="s">
        <v>14</v>
      </c>
      <c r="D37" s="111" t="s">
        <v>14</v>
      </c>
      <c r="E37" s="111" t="s">
        <v>14</v>
      </c>
      <c r="F37" s="111">
        <v>0</v>
      </c>
      <c r="G37" s="111" t="s">
        <v>14</v>
      </c>
      <c r="H37" s="69" t="s">
        <v>14</v>
      </c>
      <c r="I37" s="112">
        <v>17</v>
      </c>
      <c r="J37" s="113">
        <f>SUM(C37:I37)</f>
        <v>17</v>
      </c>
    </row>
    <row r="38" spans="1:10" ht="31.5" customHeight="1" x14ac:dyDescent="0.3">
      <c r="A38" s="385"/>
      <c r="B38" s="106" t="s">
        <v>54</v>
      </c>
      <c r="C38" s="107" t="s">
        <v>16</v>
      </c>
      <c r="D38" s="107" t="s">
        <v>16</v>
      </c>
      <c r="E38" s="107" t="s">
        <v>16</v>
      </c>
      <c r="F38" s="107">
        <f t="shared" ref="F38" si="32">F37/F$42</f>
        <v>0</v>
      </c>
      <c r="G38" s="107" t="s">
        <v>16</v>
      </c>
      <c r="H38" s="65" t="s">
        <v>16</v>
      </c>
      <c r="I38" s="108">
        <f t="shared" ref="I38:J38" si="33">I37/I$42</f>
        <v>1.2967200610221205E-2</v>
      </c>
      <c r="J38" s="109">
        <f t="shared" si="33"/>
        <v>1.2265512265512266E-2</v>
      </c>
    </row>
    <row r="39" spans="1:10" ht="31.5" customHeight="1" x14ac:dyDescent="0.3">
      <c r="A39" s="385" t="s">
        <v>70</v>
      </c>
      <c r="B39" s="110" t="s">
        <v>13</v>
      </c>
      <c r="C39" s="111" t="s">
        <v>14</v>
      </c>
      <c r="D39" s="111" t="s">
        <v>14</v>
      </c>
      <c r="E39" s="111" t="s">
        <v>14</v>
      </c>
      <c r="F39" s="111">
        <v>0</v>
      </c>
      <c r="G39" s="111" t="s">
        <v>14</v>
      </c>
      <c r="H39" s="69" t="s">
        <v>14</v>
      </c>
      <c r="I39" s="112">
        <v>36</v>
      </c>
      <c r="J39" s="113">
        <f>SUM(C39:I39)</f>
        <v>36</v>
      </c>
    </row>
    <row r="40" spans="1:10" ht="31.5" customHeight="1" thickBot="1" x14ac:dyDescent="0.35">
      <c r="A40" s="378"/>
      <c r="B40" s="117" t="s">
        <v>54</v>
      </c>
      <c r="C40" s="118" t="s">
        <v>16</v>
      </c>
      <c r="D40" s="118" t="s">
        <v>16</v>
      </c>
      <c r="E40" s="118" t="s">
        <v>16</v>
      </c>
      <c r="F40" s="118">
        <f t="shared" ref="F40" si="34">F39/F$42</f>
        <v>0</v>
      </c>
      <c r="G40" s="118" t="s">
        <v>16</v>
      </c>
      <c r="H40" s="119" t="s">
        <v>16</v>
      </c>
      <c r="I40" s="120">
        <f t="shared" ref="I40:J40" si="35">I39/I$42</f>
        <v>2.7459954233409609E-2</v>
      </c>
      <c r="J40" s="121">
        <f t="shared" si="35"/>
        <v>2.5974025974025976E-2</v>
      </c>
    </row>
    <row r="41" spans="1:10" ht="31.5" customHeight="1" thickBot="1" x14ac:dyDescent="0.35">
      <c r="A41" s="82"/>
      <c r="B41" s="122"/>
      <c r="C41" s="123"/>
      <c r="D41" s="123"/>
      <c r="E41" s="123"/>
      <c r="F41" s="123"/>
      <c r="G41" s="123"/>
      <c r="H41" s="123"/>
      <c r="I41" s="123"/>
      <c r="J41" s="123"/>
    </row>
    <row r="42" spans="1:10" ht="60.75" customHeight="1" thickBot="1" x14ac:dyDescent="0.35">
      <c r="A42" s="325" t="s">
        <v>71</v>
      </c>
      <c r="B42" s="124" t="s">
        <v>13</v>
      </c>
      <c r="C42" s="125" t="s">
        <v>14</v>
      </c>
      <c r="D42" s="125" t="s">
        <v>14</v>
      </c>
      <c r="E42" s="125" t="s">
        <v>14</v>
      </c>
      <c r="F42" s="125">
        <v>75</v>
      </c>
      <c r="G42" s="125" t="s">
        <v>14</v>
      </c>
      <c r="H42" s="125" t="s">
        <v>14</v>
      </c>
      <c r="I42" s="126">
        <v>1311</v>
      </c>
      <c r="J42" s="127">
        <f>SUM(C42:I42)</f>
        <v>1386</v>
      </c>
    </row>
    <row r="43" spans="1:10" ht="16.5" customHeight="1" thickBot="1" x14ac:dyDescent="0.35">
      <c r="A43" s="128"/>
      <c r="B43" s="129"/>
      <c r="C43" s="130"/>
      <c r="D43" s="130"/>
      <c r="E43" s="130"/>
      <c r="F43" s="130"/>
      <c r="G43" s="130"/>
      <c r="H43" s="130"/>
      <c r="I43" s="130"/>
      <c r="J43" s="130"/>
    </row>
    <row r="44" spans="1:10" ht="39" customHeight="1" thickBot="1" x14ac:dyDescent="0.35">
      <c r="A44" s="131" t="s">
        <v>30</v>
      </c>
      <c r="B44" s="7" t="s">
        <v>13</v>
      </c>
      <c r="C44" s="132" t="s">
        <v>14</v>
      </c>
      <c r="D44" s="132">
        <v>1903</v>
      </c>
      <c r="E44" s="132" t="s">
        <v>14</v>
      </c>
      <c r="F44" s="132">
        <f t="shared" ref="F44" si="36">+F45-F42</f>
        <v>0</v>
      </c>
      <c r="G44" s="132" t="s">
        <v>14</v>
      </c>
      <c r="H44" s="132" t="s">
        <v>14</v>
      </c>
      <c r="I44" s="132">
        <f t="shared" ref="I44" si="37">+I45-I42</f>
        <v>0</v>
      </c>
      <c r="J44" s="20">
        <f t="shared" ref="J44" si="38">J45-J42</f>
        <v>1903</v>
      </c>
    </row>
    <row r="45" spans="1:10" ht="39" customHeight="1" thickBot="1" x14ac:dyDescent="0.35">
      <c r="A45" s="324" t="s">
        <v>31</v>
      </c>
      <c r="B45" s="134" t="s">
        <v>13</v>
      </c>
      <c r="C45" s="135" t="s">
        <v>14</v>
      </c>
      <c r="D45" s="136">
        <v>1903</v>
      </c>
      <c r="E45" s="136" t="s">
        <v>14</v>
      </c>
      <c r="F45" s="136">
        <v>75</v>
      </c>
      <c r="G45" s="136" t="s">
        <v>14</v>
      </c>
      <c r="H45" s="136" t="s">
        <v>14</v>
      </c>
      <c r="I45" s="137">
        <v>1311</v>
      </c>
      <c r="J45" s="138">
        <f>SUM(C45:I45)</f>
        <v>3289</v>
      </c>
    </row>
    <row r="46" spans="1:10" ht="39" customHeight="1" thickBot="1" x14ac:dyDescent="0.35">
      <c r="A46" s="139"/>
      <c r="B46" s="25"/>
      <c r="C46" s="42"/>
      <c r="D46" s="42"/>
      <c r="E46" s="42"/>
      <c r="F46" s="42"/>
      <c r="G46" s="42"/>
      <c r="H46" s="42"/>
      <c r="I46" s="42"/>
      <c r="J46" s="42"/>
    </row>
    <row r="47" spans="1:10" ht="35.25" customHeight="1" x14ac:dyDescent="0.3">
      <c r="A47" s="332" t="s">
        <v>32</v>
      </c>
      <c r="B47" s="333"/>
      <c r="C47" s="43"/>
      <c r="D47" s="44"/>
      <c r="E47" s="44"/>
      <c r="F47" s="44"/>
      <c r="G47" s="44"/>
      <c r="H47" s="44"/>
      <c r="I47" s="44"/>
      <c r="J47" s="45"/>
    </row>
    <row r="48" spans="1:10" ht="35.25" customHeight="1" x14ac:dyDescent="0.3">
      <c r="A48" s="350" t="s">
        <v>33</v>
      </c>
      <c r="B48" s="461"/>
      <c r="C48" s="140">
        <v>0</v>
      </c>
      <c r="D48" s="47">
        <v>0</v>
      </c>
      <c r="E48" s="141">
        <v>0</v>
      </c>
      <c r="F48" s="47">
        <v>1</v>
      </c>
      <c r="G48" s="47">
        <v>0</v>
      </c>
      <c r="H48" s="47">
        <v>0</v>
      </c>
      <c r="I48" s="47">
        <v>1</v>
      </c>
      <c r="J48" s="48">
        <f>SUM(C48:I48)</f>
        <v>2</v>
      </c>
    </row>
    <row r="49" spans="1:10" ht="35.25" customHeight="1" thickBot="1" x14ac:dyDescent="0.35">
      <c r="A49" s="352" t="s">
        <v>34</v>
      </c>
      <c r="B49" s="458"/>
      <c r="C49" s="142">
        <v>0</v>
      </c>
      <c r="D49" s="50">
        <v>3</v>
      </c>
      <c r="E49" s="50">
        <v>0</v>
      </c>
      <c r="F49" s="50">
        <v>2</v>
      </c>
      <c r="G49" s="50">
        <v>2</v>
      </c>
      <c r="H49" s="50">
        <v>0</v>
      </c>
      <c r="I49" s="51">
        <v>1</v>
      </c>
      <c r="J49" s="52">
        <f>SUM(C49:I49)</f>
        <v>8</v>
      </c>
    </row>
    <row r="50" spans="1:10" ht="21.75" customHeight="1" x14ac:dyDescent="0.3">
      <c r="A50" s="53" t="s">
        <v>35</v>
      </c>
      <c r="B50" s="143"/>
      <c r="C50" s="53"/>
      <c r="D50" s="53"/>
      <c r="E50" s="53"/>
      <c r="F50" s="53"/>
      <c r="G50" s="53"/>
      <c r="H50" s="53"/>
      <c r="I50" s="53"/>
      <c r="J50" s="53"/>
    </row>
    <row r="51" spans="1:10" x14ac:dyDescent="0.3">
      <c r="A51" s="53"/>
      <c r="B51" s="53"/>
      <c r="C51" s="53"/>
      <c r="D51" s="53"/>
      <c r="E51" s="53"/>
      <c r="F51" s="53"/>
      <c r="G51" s="53"/>
      <c r="H51" s="53"/>
      <c r="I51" s="53"/>
      <c r="J51" s="53"/>
    </row>
    <row r="52" spans="1:10" ht="69" customHeight="1" x14ac:dyDescent="0.3">
      <c r="A52" s="459" t="s">
        <v>72</v>
      </c>
      <c r="B52" s="459"/>
      <c r="C52" s="459"/>
      <c r="D52" s="459"/>
      <c r="E52" s="459"/>
      <c r="F52" s="459"/>
      <c r="G52" s="459"/>
      <c r="H52" s="459"/>
      <c r="I52" s="459"/>
      <c r="J52" s="459"/>
    </row>
    <row r="53" spans="1:10" s="261" customFormat="1" ht="54.6" customHeight="1" x14ac:dyDescent="0.3">
      <c r="A53" s="460" t="s">
        <v>153</v>
      </c>
      <c r="B53" s="460"/>
      <c r="C53" s="460"/>
      <c r="D53" s="460"/>
      <c r="E53" s="460"/>
      <c r="F53" s="460"/>
      <c r="G53" s="460"/>
      <c r="H53" s="460"/>
      <c r="I53" s="460"/>
      <c r="J53" s="460"/>
    </row>
  </sheetData>
  <mergeCells count="27">
    <mergeCell ref="A7:A8"/>
    <mergeCell ref="A1:J1"/>
    <mergeCell ref="A2:J2"/>
    <mergeCell ref="A3:B4"/>
    <mergeCell ref="C3:J3"/>
    <mergeCell ref="A5:A6"/>
    <mergeCell ref="A31:A32"/>
    <mergeCell ref="A9:A10"/>
    <mergeCell ref="A11:A12"/>
    <mergeCell ref="A13:A14"/>
    <mergeCell ref="A15:A16"/>
    <mergeCell ref="A17:A18"/>
    <mergeCell ref="A19:A20"/>
    <mergeCell ref="A21:A22"/>
    <mergeCell ref="A23:A24"/>
    <mergeCell ref="A25:A26"/>
    <mergeCell ref="A27:A28"/>
    <mergeCell ref="A29:A30"/>
    <mergeCell ref="A49:B49"/>
    <mergeCell ref="A52:J52"/>
    <mergeCell ref="A53:J53"/>
    <mergeCell ref="A33:A34"/>
    <mergeCell ref="A35:A36"/>
    <mergeCell ref="A37:A38"/>
    <mergeCell ref="A39:A40"/>
    <mergeCell ref="A47:B47"/>
    <mergeCell ref="A48:B48"/>
  </mergeCells>
  <pageMargins left="0.70866141732283472" right="0.70866141732283472" top="0.74803149606299213" bottom="0.74803149606299213" header="0.31496062992125984" footer="0.31496062992125984"/>
  <pageSetup paperSize="8" scale="53"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6FF40-5B0A-4ECD-A1C2-84FBF269D69C}">
  <sheetPr>
    <tabColor rgb="FF53E040"/>
    <pageSetUpPr fitToPage="1"/>
  </sheetPr>
  <dimension ref="A1:J17"/>
  <sheetViews>
    <sheetView zoomScale="68" zoomScaleNormal="68" workbookViewId="0">
      <selection sqref="A1:J1"/>
    </sheetView>
  </sheetViews>
  <sheetFormatPr baseColWidth="10" defaultRowHeight="14.4" x14ac:dyDescent="0.3"/>
  <cols>
    <col min="1" max="1" width="34.33203125" customWidth="1"/>
    <col min="2" max="2" width="10.5546875" customWidth="1"/>
    <col min="3" max="4" width="23" customWidth="1"/>
    <col min="5" max="5" width="27.5546875" customWidth="1"/>
    <col min="6" max="10" width="23" customWidth="1"/>
  </cols>
  <sheetData>
    <row r="1" spans="1:10" ht="46.5" customHeight="1" x14ac:dyDescent="0.3">
      <c r="A1" s="356" t="s">
        <v>143</v>
      </c>
      <c r="B1" s="356"/>
      <c r="C1" s="356"/>
      <c r="D1" s="356"/>
      <c r="E1" s="356"/>
      <c r="F1" s="356"/>
      <c r="G1" s="356"/>
      <c r="H1" s="356"/>
      <c r="I1" s="356"/>
      <c r="J1" s="356"/>
    </row>
    <row r="2" spans="1:10" ht="46.5" customHeight="1" thickBot="1" x14ac:dyDescent="0.35">
      <c r="A2" s="356" t="s">
        <v>144</v>
      </c>
      <c r="B2" s="356"/>
      <c r="C2" s="357"/>
      <c r="D2" s="357"/>
      <c r="E2" s="357"/>
      <c r="F2" s="357"/>
      <c r="G2" s="357"/>
      <c r="H2" s="357"/>
      <c r="I2" s="357"/>
      <c r="J2" s="357"/>
    </row>
    <row r="3" spans="1:10" ht="51.75" customHeight="1" thickBot="1" x14ac:dyDescent="0.35">
      <c r="A3" s="358" t="s">
        <v>145</v>
      </c>
      <c r="B3" s="359"/>
      <c r="C3" s="345" t="s">
        <v>3</v>
      </c>
      <c r="D3" s="345"/>
      <c r="E3" s="345"/>
      <c r="F3" s="345"/>
      <c r="G3" s="345"/>
      <c r="H3" s="345"/>
      <c r="I3" s="345"/>
      <c r="J3" s="346"/>
    </row>
    <row r="4" spans="1:10" ht="48" customHeight="1" thickBot="1" x14ac:dyDescent="0.35">
      <c r="A4" s="360"/>
      <c r="B4" s="361"/>
      <c r="C4" s="144" t="s">
        <v>4</v>
      </c>
      <c r="D4" s="146" t="s">
        <v>5</v>
      </c>
      <c r="E4" s="145" t="s">
        <v>6</v>
      </c>
      <c r="F4" s="145" t="s">
        <v>7</v>
      </c>
      <c r="G4" s="145" t="s">
        <v>8</v>
      </c>
      <c r="H4" s="145" t="s">
        <v>9</v>
      </c>
      <c r="I4" s="308" t="s">
        <v>10</v>
      </c>
      <c r="J4" s="148" t="s">
        <v>11</v>
      </c>
    </row>
    <row r="5" spans="1:10" ht="25.5" customHeight="1" x14ac:dyDescent="0.3">
      <c r="A5" s="362" t="s">
        <v>146</v>
      </c>
      <c r="B5" s="7" t="s">
        <v>13</v>
      </c>
      <c r="C5" s="8" t="s">
        <v>14</v>
      </c>
      <c r="D5" s="8" t="s">
        <v>14</v>
      </c>
      <c r="E5" s="8" t="s">
        <v>14</v>
      </c>
      <c r="F5" s="8">
        <v>0</v>
      </c>
      <c r="G5" s="132" t="s">
        <v>14</v>
      </c>
      <c r="H5" s="8" t="s">
        <v>14</v>
      </c>
      <c r="I5" s="182">
        <v>0</v>
      </c>
      <c r="J5" s="309">
        <f>SUM(C5:I5)</f>
        <v>0</v>
      </c>
    </row>
    <row r="6" spans="1:10" ht="25.5" customHeight="1" x14ac:dyDescent="0.3">
      <c r="A6" s="355"/>
      <c r="B6" s="10" t="s">
        <v>15</v>
      </c>
      <c r="C6" s="310" t="s">
        <v>16</v>
      </c>
      <c r="D6" s="310" t="s">
        <v>16</v>
      </c>
      <c r="E6" s="310" t="s">
        <v>16</v>
      </c>
      <c r="F6" s="310" t="s">
        <v>16</v>
      </c>
      <c r="G6" s="310" t="s">
        <v>16</v>
      </c>
      <c r="H6" s="310" t="s">
        <v>16</v>
      </c>
      <c r="I6" s="212">
        <f>I5/I$9</f>
        <v>0</v>
      </c>
      <c r="J6" s="311">
        <f>J5/J$9</f>
        <v>0</v>
      </c>
    </row>
    <row r="7" spans="1:10" ht="25.5" customHeight="1" x14ac:dyDescent="0.3">
      <c r="A7" s="355" t="s">
        <v>147</v>
      </c>
      <c r="B7" s="13" t="s">
        <v>13</v>
      </c>
      <c r="C7" s="312" t="s">
        <v>14</v>
      </c>
      <c r="D7" s="312" t="s">
        <v>14</v>
      </c>
      <c r="E7" s="312" t="s">
        <v>14</v>
      </c>
      <c r="F7" s="186">
        <v>0</v>
      </c>
      <c r="G7" s="312" t="s">
        <v>14</v>
      </c>
      <c r="H7" s="312" t="s">
        <v>14</v>
      </c>
      <c r="I7" s="187">
        <v>1719</v>
      </c>
      <c r="J7" s="313">
        <f>SUM(C7:I7)</f>
        <v>1719</v>
      </c>
    </row>
    <row r="8" spans="1:10" ht="25.5" customHeight="1" x14ac:dyDescent="0.3">
      <c r="A8" s="355"/>
      <c r="B8" s="10" t="s">
        <v>15</v>
      </c>
      <c r="C8" s="183" t="s">
        <v>16</v>
      </c>
      <c r="D8" s="183" t="s">
        <v>16</v>
      </c>
      <c r="E8" s="183" t="s">
        <v>16</v>
      </c>
      <c r="F8" s="183" t="s">
        <v>16</v>
      </c>
      <c r="G8" s="183" t="s">
        <v>16</v>
      </c>
      <c r="H8" s="183" t="s">
        <v>16</v>
      </c>
      <c r="I8" s="184">
        <f>I7/I$9</f>
        <v>1</v>
      </c>
      <c r="J8" s="314">
        <f>J7/J$9</f>
        <v>1</v>
      </c>
    </row>
    <row r="9" spans="1:10" ht="25.5" customHeight="1" x14ac:dyDescent="0.3">
      <c r="A9" s="348" t="s">
        <v>148</v>
      </c>
      <c r="B9" s="13" t="s">
        <v>13</v>
      </c>
      <c r="C9" s="305" t="s">
        <v>14</v>
      </c>
      <c r="D9" s="305" t="s">
        <v>14</v>
      </c>
      <c r="E9" s="305" t="s">
        <v>14</v>
      </c>
      <c r="F9" s="315">
        <f t="shared" ref="F9" si="0">F5+F7</f>
        <v>0</v>
      </c>
      <c r="G9" s="316" t="s">
        <v>14</v>
      </c>
      <c r="H9" s="305" t="s">
        <v>14</v>
      </c>
      <c r="I9" s="306">
        <f t="shared" ref="I9" si="1">I5+I7</f>
        <v>1719</v>
      </c>
      <c r="J9" s="317">
        <f>SUM(C9:I9)</f>
        <v>1719</v>
      </c>
    </row>
    <row r="10" spans="1:10" ht="25.5" customHeight="1" thickBot="1" x14ac:dyDescent="0.35">
      <c r="A10" s="349"/>
      <c r="B10" s="190" t="s">
        <v>15</v>
      </c>
      <c r="C10" s="22" t="s">
        <v>16</v>
      </c>
      <c r="D10" s="22" t="s">
        <v>16</v>
      </c>
      <c r="E10" s="22" t="s">
        <v>16</v>
      </c>
      <c r="F10" s="22" t="s">
        <v>16</v>
      </c>
      <c r="G10" s="22" t="s">
        <v>16</v>
      </c>
      <c r="H10" s="22" t="s">
        <v>16</v>
      </c>
      <c r="I10" s="197">
        <f t="shared" ref="I10:J10" si="2">I9/I$9</f>
        <v>1</v>
      </c>
      <c r="J10" s="318">
        <f t="shared" si="2"/>
        <v>1</v>
      </c>
    </row>
    <row r="11" spans="1:10" ht="39.75" customHeight="1" thickBot="1" x14ac:dyDescent="0.35">
      <c r="A11" s="143"/>
      <c r="B11" s="25"/>
      <c r="C11" s="26"/>
      <c r="D11" s="26"/>
      <c r="E11" s="26"/>
      <c r="F11" s="26"/>
      <c r="G11" s="319"/>
      <c r="H11" s="319"/>
      <c r="I11" s="26"/>
      <c r="J11" s="26"/>
    </row>
    <row r="12" spans="1:10" ht="39" customHeight="1" x14ac:dyDescent="0.3">
      <c r="A12" s="332" t="s">
        <v>32</v>
      </c>
      <c r="B12" s="333"/>
      <c r="C12" s="333"/>
      <c r="D12" s="44"/>
      <c r="E12" s="44"/>
      <c r="F12" s="44"/>
      <c r="G12" s="44"/>
      <c r="H12" s="44"/>
      <c r="I12" s="44"/>
      <c r="J12" s="45"/>
    </row>
    <row r="13" spans="1:10" ht="39" customHeight="1" x14ac:dyDescent="0.3">
      <c r="A13" s="350" t="s">
        <v>33</v>
      </c>
      <c r="B13" s="351"/>
      <c r="C13" s="175">
        <v>0</v>
      </c>
      <c r="D13" s="47">
        <v>0</v>
      </c>
      <c r="E13" s="47">
        <v>0</v>
      </c>
      <c r="F13" s="47">
        <v>1</v>
      </c>
      <c r="G13" s="47">
        <v>0</v>
      </c>
      <c r="H13" s="47">
        <v>0</v>
      </c>
      <c r="I13" s="47">
        <v>1</v>
      </c>
      <c r="J13" s="48">
        <f>SUM(C13:I13)</f>
        <v>2</v>
      </c>
    </row>
    <row r="14" spans="1:10" ht="39" customHeight="1" thickBot="1" x14ac:dyDescent="0.35">
      <c r="A14" s="352" t="s">
        <v>34</v>
      </c>
      <c r="B14" s="353"/>
      <c r="C14" s="49">
        <v>0</v>
      </c>
      <c r="D14" s="50">
        <v>3</v>
      </c>
      <c r="E14" s="50">
        <v>0</v>
      </c>
      <c r="F14" s="50">
        <v>2</v>
      </c>
      <c r="G14" s="50">
        <v>2</v>
      </c>
      <c r="H14" s="50">
        <v>0</v>
      </c>
      <c r="I14" s="51">
        <v>1</v>
      </c>
      <c r="J14" s="52">
        <f>SUM(C14:I14)</f>
        <v>8</v>
      </c>
    </row>
    <row r="15" spans="1:10" ht="31.5" customHeight="1" x14ac:dyDescent="0.3">
      <c r="A15" s="53" t="s">
        <v>35</v>
      </c>
      <c r="B15" s="54"/>
      <c r="C15" s="55"/>
      <c r="D15" s="55"/>
      <c r="E15" s="55"/>
      <c r="F15" s="55"/>
      <c r="G15" s="55"/>
      <c r="H15" s="55"/>
      <c r="I15" s="55"/>
      <c r="J15" s="55"/>
    </row>
    <row r="16" spans="1:10" ht="16.5" customHeight="1" x14ac:dyDescent="0.3">
      <c r="B16" s="54"/>
      <c r="C16" s="211"/>
      <c r="D16" s="211"/>
      <c r="E16" s="211"/>
      <c r="F16" s="211"/>
      <c r="G16" s="211"/>
      <c r="H16" s="211"/>
      <c r="I16" s="211"/>
      <c r="J16" s="211"/>
    </row>
    <row r="17" spans="1:10" s="320" customFormat="1" ht="51.75" customHeight="1" x14ac:dyDescent="0.3">
      <c r="A17" s="354" t="s">
        <v>149</v>
      </c>
      <c r="B17" s="354"/>
      <c r="C17" s="354"/>
      <c r="D17" s="354"/>
      <c r="E17" s="354"/>
      <c r="F17" s="354"/>
      <c r="G17" s="354"/>
      <c r="H17" s="354"/>
      <c r="I17" s="354"/>
      <c r="J17" s="354"/>
    </row>
  </sheetData>
  <mergeCells count="11">
    <mergeCell ref="A7:A8"/>
    <mergeCell ref="A1:J1"/>
    <mergeCell ref="A2:J2"/>
    <mergeCell ref="A3:B4"/>
    <mergeCell ref="C3:J3"/>
    <mergeCell ref="A5:A6"/>
    <mergeCell ref="A9:A10"/>
    <mergeCell ref="A12:C12"/>
    <mergeCell ref="A13:B13"/>
    <mergeCell ref="A14:B14"/>
    <mergeCell ref="A17:J17"/>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BA76F-F1CA-468E-AADF-14C4F5528CDA}">
  <sheetPr>
    <tabColor rgb="FF53E040"/>
    <pageSetUpPr fitToPage="1"/>
  </sheetPr>
  <dimension ref="A1:J26"/>
  <sheetViews>
    <sheetView zoomScale="60" zoomScaleNormal="60" workbookViewId="0">
      <selection sqref="A1:J1"/>
    </sheetView>
  </sheetViews>
  <sheetFormatPr baseColWidth="10" defaultRowHeight="14.4" x14ac:dyDescent="0.3"/>
  <cols>
    <col min="1" max="1" width="32.44140625" customWidth="1"/>
    <col min="2" max="2" width="13.33203125" customWidth="1"/>
    <col min="3" max="3" width="24.33203125" customWidth="1"/>
    <col min="4" max="4" width="20.6640625" customWidth="1"/>
    <col min="5" max="5" width="29.88671875" customWidth="1"/>
    <col min="6" max="6" width="23.33203125" customWidth="1"/>
    <col min="7" max="7" width="22" customWidth="1"/>
    <col min="8" max="8" width="26.44140625" customWidth="1"/>
    <col min="9" max="9" width="27.44140625" customWidth="1"/>
    <col min="10" max="10" width="23.6640625" customWidth="1"/>
  </cols>
  <sheetData>
    <row r="1" spans="1:10" ht="51.75" customHeight="1" x14ac:dyDescent="0.3">
      <c r="A1" s="363" t="s">
        <v>83</v>
      </c>
      <c r="B1" s="363"/>
      <c r="C1" s="363"/>
      <c r="D1" s="363"/>
      <c r="E1" s="363"/>
      <c r="F1" s="363"/>
      <c r="G1" s="363"/>
      <c r="H1" s="363"/>
      <c r="I1" s="363"/>
      <c r="J1" s="363"/>
    </row>
    <row r="2" spans="1:10" ht="45" customHeight="1" thickBot="1" x14ac:dyDescent="0.35">
      <c r="A2" s="363" t="s">
        <v>74</v>
      </c>
      <c r="B2" s="363"/>
      <c r="C2" s="364"/>
      <c r="D2" s="364"/>
      <c r="E2" s="364"/>
      <c r="F2" s="364"/>
      <c r="G2" s="364"/>
      <c r="H2" s="364"/>
      <c r="I2" s="364"/>
      <c r="J2" s="364"/>
    </row>
    <row r="3" spans="1:10" ht="51.75" customHeight="1" thickBot="1" x14ac:dyDescent="0.35">
      <c r="A3" s="365" t="s">
        <v>84</v>
      </c>
      <c r="B3" s="366"/>
      <c r="C3" s="369" t="s">
        <v>3</v>
      </c>
      <c r="D3" s="370"/>
      <c r="E3" s="370"/>
      <c r="F3" s="370"/>
      <c r="G3" s="370"/>
      <c r="H3" s="370"/>
      <c r="I3" s="370"/>
      <c r="J3" s="371"/>
    </row>
    <row r="4" spans="1:10" ht="48" customHeight="1" thickBot="1" x14ac:dyDescent="0.35">
      <c r="A4" s="367"/>
      <c r="B4" s="368"/>
      <c r="C4" s="1" t="s">
        <v>4</v>
      </c>
      <c r="D4" s="3" t="s">
        <v>5</v>
      </c>
      <c r="E4" s="3" t="s">
        <v>6</v>
      </c>
      <c r="F4" s="3" t="s">
        <v>7</v>
      </c>
      <c r="G4" s="3" t="s">
        <v>8</v>
      </c>
      <c r="H4" s="3" t="s">
        <v>9</v>
      </c>
      <c r="I4" s="5" t="s">
        <v>10</v>
      </c>
      <c r="J4" s="6" t="s">
        <v>11</v>
      </c>
    </row>
    <row r="5" spans="1:10" ht="25.5" customHeight="1" x14ac:dyDescent="0.3">
      <c r="A5" s="372" t="s">
        <v>77</v>
      </c>
      <c r="B5" s="7" t="s">
        <v>13</v>
      </c>
      <c r="C5" s="8" t="s">
        <v>14</v>
      </c>
      <c r="D5" s="8">
        <v>0</v>
      </c>
      <c r="E5" s="8" t="s">
        <v>14</v>
      </c>
      <c r="F5" s="8">
        <v>9</v>
      </c>
      <c r="G5" s="8" t="s">
        <v>14</v>
      </c>
      <c r="H5" s="8" t="s">
        <v>14</v>
      </c>
      <c r="I5" s="182">
        <v>180</v>
      </c>
      <c r="J5" s="9">
        <f>SUM(C5:I5)</f>
        <v>189</v>
      </c>
    </row>
    <row r="6" spans="1:10" ht="25.5" customHeight="1" x14ac:dyDescent="0.3">
      <c r="A6" s="373"/>
      <c r="B6" s="10" t="s">
        <v>15</v>
      </c>
      <c r="C6" s="11" t="s">
        <v>16</v>
      </c>
      <c r="D6" s="183" t="s">
        <v>16</v>
      </c>
      <c r="E6" s="11" t="s">
        <v>16</v>
      </c>
      <c r="F6" s="11">
        <f>F5/F$11</f>
        <v>0.6</v>
      </c>
      <c r="G6" s="11" t="s">
        <v>16</v>
      </c>
      <c r="H6" s="11" t="s">
        <v>16</v>
      </c>
      <c r="I6" s="184">
        <f>I5/I$11</f>
        <v>0.49450549450549453</v>
      </c>
      <c r="J6" s="12">
        <f>J5/J$11</f>
        <v>0.49868073878627966</v>
      </c>
    </row>
    <row r="7" spans="1:10" ht="25.5" customHeight="1" x14ac:dyDescent="0.3">
      <c r="A7" s="374" t="s">
        <v>79</v>
      </c>
      <c r="B7" s="185" t="s">
        <v>13</v>
      </c>
      <c r="C7" s="186" t="s">
        <v>14</v>
      </c>
      <c r="D7" s="186">
        <v>0</v>
      </c>
      <c r="E7" s="186" t="s">
        <v>14</v>
      </c>
      <c r="F7" s="186">
        <v>6</v>
      </c>
      <c r="G7" s="186" t="s">
        <v>14</v>
      </c>
      <c r="H7" s="186" t="s">
        <v>14</v>
      </c>
      <c r="I7" s="187">
        <v>184</v>
      </c>
      <c r="J7" s="188">
        <f>SUM(C7:I7)</f>
        <v>190</v>
      </c>
    </row>
    <row r="8" spans="1:10" ht="25.5" customHeight="1" x14ac:dyDescent="0.3">
      <c r="A8" s="373"/>
      <c r="B8" s="10" t="s">
        <v>15</v>
      </c>
      <c r="C8" s="11" t="s">
        <v>16</v>
      </c>
      <c r="D8" s="183" t="s">
        <v>16</v>
      </c>
      <c r="E8" s="11" t="s">
        <v>16</v>
      </c>
      <c r="F8" s="11">
        <f>F7/F$11</f>
        <v>0.4</v>
      </c>
      <c r="G8" s="11" t="s">
        <v>16</v>
      </c>
      <c r="H8" s="11" t="s">
        <v>16</v>
      </c>
      <c r="I8" s="184">
        <f>I7/I$11</f>
        <v>0.50549450549450547</v>
      </c>
      <c r="J8" s="12">
        <f>J7/J$11</f>
        <v>0.50131926121372028</v>
      </c>
    </row>
    <row r="9" spans="1:10" ht="25.5" customHeight="1" x14ac:dyDescent="0.3">
      <c r="A9" s="375" t="s">
        <v>80</v>
      </c>
      <c r="B9" s="13" t="s">
        <v>13</v>
      </c>
      <c r="C9" s="14" t="s">
        <v>14</v>
      </c>
      <c r="D9" s="14">
        <v>0</v>
      </c>
      <c r="E9" s="14" t="s">
        <v>14</v>
      </c>
      <c r="F9" s="14">
        <v>0</v>
      </c>
      <c r="G9" s="14" t="s">
        <v>14</v>
      </c>
      <c r="H9" s="14" t="s">
        <v>14</v>
      </c>
      <c r="I9" s="189">
        <v>0</v>
      </c>
      <c r="J9" s="15">
        <v>0</v>
      </c>
    </row>
    <row r="10" spans="1:10" ht="25.5" customHeight="1" thickBot="1" x14ac:dyDescent="0.35">
      <c r="A10" s="376"/>
      <c r="B10" s="190" t="s">
        <v>15</v>
      </c>
      <c r="C10" s="191" t="s">
        <v>16</v>
      </c>
      <c r="D10" s="192" t="s">
        <v>16</v>
      </c>
      <c r="E10" s="191" t="s">
        <v>16</v>
      </c>
      <c r="F10" s="191">
        <f>F9/F$11</f>
        <v>0</v>
      </c>
      <c r="G10" s="191" t="s">
        <v>16</v>
      </c>
      <c r="H10" s="191" t="s">
        <v>16</v>
      </c>
      <c r="I10" s="193">
        <f>I9/I$11</f>
        <v>0</v>
      </c>
      <c r="J10" s="193">
        <f>J9/J$11</f>
        <v>0</v>
      </c>
    </row>
    <row r="11" spans="1:10" ht="25.5" customHeight="1" x14ac:dyDescent="0.3">
      <c r="A11" s="365" t="s">
        <v>85</v>
      </c>
      <c r="B11" s="7" t="s">
        <v>13</v>
      </c>
      <c r="C11" s="19" t="s">
        <v>14</v>
      </c>
      <c r="D11" s="19">
        <f>D5+D7+D9</f>
        <v>0</v>
      </c>
      <c r="E11" s="19" t="s">
        <v>14</v>
      </c>
      <c r="F11" s="19">
        <f>F5+F7+F9</f>
        <v>15</v>
      </c>
      <c r="G11" s="19" t="s">
        <v>14</v>
      </c>
      <c r="H11" s="19" t="s">
        <v>14</v>
      </c>
      <c r="I11" s="194">
        <f>I5+I7+I9</f>
        <v>364</v>
      </c>
      <c r="J11" s="195">
        <f>J5+J7+J9</f>
        <v>379</v>
      </c>
    </row>
    <row r="12" spans="1:10" ht="25.5" customHeight="1" thickBot="1" x14ac:dyDescent="0.35">
      <c r="A12" s="377"/>
      <c r="B12" s="190" t="s">
        <v>15</v>
      </c>
      <c r="C12" s="22" t="s">
        <v>16</v>
      </c>
      <c r="D12" s="196" t="s">
        <v>16</v>
      </c>
      <c r="E12" s="22" t="s">
        <v>16</v>
      </c>
      <c r="F12" s="22">
        <f t="shared" ref="F12" si="0">F11/F$11</f>
        <v>1</v>
      </c>
      <c r="G12" s="22" t="s">
        <v>16</v>
      </c>
      <c r="H12" s="22" t="s">
        <v>16</v>
      </c>
      <c r="I12" s="197">
        <f t="shared" ref="I12" si="1">I11/I$11</f>
        <v>1</v>
      </c>
      <c r="J12" s="23">
        <f>J11/J$11</f>
        <v>1</v>
      </c>
    </row>
    <row r="13" spans="1:10" ht="36" customHeight="1" thickBot="1" x14ac:dyDescent="0.35">
      <c r="A13" s="24"/>
      <c r="B13" s="25"/>
      <c r="C13" s="26"/>
      <c r="D13" s="26"/>
      <c r="E13" s="26"/>
      <c r="F13" s="26"/>
      <c r="G13" s="26"/>
      <c r="H13" s="26"/>
      <c r="I13" s="26"/>
      <c r="J13" s="26"/>
    </row>
    <row r="14" spans="1:10" ht="41.25" customHeight="1" thickBot="1" x14ac:dyDescent="0.35">
      <c r="A14" s="198" t="s">
        <v>82</v>
      </c>
      <c r="B14" s="134" t="s">
        <v>13</v>
      </c>
      <c r="C14" s="199" t="s">
        <v>14</v>
      </c>
      <c r="D14" s="199">
        <v>598</v>
      </c>
      <c r="E14" s="199" t="s">
        <v>14</v>
      </c>
      <c r="F14" s="199">
        <v>0</v>
      </c>
      <c r="G14" s="199" t="s">
        <v>14</v>
      </c>
      <c r="H14" s="199" t="s">
        <v>86</v>
      </c>
      <c r="I14" s="200">
        <v>0</v>
      </c>
      <c r="J14" s="201">
        <f>SUM(C14:I14)</f>
        <v>598</v>
      </c>
    </row>
    <row r="15" spans="1:10" ht="51" customHeight="1" thickBot="1" x14ac:dyDescent="0.35">
      <c r="A15" s="202" t="s">
        <v>87</v>
      </c>
      <c r="B15" s="134" t="s">
        <v>13</v>
      </c>
      <c r="C15" s="203" t="s">
        <v>14</v>
      </c>
      <c r="D15" s="203">
        <f>D5+D7+D9+D14</f>
        <v>598</v>
      </c>
      <c r="E15" s="203" t="s">
        <v>14</v>
      </c>
      <c r="F15" s="203">
        <v>15</v>
      </c>
      <c r="G15" s="203" t="s">
        <v>14</v>
      </c>
      <c r="H15" s="203" t="s">
        <v>86</v>
      </c>
      <c r="I15" s="204">
        <f>I5+I7+I9+I14</f>
        <v>364</v>
      </c>
      <c r="J15" s="138">
        <f>SUM(C15:I15)</f>
        <v>977</v>
      </c>
    </row>
    <row r="16" spans="1:10" ht="38.25" customHeight="1" thickBot="1" x14ac:dyDescent="0.35">
      <c r="A16" s="40"/>
      <c r="B16" s="25"/>
      <c r="C16" s="41"/>
      <c r="D16" s="41"/>
      <c r="E16" s="41"/>
      <c r="F16" s="41"/>
      <c r="G16" s="205"/>
      <c r="H16" s="41"/>
      <c r="I16" s="41"/>
      <c r="J16" s="42"/>
    </row>
    <row r="17" spans="1:10" ht="51" customHeight="1" thickBot="1" x14ac:dyDescent="0.35">
      <c r="A17" s="202" t="s">
        <v>88</v>
      </c>
      <c r="B17" s="206" t="s">
        <v>78</v>
      </c>
      <c r="C17" s="207" t="s">
        <v>16</v>
      </c>
      <c r="D17" s="208">
        <f t="shared" ref="D17:J17" si="2">D15/D19</f>
        <v>0.31424067262217553</v>
      </c>
      <c r="E17" s="207" t="s">
        <v>16</v>
      </c>
      <c r="F17" s="208">
        <f t="shared" si="2"/>
        <v>0.2</v>
      </c>
      <c r="G17" s="207" t="s">
        <v>16</v>
      </c>
      <c r="H17" s="207" t="s">
        <v>16</v>
      </c>
      <c r="I17" s="209">
        <f t="shared" si="2"/>
        <v>0.27765064836003051</v>
      </c>
      <c r="J17" s="210">
        <f t="shared" si="2"/>
        <v>0.29705077531164487</v>
      </c>
    </row>
    <row r="18" spans="1:10" ht="37.5" customHeight="1" thickBot="1" x14ac:dyDescent="0.35">
      <c r="A18" s="24"/>
      <c r="B18" s="25"/>
      <c r="C18" s="26"/>
      <c r="D18" s="26"/>
      <c r="E18" s="26"/>
      <c r="F18" s="26"/>
      <c r="G18" s="26"/>
      <c r="H18" s="26"/>
      <c r="I18" s="26"/>
      <c r="J18" s="26"/>
    </row>
    <row r="19" spans="1:10" ht="51" customHeight="1" thickBot="1" x14ac:dyDescent="0.35">
      <c r="A19" s="202" t="s">
        <v>89</v>
      </c>
      <c r="B19" s="134" t="s">
        <v>13</v>
      </c>
      <c r="C19" s="203" t="s">
        <v>14</v>
      </c>
      <c r="D19" s="203">
        <v>1903</v>
      </c>
      <c r="E19" s="203" t="s">
        <v>14</v>
      </c>
      <c r="F19" s="203">
        <v>75</v>
      </c>
      <c r="G19" s="203" t="s">
        <v>14</v>
      </c>
      <c r="H19" s="203" t="s">
        <v>14</v>
      </c>
      <c r="I19" s="204">
        <v>1311</v>
      </c>
      <c r="J19" s="138">
        <f>SUM(C19:I19)</f>
        <v>3289</v>
      </c>
    </row>
    <row r="20" spans="1:10" ht="57.75" customHeight="1" thickBot="1" x14ac:dyDescent="0.35"/>
    <row r="21" spans="1:10" ht="49.5" customHeight="1" x14ac:dyDescent="0.3">
      <c r="A21" s="332" t="s">
        <v>32</v>
      </c>
      <c r="B21" s="333"/>
      <c r="C21" s="333"/>
      <c r="D21" s="44"/>
      <c r="E21" s="44"/>
      <c r="F21" s="44"/>
      <c r="G21" s="44"/>
      <c r="H21" s="44"/>
      <c r="I21" s="44"/>
      <c r="J21" s="45"/>
    </row>
    <row r="22" spans="1:10" ht="45" customHeight="1" x14ac:dyDescent="0.3">
      <c r="A22" s="350" t="s">
        <v>33</v>
      </c>
      <c r="B22" s="351"/>
      <c r="C22" s="175">
        <v>0</v>
      </c>
      <c r="D22" s="47">
        <v>1</v>
      </c>
      <c r="E22" s="47">
        <v>0</v>
      </c>
      <c r="F22" s="47">
        <v>1</v>
      </c>
      <c r="G22" s="47">
        <v>0</v>
      </c>
      <c r="H22" s="47">
        <v>0</v>
      </c>
      <c r="I22" s="47">
        <v>1</v>
      </c>
      <c r="J22" s="48">
        <f>SUM(C22:I22)</f>
        <v>3</v>
      </c>
    </row>
    <row r="23" spans="1:10" ht="45" customHeight="1" thickBot="1" x14ac:dyDescent="0.35">
      <c r="A23" s="352" t="s">
        <v>34</v>
      </c>
      <c r="B23" s="353"/>
      <c r="C23" s="49">
        <v>0</v>
      </c>
      <c r="D23" s="50">
        <v>3</v>
      </c>
      <c r="E23" s="50">
        <v>0</v>
      </c>
      <c r="F23" s="50">
        <v>2</v>
      </c>
      <c r="G23" s="50">
        <v>2</v>
      </c>
      <c r="H23" s="50">
        <v>0</v>
      </c>
      <c r="I23" s="51">
        <v>1</v>
      </c>
      <c r="J23" s="52">
        <f>SUM(C23:I23)</f>
        <v>8</v>
      </c>
    </row>
    <row r="24" spans="1:10" ht="31.5" customHeight="1" x14ac:dyDescent="0.3">
      <c r="A24" s="53" t="s">
        <v>35</v>
      </c>
      <c r="B24" s="54"/>
      <c r="C24" s="55"/>
      <c r="D24" s="55"/>
      <c r="E24" s="55"/>
      <c r="F24" s="55"/>
      <c r="G24" s="55"/>
      <c r="H24" s="55"/>
      <c r="I24" s="55"/>
      <c r="J24" s="55"/>
    </row>
    <row r="25" spans="1:10" ht="16.5" customHeight="1" x14ac:dyDescent="0.3">
      <c r="B25" s="54"/>
      <c r="C25" s="211"/>
      <c r="D25" s="211"/>
      <c r="E25" s="211"/>
      <c r="F25" s="211"/>
      <c r="G25" s="211"/>
      <c r="H25" s="211"/>
      <c r="I25" s="211"/>
      <c r="J25" s="211"/>
    </row>
    <row r="26" spans="1:10" ht="45" customHeight="1" x14ac:dyDescent="0.3">
      <c r="A26" s="354" t="s">
        <v>90</v>
      </c>
      <c r="B26" s="354"/>
      <c r="C26" s="354"/>
      <c r="D26" s="354"/>
      <c r="E26" s="354"/>
      <c r="F26" s="354"/>
      <c r="G26" s="354"/>
      <c r="H26" s="354"/>
      <c r="I26" s="354"/>
      <c r="J26" s="354"/>
    </row>
  </sheetData>
  <mergeCells count="12">
    <mergeCell ref="A26:J26"/>
    <mergeCell ref="A1:J1"/>
    <mergeCell ref="A2:J2"/>
    <mergeCell ref="A3:B4"/>
    <mergeCell ref="C3:J3"/>
    <mergeCell ref="A5:A6"/>
    <mergeCell ref="A7:A8"/>
    <mergeCell ref="A9:A10"/>
    <mergeCell ref="A11:A12"/>
    <mergeCell ref="A21:C21"/>
    <mergeCell ref="A22:B22"/>
    <mergeCell ref="A23:B23"/>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DDE1E-DD10-49A7-B80F-88CE9648E456}">
  <sheetPr>
    <tabColor rgb="FF53E040"/>
    <pageSetUpPr fitToPage="1"/>
  </sheetPr>
  <dimension ref="A1:Z38"/>
  <sheetViews>
    <sheetView zoomScale="48" zoomScaleNormal="48" zoomScaleSheetLayoutView="71" workbookViewId="0">
      <selection sqref="A1:Z1"/>
    </sheetView>
  </sheetViews>
  <sheetFormatPr baseColWidth="10" defaultColWidth="11.44140625" defaultRowHeight="14.4" x14ac:dyDescent="0.3"/>
  <cols>
    <col min="1" max="1" width="36.6640625" customWidth="1"/>
    <col min="2" max="2" width="9.44140625" customWidth="1"/>
    <col min="3" max="23" width="13.109375" customWidth="1"/>
    <col min="24" max="26" width="15.33203125" customWidth="1"/>
  </cols>
  <sheetData>
    <row r="1" spans="1:26" ht="58.5" customHeight="1" x14ac:dyDescent="0.3">
      <c r="A1" s="414" t="s">
        <v>101</v>
      </c>
      <c r="B1" s="414"/>
      <c r="C1" s="414"/>
      <c r="D1" s="414"/>
      <c r="E1" s="414"/>
      <c r="F1" s="414"/>
      <c r="G1" s="414"/>
      <c r="H1" s="414"/>
      <c r="I1" s="414"/>
      <c r="J1" s="414"/>
      <c r="K1" s="414"/>
      <c r="L1" s="414"/>
      <c r="M1" s="414"/>
      <c r="N1" s="414"/>
      <c r="O1" s="414"/>
      <c r="P1" s="414"/>
      <c r="Q1" s="414"/>
      <c r="R1" s="414"/>
      <c r="S1" s="414"/>
      <c r="T1" s="414"/>
      <c r="U1" s="414"/>
      <c r="V1" s="414"/>
      <c r="W1" s="414"/>
      <c r="X1" s="414"/>
      <c r="Y1" s="414"/>
      <c r="Z1" s="414"/>
    </row>
    <row r="2" spans="1:26" ht="31.8" thickBot="1" x14ac:dyDescent="0.35">
      <c r="A2" s="414" t="s">
        <v>102</v>
      </c>
      <c r="B2" s="415"/>
      <c r="C2" s="415"/>
      <c r="D2" s="415"/>
      <c r="E2" s="415"/>
      <c r="F2" s="415"/>
      <c r="G2" s="415"/>
      <c r="H2" s="415"/>
      <c r="I2" s="415"/>
      <c r="J2" s="415"/>
      <c r="K2" s="415"/>
      <c r="L2" s="415"/>
      <c r="M2" s="415"/>
      <c r="N2" s="415"/>
      <c r="O2" s="415"/>
      <c r="P2" s="415"/>
      <c r="Q2" s="415"/>
      <c r="R2" s="415"/>
      <c r="S2" s="415"/>
      <c r="T2" s="415"/>
      <c r="U2" s="415"/>
      <c r="V2" s="415"/>
      <c r="W2" s="415"/>
      <c r="X2" s="415"/>
      <c r="Y2" s="415"/>
      <c r="Z2" s="415"/>
    </row>
    <row r="3" spans="1:26" ht="51.75" customHeight="1" thickBot="1" x14ac:dyDescent="0.35">
      <c r="A3" s="416" t="s">
        <v>103</v>
      </c>
      <c r="B3" s="417"/>
      <c r="C3" s="422" t="s">
        <v>3</v>
      </c>
      <c r="D3" s="423"/>
      <c r="E3" s="423"/>
      <c r="F3" s="423"/>
      <c r="G3" s="423"/>
      <c r="H3" s="423"/>
      <c r="I3" s="423"/>
      <c r="J3" s="423"/>
      <c r="K3" s="423"/>
      <c r="L3" s="423"/>
      <c r="M3" s="423"/>
      <c r="N3" s="423"/>
      <c r="O3" s="423"/>
      <c r="P3" s="423"/>
      <c r="Q3" s="423"/>
      <c r="R3" s="423"/>
      <c r="S3" s="423"/>
      <c r="T3" s="423"/>
      <c r="U3" s="423"/>
      <c r="V3" s="423"/>
      <c r="W3" s="423"/>
      <c r="X3" s="423"/>
      <c r="Y3" s="423"/>
      <c r="Z3" s="424"/>
    </row>
    <row r="4" spans="1:26" ht="66" customHeight="1" x14ac:dyDescent="0.3">
      <c r="A4" s="418"/>
      <c r="B4" s="419"/>
      <c r="C4" s="404" t="s">
        <v>4</v>
      </c>
      <c r="D4" s="410"/>
      <c r="E4" s="411"/>
      <c r="F4" s="404" t="s">
        <v>5</v>
      </c>
      <c r="G4" s="410"/>
      <c r="H4" s="411"/>
      <c r="I4" s="409" t="s">
        <v>6</v>
      </c>
      <c r="J4" s="410"/>
      <c r="K4" s="411"/>
      <c r="L4" s="409" t="s">
        <v>7</v>
      </c>
      <c r="M4" s="410"/>
      <c r="N4" s="411"/>
      <c r="O4" s="409" t="s">
        <v>8</v>
      </c>
      <c r="P4" s="410"/>
      <c r="Q4" s="411"/>
      <c r="R4" s="404" t="s">
        <v>9</v>
      </c>
      <c r="S4" s="410"/>
      <c r="T4" s="411"/>
      <c r="U4" s="409" t="s">
        <v>10</v>
      </c>
      <c r="V4" s="410"/>
      <c r="W4" s="411"/>
      <c r="X4" s="409" t="s">
        <v>11</v>
      </c>
      <c r="Y4" s="410"/>
      <c r="Z4" s="411"/>
    </row>
    <row r="5" spans="1:26" ht="48" customHeight="1" thickBot="1" x14ac:dyDescent="0.35">
      <c r="A5" s="420"/>
      <c r="B5" s="421"/>
      <c r="C5" s="218" t="s">
        <v>77</v>
      </c>
      <c r="D5" s="219" t="s">
        <v>79</v>
      </c>
      <c r="E5" s="220" t="s">
        <v>104</v>
      </c>
      <c r="F5" s="218" t="s">
        <v>77</v>
      </c>
      <c r="G5" s="219" t="s">
        <v>79</v>
      </c>
      <c r="H5" s="220" t="s">
        <v>104</v>
      </c>
      <c r="I5" s="218" t="s">
        <v>77</v>
      </c>
      <c r="J5" s="219" t="s">
        <v>79</v>
      </c>
      <c r="K5" s="220" t="s">
        <v>104</v>
      </c>
      <c r="L5" s="218" t="s">
        <v>77</v>
      </c>
      <c r="M5" s="219" t="s">
        <v>79</v>
      </c>
      <c r="N5" s="220" t="s">
        <v>104</v>
      </c>
      <c r="O5" s="218" t="s">
        <v>77</v>
      </c>
      <c r="P5" s="219" t="s">
        <v>79</v>
      </c>
      <c r="Q5" s="220" t="s">
        <v>104</v>
      </c>
      <c r="R5" s="218" t="s">
        <v>77</v>
      </c>
      <c r="S5" s="219" t="s">
        <v>79</v>
      </c>
      <c r="T5" s="220" t="s">
        <v>104</v>
      </c>
      <c r="U5" s="218" t="s">
        <v>77</v>
      </c>
      <c r="V5" s="219" t="s">
        <v>79</v>
      </c>
      <c r="W5" s="220" t="s">
        <v>104</v>
      </c>
      <c r="X5" s="218" t="s">
        <v>77</v>
      </c>
      <c r="Y5" s="219" t="s">
        <v>79</v>
      </c>
      <c r="Z5" s="220" t="s">
        <v>104</v>
      </c>
    </row>
    <row r="6" spans="1:26" ht="34.5" customHeight="1" x14ac:dyDescent="0.3">
      <c r="A6" s="412" t="s">
        <v>105</v>
      </c>
      <c r="B6" s="221" t="s">
        <v>40</v>
      </c>
      <c r="C6" s="222" t="s">
        <v>86</v>
      </c>
      <c r="D6" s="223" t="s">
        <v>14</v>
      </c>
      <c r="E6" s="224" t="s">
        <v>14</v>
      </c>
      <c r="F6" s="222">
        <v>0</v>
      </c>
      <c r="G6" s="223">
        <v>0</v>
      </c>
      <c r="H6" s="224">
        <v>1</v>
      </c>
      <c r="I6" s="222" t="s">
        <v>86</v>
      </c>
      <c r="J6" s="223" t="s">
        <v>14</v>
      </c>
      <c r="K6" s="224" t="s">
        <v>14</v>
      </c>
      <c r="L6" s="222">
        <v>0</v>
      </c>
      <c r="M6" s="223">
        <v>0</v>
      </c>
      <c r="N6" s="224">
        <v>1</v>
      </c>
      <c r="O6" s="222" t="s">
        <v>86</v>
      </c>
      <c r="P6" s="223" t="s">
        <v>14</v>
      </c>
      <c r="Q6" s="224" t="s">
        <v>14</v>
      </c>
      <c r="R6" s="222" t="s">
        <v>86</v>
      </c>
      <c r="S6" s="223" t="s">
        <v>14</v>
      </c>
      <c r="T6" s="224" t="s">
        <v>14</v>
      </c>
      <c r="U6" s="222">
        <v>0</v>
      </c>
      <c r="V6" s="223">
        <v>0</v>
      </c>
      <c r="W6" s="224">
        <v>0</v>
      </c>
      <c r="X6" s="222">
        <f>+F6+L6+U6</f>
        <v>0</v>
      </c>
      <c r="Y6" s="225">
        <f>+G6+M6+V6</f>
        <v>0</v>
      </c>
      <c r="Z6" s="224">
        <f>+Y6+X6</f>
        <v>0</v>
      </c>
    </row>
    <row r="7" spans="1:26" ht="31.95" customHeight="1" x14ac:dyDescent="0.3">
      <c r="A7" s="402"/>
      <c r="B7" s="226" t="s">
        <v>78</v>
      </c>
      <c r="C7" s="227" t="s">
        <v>16</v>
      </c>
      <c r="D7" s="228" t="s">
        <v>16</v>
      </c>
      <c r="E7" s="229" t="s">
        <v>16</v>
      </c>
      <c r="F7" s="227">
        <f t="shared" ref="F7:Z21" si="0">F6/F$28</f>
        <v>0</v>
      </c>
      <c r="G7" s="228">
        <f t="shared" si="0"/>
        <v>0</v>
      </c>
      <c r="H7" s="229">
        <f t="shared" si="0"/>
        <v>5.2576235541535224E-4</v>
      </c>
      <c r="I7" s="227" t="s">
        <v>16</v>
      </c>
      <c r="J7" s="228" t="s">
        <v>16</v>
      </c>
      <c r="K7" s="229" t="s">
        <v>16</v>
      </c>
      <c r="L7" s="227">
        <f t="shared" ref="L7:N7" si="1">L6/L$28</f>
        <v>0</v>
      </c>
      <c r="M7" s="228">
        <f t="shared" si="1"/>
        <v>0</v>
      </c>
      <c r="N7" s="229">
        <f t="shared" si="1"/>
        <v>1.3333333333333334E-2</v>
      </c>
      <c r="O7" s="227" t="s">
        <v>16</v>
      </c>
      <c r="P7" s="228" t="s">
        <v>16</v>
      </c>
      <c r="Q7" s="229" t="s">
        <v>16</v>
      </c>
      <c r="R7" s="227" t="s">
        <v>16</v>
      </c>
      <c r="S7" s="228" t="s">
        <v>16</v>
      </c>
      <c r="T7" s="229" t="s">
        <v>16</v>
      </c>
      <c r="U7" s="227">
        <f t="shared" si="0"/>
        <v>0</v>
      </c>
      <c r="V7" s="228">
        <f t="shared" si="0"/>
        <v>0</v>
      </c>
      <c r="W7" s="229">
        <f t="shared" si="0"/>
        <v>0</v>
      </c>
      <c r="X7" s="227">
        <f t="shared" si="0"/>
        <v>0</v>
      </c>
      <c r="Y7" s="228">
        <f t="shared" si="0"/>
        <v>0</v>
      </c>
      <c r="Z7" s="229">
        <f t="shared" si="0"/>
        <v>0</v>
      </c>
    </row>
    <row r="8" spans="1:26" ht="28.5" customHeight="1" x14ac:dyDescent="0.3">
      <c r="A8" s="413" t="s">
        <v>106</v>
      </c>
      <c r="B8" s="230" t="s">
        <v>40</v>
      </c>
      <c r="C8" s="231" t="s">
        <v>86</v>
      </c>
      <c r="D8" s="232" t="s">
        <v>14</v>
      </c>
      <c r="E8" s="233" t="s">
        <v>14</v>
      </c>
      <c r="F8" s="231">
        <v>69</v>
      </c>
      <c r="G8" s="232">
        <v>54</v>
      </c>
      <c r="H8" s="233">
        <v>152</v>
      </c>
      <c r="I8" s="231" t="s">
        <v>86</v>
      </c>
      <c r="J8" s="232" t="s">
        <v>14</v>
      </c>
      <c r="K8" s="233" t="s">
        <v>14</v>
      </c>
      <c r="L8" s="231">
        <v>3</v>
      </c>
      <c r="M8" s="232">
        <v>1</v>
      </c>
      <c r="N8" s="233">
        <v>152</v>
      </c>
      <c r="O8" s="231" t="s">
        <v>86</v>
      </c>
      <c r="P8" s="232" t="s">
        <v>14</v>
      </c>
      <c r="Q8" s="233" t="s">
        <v>14</v>
      </c>
      <c r="R8" s="231" t="s">
        <v>86</v>
      </c>
      <c r="S8" s="232" t="s">
        <v>14</v>
      </c>
      <c r="T8" s="233" t="s">
        <v>14</v>
      </c>
      <c r="U8" s="231">
        <v>24</v>
      </c>
      <c r="V8" s="232">
        <v>55</v>
      </c>
      <c r="W8" s="233">
        <v>117</v>
      </c>
      <c r="X8" s="234">
        <f>+F8+L8+U8</f>
        <v>96</v>
      </c>
      <c r="Y8" s="235">
        <f>+G8+M8+V8</f>
        <v>110</v>
      </c>
      <c r="Z8" s="236">
        <f>+Y8+X8</f>
        <v>206</v>
      </c>
    </row>
    <row r="9" spans="1:26" ht="31.5" customHeight="1" x14ac:dyDescent="0.3">
      <c r="A9" s="402"/>
      <c r="B9" s="226" t="s">
        <v>78</v>
      </c>
      <c r="C9" s="227" t="s">
        <v>16</v>
      </c>
      <c r="D9" s="228" t="s">
        <v>16</v>
      </c>
      <c r="E9" s="229" t="s">
        <v>16</v>
      </c>
      <c r="F9" s="227">
        <f t="shared" ref="F9:Y9" si="2">F8/F$28</f>
        <v>5.764411027568922E-2</v>
      </c>
      <c r="G9" s="228">
        <f t="shared" si="2"/>
        <v>7.6595744680851063E-2</v>
      </c>
      <c r="H9" s="229">
        <f t="shared" si="2"/>
        <v>7.9915878023133546E-2</v>
      </c>
      <c r="I9" s="227" t="s">
        <v>16</v>
      </c>
      <c r="J9" s="228" t="s">
        <v>16</v>
      </c>
      <c r="K9" s="229" t="s">
        <v>16</v>
      </c>
      <c r="L9" s="227">
        <f t="shared" ref="L9:N9" si="3">L8/L$28</f>
        <v>9.375E-2</v>
      </c>
      <c r="M9" s="228">
        <f t="shared" si="3"/>
        <v>2.3255813953488372E-2</v>
      </c>
      <c r="N9" s="229">
        <f t="shared" si="3"/>
        <v>2.0266666666666668</v>
      </c>
      <c r="O9" s="227" t="s">
        <v>16</v>
      </c>
      <c r="P9" s="228" t="s">
        <v>16</v>
      </c>
      <c r="Q9" s="229" t="s">
        <v>16</v>
      </c>
      <c r="R9" s="227" t="s">
        <v>16</v>
      </c>
      <c r="S9" s="228" t="s">
        <v>16</v>
      </c>
      <c r="T9" s="229" t="s">
        <v>16</v>
      </c>
      <c r="U9" s="227">
        <f t="shared" si="2"/>
        <v>4.1237113402061855E-2</v>
      </c>
      <c r="V9" s="228">
        <f t="shared" si="2"/>
        <v>7.9022988505747127E-2</v>
      </c>
      <c r="W9" s="229">
        <f t="shared" si="2"/>
        <v>9.154929577464789E-2</v>
      </c>
      <c r="X9" s="227">
        <f t="shared" si="2"/>
        <v>5.3009387078961898E-2</v>
      </c>
      <c r="Y9" s="228">
        <f t="shared" si="2"/>
        <v>7.6177285318559551E-2</v>
      </c>
      <c r="Z9" s="229">
        <f t="shared" si="0"/>
        <v>6.3287250384024579E-2</v>
      </c>
    </row>
    <row r="10" spans="1:26" ht="31.5" customHeight="1" x14ac:dyDescent="0.3">
      <c r="A10" s="413" t="s">
        <v>107</v>
      </c>
      <c r="B10" s="230" t="s">
        <v>40</v>
      </c>
      <c r="C10" s="231" t="s">
        <v>86</v>
      </c>
      <c r="D10" s="232" t="s">
        <v>14</v>
      </c>
      <c r="E10" s="233" t="s">
        <v>14</v>
      </c>
      <c r="F10" s="231">
        <v>95</v>
      </c>
      <c r="G10" s="232">
        <v>106</v>
      </c>
      <c r="H10" s="233">
        <v>223</v>
      </c>
      <c r="I10" s="231" t="s">
        <v>86</v>
      </c>
      <c r="J10" s="232" t="s">
        <v>14</v>
      </c>
      <c r="K10" s="233" t="s">
        <v>14</v>
      </c>
      <c r="L10" s="231">
        <v>4</v>
      </c>
      <c r="M10" s="232">
        <v>5</v>
      </c>
      <c r="N10" s="233">
        <v>223</v>
      </c>
      <c r="O10" s="231" t="s">
        <v>86</v>
      </c>
      <c r="P10" s="232" t="s">
        <v>14</v>
      </c>
      <c r="Q10" s="233" t="s">
        <v>14</v>
      </c>
      <c r="R10" s="231" t="s">
        <v>86</v>
      </c>
      <c r="S10" s="232" t="s">
        <v>14</v>
      </c>
      <c r="T10" s="233" t="s">
        <v>14</v>
      </c>
      <c r="U10" s="231">
        <v>43</v>
      </c>
      <c r="V10" s="232">
        <v>75</v>
      </c>
      <c r="W10" s="233">
        <v>75</v>
      </c>
      <c r="X10" s="234">
        <f>+F10+L10+U10</f>
        <v>142</v>
      </c>
      <c r="Y10" s="235">
        <f>+G10+M10+V10</f>
        <v>186</v>
      </c>
      <c r="Z10" s="236">
        <f>+Y10+X10</f>
        <v>328</v>
      </c>
    </row>
    <row r="11" spans="1:26" ht="31.5" customHeight="1" x14ac:dyDescent="0.3">
      <c r="A11" s="402"/>
      <c r="B11" s="226" t="s">
        <v>78</v>
      </c>
      <c r="C11" s="227" t="s">
        <v>16</v>
      </c>
      <c r="D11" s="228" t="s">
        <v>16</v>
      </c>
      <c r="E11" s="229" t="s">
        <v>16</v>
      </c>
      <c r="F11" s="227">
        <f t="shared" ref="F11:Y11" si="4">F10/F$28</f>
        <v>7.9365079365079361E-2</v>
      </c>
      <c r="G11" s="228">
        <f t="shared" si="4"/>
        <v>0.15035460992907801</v>
      </c>
      <c r="H11" s="229">
        <f t="shared" si="4"/>
        <v>0.11724500525762356</v>
      </c>
      <c r="I11" s="227" t="s">
        <v>16</v>
      </c>
      <c r="J11" s="228" t="s">
        <v>16</v>
      </c>
      <c r="K11" s="229" t="s">
        <v>16</v>
      </c>
      <c r="L11" s="227">
        <f t="shared" ref="L11:N11" si="5">L10/L$28</f>
        <v>0.125</v>
      </c>
      <c r="M11" s="228">
        <f t="shared" si="5"/>
        <v>0.11627906976744186</v>
      </c>
      <c r="N11" s="229">
        <f t="shared" si="5"/>
        <v>2.9733333333333332</v>
      </c>
      <c r="O11" s="227" t="s">
        <v>16</v>
      </c>
      <c r="P11" s="228" t="s">
        <v>16</v>
      </c>
      <c r="Q11" s="229" t="s">
        <v>16</v>
      </c>
      <c r="R11" s="227" t="s">
        <v>16</v>
      </c>
      <c r="S11" s="228" t="s">
        <v>16</v>
      </c>
      <c r="T11" s="229" t="s">
        <v>16</v>
      </c>
      <c r="U11" s="227">
        <f t="shared" si="4"/>
        <v>7.3883161512027493E-2</v>
      </c>
      <c r="V11" s="228">
        <f t="shared" si="4"/>
        <v>0.10775862068965517</v>
      </c>
      <c r="W11" s="229">
        <f t="shared" si="4"/>
        <v>5.8685446009389672E-2</v>
      </c>
      <c r="X11" s="227">
        <f t="shared" si="4"/>
        <v>7.8409718387631139E-2</v>
      </c>
      <c r="Y11" s="228">
        <f t="shared" si="4"/>
        <v>0.12880886426592797</v>
      </c>
      <c r="Z11" s="229">
        <f t="shared" si="0"/>
        <v>0.10076804915514594</v>
      </c>
    </row>
    <row r="12" spans="1:26" ht="31.5" customHeight="1" x14ac:dyDescent="0.3">
      <c r="A12" s="402" t="s">
        <v>108</v>
      </c>
      <c r="B12" s="230" t="s">
        <v>40</v>
      </c>
      <c r="C12" s="231" t="s">
        <v>86</v>
      </c>
      <c r="D12" s="232" t="s">
        <v>14</v>
      </c>
      <c r="E12" s="233" t="s">
        <v>14</v>
      </c>
      <c r="F12" s="231">
        <v>153</v>
      </c>
      <c r="G12" s="232">
        <v>95</v>
      </c>
      <c r="H12" s="233">
        <v>280</v>
      </c>
      <c r="I12" s="231" t="s">
        <v>86</v>
      </c>
      <c r="J12" s="232" t="s">
        <v>14</v>
      </c>
      <c r="K12" s="233" t="s">
        <v>14</v>
      </c>
      <c r="L12" s="231">
        <v>4</v>
      </c>
      <c r="M12" s="232">
        <v>2</v>
      </c>
      <c r="N12" s="233">
        <v>280</v>
      </c>
      <c r="O12" s="231" t="s">
        <v>86</v>
      </c>
      <c r="P12" s="232" t="s">
        <v>14</v>
      </c>
      <c r="Q12" s="233" t="s">
        <v>14</v>
      </c>
      <c r="R12" s="231" t="s">
        <v>86</v>
      </c>
      <c r="S12" s="232" t="s">
        <v>14</v>
      </c>
      <c r="T12" s="233" t="s">
        <v>14</v>
      </c>
      <c r="U12" s="231">
        <v>69</v>
      </c>
      <c r="V12" s="232">
        <v>103</v>
      </c>
      <c r="W12" s="233">
        <v>115</v>
      </c>
      <c r="X12" s="234">
        <f>+F12+L12+U12</f>
        <v>226</v>
      </c>
      <c r="Y12" s="235">
        <f>+G12+M12+V12</f>
        <v>200</v>
      </c>
      <c r="Z12" s="236">
        <f>+Y12+X12</f>
        <v>426</v>
      </c>
    </row>
    <row r="13" spans="1:26" ht="31.5" customHeight="1" x14ac:dyDescent="0.3">
      <c r="A13" s="402"/>
      <c r="B13" s="226" t="s">
        <v>78</v>
      </c>
      <c r="C13" s="227" t="s">
        <v>16</v>
      </c>
      <c r="D13" s="228" t="s">
        <v>16</v>
      </c>
      <c r="E13" s="229" t="s">
        <v>16</v>
      </c>
      <c r="F13" s="227">
        <f t="shared" ref="F13:Y13" si="6">F12/F$28</f>
        <v>0.12781954887218044</v>
      </c>
      <c r="G13" s="228">
        <f t="shared" si="6"/>
        <v>0.13475177304964539</v>
      </c>
      <c r="H13" s="229">
        <f t="shared" si="6"/>
        <v>0.14721345951629863</v>
      </c>
      <c r="I13" s="227" t="s">
        <v>16</v>
      </c>
      <c r="J13" s="228" t="s">
        <v>16</v>
      </c>
      <c r="K13" s="229" t="s">
        <v>16</v>
      </c>
      <c r="L13" s="227">
        <f t="shared" ref="L13:N13" si="7">L12/L$28</f>
        <v>0.125</v>
      </c>
      <c r="M13" s="228">
        <f t="shared" si="7"/>
        <v>4.6511627906976744E-2</v>
      </c>
      <c r="N13" s="229">
        <f t="shared" si="7"/>
        <v>3.7333333333333334</v>
      </c>
      <c r="O13" s="227" t="s">
        <v>16</v>
      </c>
      <c r="P13" s="228" t="s">
        <v>16</v>
      </c>
      <c r="Q13" s="229" t="s">
        <v>16</v>
      </c>
      <c r="R13" s="227" t="s">
        <v>16</v>
      </c>
      <c r="S13" s="228" t="s">
        <v>16</v>
      </c>
      <c r="T13" s="229" t="s">
        <v>16</v>
      </c>
      <c r="U13" s="227">
        <f t="shared" si="6"/>
        <v>0.11855670103092783</v>
      </c>
      <c r="V13" s="228">
        <f t="shared" si="6"/>
        <v>0.14798850574712644</v>
      </c>
      <c r="W13" s="229">
        <f t="shared" si="6"/>
        <v>8.9984350547730824E-2</v>
      </c>
      <c r="X13" s="227">
        <f t="shared" si="6"/>
        <v>0.1247929320817228</v>
      </c>
      <c r="Y13" s="228">
        <f t="shared" si="6"/>
        <v>0.13850415512465375</v>
      </c>
      <c r="Z13" s="229">
        <f t="shared" si="0"/>
        <v>0.13087557603686636</v>
      </c>
    </row>
    <row r="14" spans="1:26" ht="31.5" customHeight="1" x14ac:dyDescent="0.3">
      <c r="A14" s="402" t="s">
        <v>109</v>
      </c>
      <c r="B14" s="230" t="s">
        <v>40</v>
      </c>
      <c r="C14" s="231" t="s">
        <v>86</v>
      </c>
      <c r="D14" s="232" t="s">
        <v>14</v>
      </c>
      <c r="E14" s="233" t="s">
        <v>14</v>
      </c>
      <c r="F14" s="231">
        <v>158</v>
      </c>
      <c r="G14" s="232">
        <v>101</v>
      </c>
      <c r="H14" s="233">
        <v>256</v>
      </c>
      <c r="I14" s="231" t="s">
        <v>86</v>
      </c>
      <c r="J14" s="232" t="s">
        <v>14</v>
      </c>
      <c r="K14" s="233" t="s">
        <v>14</v>
      </c>
      <c r="L14" s="231">
        <v>3</v>
      </c>
      <c r="M14" s="232">
        <v>9</v>
      </c>
      <c r="N14" s="233">
        <v>256</v>
      </c>
      <c r="O14" s="231" t="s">
        <v>86</v>
      </c>
      <c r="P14" s="232" t="s">
        <v>14</v>
      </c>
      <c r="Q14" s="233" t="s">
        <v>14</v>
      </c>
      <c r="R14" s="231" t="s">
        <v>86</v>
      </c>
      <c r="S14" s="232" t="s">
        <v>14</v>
      </c>
      <c r="T14" s="233" t="s">
        <v>14</v>
      </c>
      <c r="U14" s="231">
        <v>88</v>
      </c>
      <c r="V14" s="232">
        <v>98</v>
      </c>
      <c r="W14" s="233">
        <v>148</v>
      </c>
      <c r="X14" s="234">
        <f>+F14+L14+U14</f>
        <v>249</v>
      </c>
      <c r="Y14" s="235">
        <f>+G14+M14+V14</f>
        <v>208</v>
      </c>
      <c r="Z14" s="236">
        <f>+Y14+X14</f>
        <v>457</v>
      </c>
    </row>
    <row r="15" spans="1:26" ht="31.5" customHeight="1" x14ac:dyDescent="0.3">
      <c r="A15" s="402"/>
      <c r="B15" s="226" t="s">
        <v>78</v>
      </c>
      <c r="C15" s="227" t="s">
        <v>16</v>
      </c>
      <c r="D15" s="228" t="s">
        <v>16</v>
      </c>
      <c r="E15" s="229" t="s">
        <v>16</v>
      </c>
      <c r="F15" s="227">
        <f t="shared" ref="F15:Y15" si="8">F14/F$28</f>
        <v>0.13199665831244778</v>
      </c>
      <c r="G15" s="228">
        <f t="shared" si="8"/>
        <v>0.14326241134751774</v>
      </c>
      <c r="H15" s="229">
        <f t="shared" si="8"/>
        <v>0.13459516298633017</v>
      </c>
      <c r="I15" s="227" t="s">
        <v>16</v>
      </c>
      <c r="J15" s="228" t="s">
        <v>16</v>
      </c>
      <c r="K15" s="229" t="s">
        <v>16</v>
      </c>
      <c r="L15" s="227">
        <f t="shared" ref="L15:N15" si="9">L14/L$28</f>
        <v>9.375E-2</v>
      </c>
      <c r="M15" s="228">
        <f t="shared" si="9"/>
        <v>0.20930232558139536</v>
      </c>
      <c r="N15" s="229">
        <f t="shared" si="9"/>
        <v>3.4133333333333336</v>
      </c>
      <c r="O15" s="227" t="s">
        <v>16</v>
      </c>
      <c r="P15" s="228" t="s">
        <v>16</v>
      </c>
      <c r="Q15" s="229" t="s">
        <v>16</v>
      </c>
      <c r="R15" s="227" t="s">
        <v>16</v>
      </c>
      <c r="S15" s="228" t="s">
        <v>16</v>
      </c>
      <c r="T15" s="229" t="s">
        <v>16</v>
      </c>
      <c r="U15" s="227">
        <f t="shared" si="8"/>
        <v>0.15120274914089346</v>
      </c>
      <c r="V15" s="228">
        <f t="shared" si="8"/>
        <v>0.14080459770114942</v>
      </c>
      <c r="W15" s="229">
        <f t="shared" si="8"/>
        <v>0.11580594679186229</v>
      </c>
      <c r="X15" s="227">
        <f t="shared" si="8"/>
        <v>0.13749309773605742</v>
      </c>
      <c r="Y15" s="228">
        <f t="shared" si="8"/>
        <v>0.1440443213296399</v>
      </c>
      <c r="Z15" s="229">
        <f t="shared" si="0"/>
        <v>0.14039938556067588</v>
      </c>
    </row>
    <row r="16" spans="1:26" ht="31.5" customHeight="1" x14ac:dyDescent="0.3">
      <c r="A16" s="402" t="s">
        <v>110</v>
      </c>
      <c r="B16" s="230" t="s">
        <v>40</v>
      </c>
      <c r="C16" s="231" t="s">
        <v>86</v>
      </c>
      <c r="D16" s="232" t="s">
        <v>14</v>
      </c>
      <c r="E16" s="233" t="s">
        <v>14</v>
      </c>
      <c r="F16" s="231">
        <v>168</v>
      </c>
      <c r="G16" s="232">
        <v>89</v>
      </c>
      <c r="H16" s="233">
        <v>254</v>
      </c>
      <c r="I16" s="231" t="s">
        <v>86</v>
      </c>
      <c r="J16" s="232" t="s">
        <v>14</v>
      </c>
      <c r="K16" s="233" t="s">
        <v>14</v>
      </c>
      <c r="L16" s="231">
        <v>5</v>
      </c>
      <c r="M16" s="232">
        <v>6</v>
      </c>
      <c r="N16" s="233">
        <v>254</v>
      </c>
      <c r="O16" s="231" t="s">
        <v>86</v>
      </c>
      <c r="P16" s="232" t="s">
        <v>14</v>
      </c>
      <c r="Q16" s="233" t="s">
        <v>14</v>
      </c>
      <c r="R16" s="231" t="s">
        <v>86</v>
      </c>
      <c r="S16" s="232" t="s">
        <v>14</v>
      </c>
      <c r="T16" s="233" t="s">
        <v>14</v>
      </c>
      <c r="U16" s="231">
        <v>92</v>
      </c>
      <c r="V16" s="232">
        <v>103</v>
      </c>
      <c r="W16" s="233">
        <v>154</v>
      </c>
      <c r="X16" s="234">
        <f>+F16+L16+U16</f>
        <v>265</v>
      </c>
      <c r="Y16" s="235">
        <f>+G16+M16+V16</f>
        <v>198</v>
      </c>
      <c r="Z16" s="236">
        <f>+Y16+X16</f>
        <v>463</v>
      </c>
    </row>
    <row r="17" spans="1:26" ht="31.5" customHeight="1" x14ac:dyDescent="0.3">
      <c r="A17" s="402"/>
      <c r="B17" s="226" t="s">
        <v>78</v>
      </c>
      <c r="C17" s="227" t="s">
        <v>16</v>
      </c>
      <c r="D17" s="228" t="s">
        <v>16</v>
      </c>
      <c r="E17" s="229" t="s">
        <v>16</v>
      </c>
      <c r="F17" s="227">
        <f t="shared" ref="F17:Y17" si="10">F16/F$28</f>
        <v>0.14035087719298245</v>
      </c>
      <c r="G17" s="228">
        <f t="shared" si="10"/>
        <v>0.12624113475177304</v>
      </c>
      <c r="H17" s="229">
        <f t="shared" si="10"/>
        <v>0.13354363827549948</v>
      </c>
      <c r="I17" s="227" t="s">
        <v>16</v>
      </c>
      <c r="J17" s="228" t="s">
        <v>16</v>
      </c>
      <c r="K17" s="229" t="s">
        <v>16</v>
      </c>
      <c r="L17" s="227">
        <f t="shared" ref="L17:N17" si="11">L16/L$28</f>
        <v>0.15625</v>
      </c>
      <c r="M17" s="228">
        <f t="shared" si="11"/>
        <v>0.13953488372093023</v>
      </c>
      <c r="N17" s="229">
        <f t="shared" si="11"/>
        <v>3.3866666666666667</v>
      </c>
      <c r="O17" s="227" t="s">
        <v>16</v>
      </c>
      <c r="P17" s="228" t="s">
        <v>16</v>
      </c>
      <c r="Q17" s="229" t="s">
        <v>16</v>
      </c>
      <c r="R17" s="227" t="s">
        <v>16</v>
      </c>
      <c r="S17" s="228" t="s">
        <v>16</v>
      </c>
      <c r="T17" s="229" t="s">
        <v>16</v>
      </c>
      <c r="U17" s="227">
        <f t="shared" si="10"/>
        <v>0.15807560137457044</v>
      </c>
      <c r="V17" s="228">
        <f t="shared" si="10"/>
        <v>0.14798850574712644</v>
      </c>
      <c r="W17" s="229">
        <f t="shared" si="10"/>
        <v>0.12050078247261346</v>
      </c>
      <c r="X17" s="227">
        <f t="shared" si="10"/>
        <v>0.14632799558255108</v>
      </c>
      <c r="Y17" s="228">
        <f t="shared" si="10"/>
        <v>0.1371191135734072</v>
      </c>
      <c r="Z17" s="229">
        <f t="shared" si="0"/>
        <v>0.14224270353302612</v>
      </c>
    </row>
    <row r="18" spans="1:26" ht="31.5" customHeight="1" x14ac:dyDescent="0.3">
      <c r="A18" s="402" t="s">
        <v>111</v>
      </c>
      <c r="B18" s="230" t="s">
        <v>40</v>
      </c>
      <c r="C18" s="231" t="s">
        <v>86</v>
      </c>
      <c r="D18" s="232" t="s">
        <v>14</v>
      </c>
      <c r="E18" s="233" t="s">
        <v>14</v>
      </c>
      <c r="F18" s="231">
        <v>143</v>
      </c>
      <c r="G18" s="232">
        <v>57</v>
      </c>
      <c r="H18" s="233">
        <v>223</v>
      </c>
      <c r="I18" s="231" t="s">
        <v>86</v>
      </c>
      <c r="J18" s="232" t="s">
        <v>14</v>
      </c>
      <c r="K18" s="233" t="s">
        <v>14</v>
      </c>
      <c r="L18" s="231">
        <v>6</v>
      </c>
      <c r="M18" s="232">
        <v>5</v>
      </c>
      <c r="N18" s="233">
        <v>223</v>
      </c>
      <c r="O18" s="231" t="s">
        <v>86</v>
      </c>
      <c r="P18" s="232" t="s">
        <v>14</v>
      </c>
      <c r="Q18" s="233" t="s">
        <v>14</v>
      </c>
      <c r="R18" s="231" t="s">
        <v>86</v>
      </c>
      <c r="S18" s="232" t="s">
        <v>14</v>
      </c>
      <c r="T18" s="233" t="s">
        <v>14</v>
      </c>
      <c r="U18" s="231">
        <v>98</v>
      </c>
      <c r="V18" s="232">
        <v>84</v>
      </c>
      <c r="W18" s="233">
        <v>131</v>
      </c>
      <c r="X18" s="234">
        <f>+F18+L18+U18</f>
        <v>247</v>
      </c>
      <c r="Y18" s="235">
        <f>+G18+M18+V18</f>
        <v>146</v>
      </c>
      <c r="Z18" s="236">
        <f>+Y18+X18</f>
        <v>393</v>
      </c>
    </row>
    <row r="19" spans="1:26" ht="31.5" customHeight="1" x14ac:dyDescent="0.3">
      <c r="A19" s="402"/>
      <c r="B19" s="226" t="s">
        <v>78</v>
      </c>
      <c r="C19" s="227" t="s">
        <v>16</v>
      </c>
      <c r="D19" s="228" t="s">
        <v>16</v>
      </c>
      <c r="E19" s="229" t="s">
        <v>16</v>
      </c>
      <c r="F19" s="227">
        <f t="shared" ref="F19:Y19" si="12">F18/F$28</f>
        <v>0.11946532999164577</v>
      </c>
      <c r="G19" s="228">
        <f t="shared" si="12"/>
        <v>8.085106382978724E-2</v>
      </c>
      <c r="H19" s="229">
        <f t="shared" si="12"/>
        <v>0.11724500525762356</v>
      </c>
      <c r="I19" s="227" t="s">
        <v>16</v>
      </c>
      <c r="J19" s="228" t="s">
        <v>16</v>
      </c>
      <c r="K19" s="229" t="s">
        <v>16</v>
      </c>
      <c r="L19" s="227">
        <f t="shared" ref="L19:N19" si="13">L18/L$28</f>
        <v>0.1875</v>
      </c>
      <c r="M19" s="228">
        <f t="shared" si="13"/>
        <v>0.11627906976744186</v>
      </c>
      <c r="N19" s="229">
        <f t="shared" si="13"/>
        <v>2.9733333333333332</v>
      </c>
      <c r="O19" s="227" t="s">
        <v>16</v>
      </c>
      <c r="P19" s="228" t="s">
        <v>16</v>
      </c>
      <c r="Q19" s="229" t="s">
        <v>16</v>
      </c>
      <c r="R19" s="227" t="s">
        <v>16</v>
      </c>
      <c r="S19" s="228" t="s">
        <v>16</v>
      </c>
      <c r="T19" s="229" t="s">
        <v>16</v>
      </c>
      <c r="U19" s="227">
        <f t="shared" si="12"/>
        <v>0.16838487972508592</v>
      </c>
      <c r="V19" s="228">
        <f t="shared" si="12"/>
        <v>0.1206896551724138</v>
      </c>
      <c r="W19" s="229">
        <f t="shared" si="12"/>
        <v>0.10250391236306729</v>
      </c>
      <c r="X19" s="227">
        <f t="shared" si="12"/>
        <v>0.13638873550524572</v>
      </c>
      <c r="Y19" s="228">
        <f t="shared" si="12"/>
        <v>0.10110803324099724</v>
      </c>
      <c r="Z19" s="229">
        <f t="shared" si="0"/>
        <v>0.12073732718894009</v>
      </c>
    </row>
    <row r="20" spans="1:26" ht="31.5" customHeight="1" x14ac:dyDescent="0.3">
      <c r="A20" s="402" t="s">
        <v>112</v>
      </c>
      <c r="B20" s="230" t="s">
        <v>40</v>
      </c>
      <c r="C20" s="231" t="s">
        <v>86</v>
      </c>
      <c r="D20" s="232" t="s">
        <v>14</v>
      </c>
      <c r="E20" s="233" t="s">
        <v>14</v>
      </c>
      <c r="F20" s="231">
        <v>138</v>
      </c>
      <c r="G20" s="232">
        <v>63</v>
      </c>
      <c r="H20" s="233">
        <v>201</v>
      </c>
      <c r="I20" s="231" t="s">
        <v>86</v>
      </c>
      <c r="J20" s="232" t="s">
        <v>14</v>
      </c>
      <c r="K20" s="233" t="s">
        <v>14</v>
      </c>
      <c r="L20" s="231">
        <v>4</v>
      </c>
      <c r="M20" s="232">
        <v>4</v>
      </c>
      <c r="N20" s="233">
        <v>201</v>
      </c>
      <c r="O20" s="231" t="s">
        <v>86</v>
      </c>
      <c r="P20" s="232" t="s">
        <v>14</v>
      </c>
      <c r="Q20" s="233" t="s">
        <v>14</v>
      </c>
      <c r="R20" s="231" t="s">
        <v>86</v>
      </c>
      <c r="S20" s="232" t="s">
        <v>14</v>
      </c>
      <c r="T20" s="233" t="s">
        <v>14</v>
      </c>
      <c r="U20" s="231">
        <v>66</v>
      </c>
      <c r="V20" s="232">
        <v>54</v>
      </c>
      <c r="W20" s="233">
        <v>110</v>
      </c>
      <c r="X20" s="234">
        <f>+F20+L20+U20</f>
        <v>208</v>
      </c>
      <c r="Y20" s="235">
        <f>+G20+M20+V20</f>
        <v>121</v>
      </c>
      <c r="Z20" s="236">
        <f>+Y20+X20</f>
        <v>329</v>
      </c>
    </row>
    <row r="21" spans="1:26" ht="31.5" customHeight="1" x14ac:dyDescent="0.3">
      <c r="A21" s="402"/>
      <c r="B21" s="226" t="s">
        <v>78</v>
      </c>
      <c r="C21" s="227" t="s">
        <v>16</v>
      </c>
      <c r="D21" s="228" t="s">
        <v>16</v>
      </c>
      <c r="E21" s="229" t="s">
        <v>16</v>
      </c>
      <c r="F21" s="227">
        <f t="shared" ref="F21:Y21" si="14">F20/F$28</f>
        <v>0.11528822055137844</v>
      </c>
      <c r="G21" s="228">
        <f t="shared" si="14"/>
        <v>8.9361702127659579E-2</v>
      </c>
      <c r="H21" s="229">
        <f t="shared" si="14"/>
        <v>0.1056782334384858</v>
      </c>
      <c r="I21" s="227" t="s">
        <v>16</v>
      </c>
      <c r="J21" s="228" t="s">
        <v>16</v>
      </c>
      <c r="K21" s="229" t="s">
        <v>16</v>
      </c>
      <c r="L21" s="227">
        <f t="shared" ref="L21:N21" si="15">L20/L$28</f>
        <v>0.125</v>
      </c>
      <c r="M21" s="228">
        <f t="shared" si="15"/>
        <v>9.3023255813953487E-2</v>
      </c>
      <c r="N21" s="229">
        <f t="shared" si="15"/>
        <v>2.68</v>
      </c>
      <c r="O21" s="227" t="s">
        <v>16</v>
      </c>
      <c r="P21" s="228" t="s">
        <v>16</v>
      </c>
      <c r="Q21" s="229" t="s">
        <v>16</v>
      </c>
      <c r="R21" s="227" t="s">
        <v>16</v>
      </c>
      <c r="S21" s="228" t="s">
        <v>16</v>
      </c>
      <c r="T21" s="229" t="s">
        <v>16</v>
      </c>
      <c r="U21" s="227">
        <f t="shared" si="14"/>
        <v>0.1134020618556701</v>
      </c>
      <c r="V21" s="228">
        <f t="shared" si="14"/>
        <v>7.7586206896551727E-2</v>
      </c>
      <c r="W21" s="229">
        <f t="shared" si="14"/>
        <v>8.6071987480438178E-2</v>
      </c>
      <c r="X21" s="227">
        <f t="shared" si="14"/>
        <v>0.11485367200441744</v>
      </c>
      <c r="Y21" s="228">
        <f t="shared" si="14"/>
        <v>8.3795013850415517E-2</v>
      </c>
      <c r="Z21" s="229">
        <f t="shared" si="0"/>
        <v>0.1010752688172043</v>
      </c>
    </row>
    <row r="22" spans="1:26" ht="31.5" customHeight="1" x14ac:dyDescent="0.3">
      <c r="A22" s="402" t="s">
        <v>113</v>
      </c>
      <c r="B22" s="230" t="s">
        <v>40</v>
      </c>
      <c r="C22" s="231" t="s">
        <v>86</v>
      </c>
      <c r="D22" s="232" t="s">
        <v>14</v>
      </c>
      <c r="E22" s="233" t="s">
        <v>14</v>
      </c>
      <c r="F22" s="231">
        <v>98</v>
      </c>
      <c r="G22" s="232">
        <v>44</v>
      </c>
      <c r="H22" s="233">
        <v>150</v>
      </c>
      <c r="I22" s="231" t="s">
        <v>86</v>
      </c>
      <c r="J22" s="232" t="s">
        <v>14</v>
      </c>
      <c r="K22" s="233" t="s">
        <v>14</v>
      </c>
      <c r="L22" s="231">
        <v>2</v>
      </c>
      <c r="M22" s="232">
        <v>3</v>
      </c>
      <c r="N22" s="233">
        <v>150</v>
      </c>
      <c r="O22" s="231" t="s">
        <v>86</v>
      </c>
      <c r="P22" s="232" t="s">
        <v>14</v>
      </c>
      <c r="Q22" s="233" t="s">
        <v>14</v>
      </c>
      <c r="R22" s="231" t="s">
        <v>86</v>
      </c>
      <c r="S22" s="232" t="s">
        <v>14</v>
      </c>
      <c r="T22" s="233" t="s">
        <v>14</v>
      </c>
      <c r="U22" s="231">
        <v>47</v>
      </c>
      <c r="V22" s="232">
        <v>61</v>
      </c>
      <c r="W22" s="233">
        <v>83</v>
      </c>
      <c r="X22" s="234">
        <f>+F22+L22+U22</f>
        <v>147</v>
      </c>
      <c r="Y22" s="235">
        <f>+G22+M22+V22</f>
        <v>108</v>
      </c>
      <c r="Z22" s="236">
        <f>+Y22+X22</f>
        <v>255</v>
      </c>
    </row>
    <row r="23" spans="1:26" ht="31.5" customHeight="1" x14ac:dyDescent="0.3">
      <c r="A23" s="402"/>
      <c r="B23" s="226" t="s">
        <v>78</v>
      </c>
      <c r="C23" s="227" t="s">
        <v>16</v>
      </c>
      <c r="D23" s="228" t="s">
        <v>16</v>
      </c>
      <c r="E23" s="229" t="s">
        <v>16</v>
      </c>
      <c r="F23" s="227">
        <f t="shared" ref="F23:Z29" si="16">F22/F$28</f>
        <v>8.1871345029239762E-2</v>
      </c>
      <c r="G23" s="228">
        <f t="shared" si="16"/>
        <v>6.2411347517730496E-2</v>
      </c>
      <c r="H23" s="229">
        <f t="shared" si="16"/>
        <v>7.8864353312302835E-2</v>
      </c>
      <c r="I23" s="227" t="s">
        <v>16</v>
      </c>
      <c r="J23" s="228" t="s">
        <v>16</v>
      </c>
      <c r="K23" s="229" t="s">
        <v>16</v>
      </c>
      <c r="L23" s="227">
        <f t="shared" ref="L23:N23" si="17">L22/L$28</f>
        <v>6.25E-2</v>
      </c>
      <c r="M23" s="228">
        <f t="shared" si="17"/>
        <v>6.9767441860465115E-2</v>
      </c>
      <c r="N23" s="229">
        <f t="shared" si="17"/>
        <v>2</v>
      </c>
      <c r="O23" s="227" t="s">
        <v>16</v>
      </c>
      <c r="P23" s="228" t="s">
        <v>16</v>
      </c>
      <c r="Q23" s="229" t="s">
        <v>16</v>
      </c>
      <c r="R23" s="227" t="s">
        <v>16</v>
      </c>
      <c r="S23" s="228" t="s">
        <v>16</v>
      </c>
      <c r="T23" s="229" t="s">
        <v>16</v>
      </c>
      <c r="U23" s="227">
        <f t="shared" si="16"/>
        <v>8.0756013745704472E-2</v>
      </c>
      <c r="V23" s="228">
        <f t="shared" si="16"/>
        <v>8.7643678160919544E-2</v>
      </c>
      <c r="W23" s="229">
        <f t="shared" si="16"/>
        <v>6.4945226917057897E-2</v>
      </c>
      <c r="X23" s="227">
        <f t="shared" si="16"/>
        <v>8.1170623964660404E-2</v>
      </c>
      <c r="Y23" s="228">
        <f t="shared" si="16"/>
        <v>7.4792243767313013E-2</v>
      </c>
      <c r="Z23" s="229">
        <f t="shared" si="16"/>
        <v>7.8341013824884786E-2</v>
      </c>
    </row>
    <row r="24" spans="1:26" ht="31.5" customHeight="1" x14ac:dyDescent="0.3">
      <c r="A24" s="402" t="s">
        <v>114</v>
      </c>
      <c r="B24" s="230" t="s">
        <v>40</v>
      </c>
      <c r="C24" s="231" t="s">
        <v>86</v>
      </c>
      <c r="D24" s="232" t="s">
        <v>14</v>
      </c>
      <c r="E24" s="233" t="s">
        <v>14</v>
      </c>
      <c r="F24" s="231">
        <v>66</v>
      </c>
      <c r="G24" s="232">
        <v>34</v>
      </c>
      <c r="H24" s="233">
        <v>107</v>
      </c>
      <c r="I24" s="231" t="s">
        <v>86</v>
      </c>
      <c r="J24" s="232" t="s">
        <v>14</v>
      </c>
      <c r="K24" s="233" t="s">
        <v>14</v>
      </c>
      <c r="L24" s="231">
        <v>1</v>
      </c>
      <c r="M24" s="232">
        <v>4</v>
      </c>
      <c r="N24" s="233">
        <v>107</v>
      </c>
      <c r="O24" s="231" t="s">
        <v>86</v>
      </c>
      <c r="P24" s="232" t="s">
        <v>14</v>
      </c>
      <c r="Q24" s="233" t="s">
        <v>14</v>
      </c>
      <c r="R24" s="231" t="s">
        <v>86</v>
      </c>
      <c r="S24" s="232" t="s">
        <v>14</v>
      </c>
      <c r="T24" s="233" t="s">
        <v>14</v>
      </c>
      <c r="U24" s="231">
        <v>31</v>
      </c>
      <c r="V24" s="232">
        <v>32</v>
      </c>
      <c r="W24" s="233">
        <v>82</v>
      </c>
      <c r="X24" s="234">
        <f>+F24+L24+U24</f>
        <v>98</v>
      </c>
      <c r="Y24" s="235">
        <f>+G24+M24+V24</f>
        <v>70</v>
      </c>
      <c r="Z24" s="236">
        <f>+Y24+X24</f>
        <v>168</v>
      </c>
    </row>
    <row r="25" spans="1:26" ht="31.5" customHeight="1" x14ac:dyDescent="0.3">
      <c r="A25" s="402"/>
      <c r="B25" s="226" t="s">
        <v>78</v>
      </c>
      <c r="C25" s="227" t="s">
        <v>16</v>
      </c>
      <c r="D25" s="228" t="s">
        <v>16</v>
      </c>
      <c r="E25" s="229" t="s">
        <v>16</v>
      </c>
      <c r="F25" s="227">
        <f t="shared" ref="F25:Y25" si="18">F24/F$28</f>
        <v>5.5137844611528819E-2</v>
      </c>
      <c r="G25" s="228">
        <f t="shared" si="18"/>
        <v>4.8226950354609929E-2</v>
      </c>
      <c r="H25" s="229">
        <f t="shared" si="18"/>
        <v>5.6256572029442689E-2</v>
      </c>
      <c r="I25" s="227" t="s">
        <v>16</v>
      </c>
      <c r="J25" s="228" t="s">
        <v>16</v>
      </c>
      <c r="K25" s="229" t="s">
        <v>16</v>
      </c>
      <c r="L25" s="227">
        <f t="shared" ref="L25:N25" si="19">L24/L$28</f>
        <v>3.125E-2</v>
      </c>
      <c r="M25" s="228">
        <f t="shared" si="19"/>
        <v>9.3023255813953487E-2</v>
      </c>
      <c r="N25" s="229">
        <f t="shared" si="19"/>
        <v>1.4266666666666667</v>
      </c>
      <c r="O25" s="227" t="s">
        <v>16</v>
      </c>
      <c r="P25" s="228" t="s">
        <v>16</v>
      </c>
      <c r="Q25" s="229" t="s">
        <v>16</v>
      </c>
      <c r="R25" s="227" t="s">
        <v>16</v>
      </c>
      <c r="S25" s="228" t="s">
        <v>16</v>
      </c>
      <c r="T25" s="229" t="s">
        <v>16</v>
      </c>
      <c r="U25" s="227">
        <f t="shared" si="18"/>
        <v>5.3264604810996562E-2</v>
      </c>
      <c r="V25" s="228">
        <f t="shared" si="18"/>
        <v>4.5977011494252873E-2</v>
      </c>
      <c r="W25" s="229">
        <f t="shared" si="18"/>
        <v>6.416275430359937E-2</v>
      </c>
      <c r="X25" s="227">
        <f t="shared" si="18"/>
        <v>5.4113749309773605E-2</v>
      </c>
      <c r="Y25" s="228">
        <f t="shared" si="18"/>
        <v>4.8476454293628811E-2</v>
      </c>
      <c r="Z25" s="229">
        <f t="shared" si="16"/>
        <v>5.1612903225806452E-2</v>
      </c>
    </row>
    <row r="26" spans="1:26" ht="31.5" customHeight="1" x14ac:dyDescent="0.3">
      <c r="A26" s="402" t="s">
        <v>115</v>
      </c>
      <c r="B26" s="230" t="s">
        <v>40</v>
      </c>
      <c r="C26" s="231" t="s">
        <v>86</v>
      </c>
      <c r="D26" s="232" t="s">
        <v>14</v>
      </c>
      <c r="E26" s="233" t="s">
        <v>14</v>
      </c>
      <c r="F26" s="231">
        <v>109</v>
      </c>
      <c r="G26" s="232">
        <v>62</v>
      </c>
      <c r="H26" s="233">
        <v>142</v>
      </c>
      <c r="I26" s="231" t="s">
        <v>86</v>
      </c>
      <c r="J26" s="232" t="s">
        <v>14</v>
      </c>
      <c r="K26" s="233" t="s">
        <v>14</v>
      </c>
      <c r="L26" s="231">
        <v>0</v>
      </c>
      <c r="M26" s="232">
        <v>4</v>
      </c>
      <c r="N26" s="233">
        <v>142</v>
      </c>
      <c r="O26" s="231" t="s">
        <v>86</v>
      </c>
      <c r="P26" s="232" t="s">
        <v>14</v>
      </c>
      <c r="Q26" s="233" t="s">
        <v>14</v>
      </c>
      <c r="R26" s="231" t="s">
        <v>86</v>
      </c>
      <c r="S26" s="232" t="s">
        <v>14</v>
      </c>
      <c r="T26" s="233" t="s">
        <v>14</v>
      </c>
      <c r="U26" s="231">
        <v>24</v>
      </c>
      <c r="V26" s="232">
        <v>31</v>
      </c>
      <c r="W26" s="233">
        <v>68</v>
      </c>
      <c r="X26" s="234">
        <f>+F26+L26+U26</f>
        <v>133</v>
      </c>
      <c r="Y26" s="235">
        <f>+G26+M26+V26</f>
        <v>97</v>
      </c>
      <c r="Z26" s="236">
        <f>+Y26+X26</f>
        <v>230</v>
      </c>
    </row>
    <row r="27" spans="1:26" ht="31.5" customHeight="1" thickBot="1" x14ac:dyDescent="0.35">
      <c r="A27" s="403"/>
      <c r="B27" s="237" t="s">
        <v>78</v>
      </c>
      <c r="C27" s="238" t="s">
        <v>16</v>
      </c>
      <c r="D27" s="239" t="s">
        <v>16</v>
      </c>
      <c r="E27" s="240" t="s">
        <v>16</v>
      </c>
      <c r="F27" s="238">
        <f t="shared" ref="F27:Y27" si="20">F26/F$28</f>
        <v>9.1060985797827898E-2</v>
      </c>
      <c r="G27" s="239">
        <f t="shared" si="20"/>
        <v>8.794326241134752E-2</v>
      </c>
      <c r="H27" s="240">
        <f t="shared" si="20"/>
        <v>7.4658254468980015E-2</v>
      </c>
      <c r="I27" s="238" t="s">
        <v>16</v>
      </c>
      <c r="J27" s="239" t="s">
        <v>16</v>
      </c>
      <c r="K27" s="240" t="s">
        <v>16</v>
      </c>
      <c r="L27" s="238">
        <f t="shared" ref="L27:N27" si="21">L26/L$28</f>
        <v>0</v>
      </c>
      <c r="M27" s="239">
        <f t="shared" si="21"/>
        <v>9.3023255813953487E-2</v>
      </c>
      <c r="N27" s="240">
        <f t="shared" si="21"/>
        <v>1.8933333333333333</v>
      </c>
      <c r="O27" s="238" t="s">
        <v>16</v>
      </c>
      <c r="P27" s="239" t="s">
        <v>16</v>
      </c>
      <c r="Q27" s="240" t="s">
        <v>16</v>
      </c>
      <c r="R27" s="238" t="s">
        <v>16</v>
      </c>
      <c r="S27" s="239" t="s">
        <v>16</v>
      </c>
      <c r="T27" s="240" t="s">
        <v>16</v>
      </c>
      <c r="U27" s="238">
        <f t="shared" si="20"/>
        <v>4.1237113402061855E-2</v>
      </c>
      <c r="V27" s="239">
        <f t="shared" si="20"/>
        <v>4.4540229885057472E-2</v>
      </c>
      <c r="W27" s="240">
        <f t="shared" si="20"/>
        <v>5.3208137715179966E-2</v>
      </c>
      <c r="X27" s="227">
        <f t="shared" si="20"/>
        <v>7.3440088348978472E-2</v>
      </c>
      <c r="Y27" s="228">
        <f t="shared" si="20"/>
        <v>6.7174515235457061E-2</v>
      </c>
      <c r="Z27" s="240">
        <f t="shared" si="16"/>
        <v>7.0660522273425494E-2</v>
      </c>
    </row>
    <row r="28" spans="1:26" ht="31.5" customHeight="1" x14ac:dyDescent="0.3">
      <c r="A28" s="404" t="s">
        <v>116</v>
      </c>
      <c r="B28" s="221" t="s">
        <v>40</v>
      </c>
      <c r="C28" s="241" t="s">
        <v>86</v>
      </c>
      <c r="D28" s="242" t="s">
        <v>14</v>
      </c>
      <c r="E28" s="243" t="s">
        <v>14</v>
      </c>
      <c r="F28" s="241">
        <f>+F6+F8+F10+F12+F14+F16+F18+F20+F22+F24+F26</f>
        <v>1197</v>
      </c>
      <c r="G28" s="244">
        <f>+G6+G8+G10+G12+G14+G16+G18+G20+G22+G24+G26</f>
        <v>705</v>
      </c>
      <c r="H28" s="243">
        <f>+G28+F28</f>
        <v>1902</v>
      </c>
      <c r="I28" s="241" t="s">
        <v>86</v>
      </c>
      <c r="J28" s="242" t="s">
        <v>14</v>
      </c>
      <c r="K28" s="243" t="s">
        <v>14</v>
      </c>
      <c r="L28" s="241">
        <f>+L6+L8+L10+L12+L14+L16+L18+L20+L22+L24+L26</f>
        <v>32</v>
      </c>
      <c r="M28" s="244">
        <f>+M6+M8+M10+M12+M14+M16+M18+M20+M22+M24+M26</f>
        <v>43</v>
      </c>
      <c r="N28" s="243">
        <f>+M28+L28</f>
        <v>75</v>
      </c>
      <c r="O28" s="241" t="s">
        <v>86</v>
      </c>
      <c r="P28" s="244" t="s">
        <v>14</v>
      </c>
      <c r="Q28" s="243" t="s">
        <v>14</v>
      </c>
      <c r="R28" s="241" t="s">
        <v>86</v>
      </c>
      <c r="S28" s="242" t="s">
        <v>14</v>
      </c>
      <c r="T28" s="243" t="s">
        <v>14</v>
      </c>
      <c r="U28" s="241">
        <f>+U6+U8+U10+U12+U14+U16+U18+U20+U22+U24+U26</f>
        <v>582</v>
      </c>
      <c r="V28" s="244">
        <f>+V6+V8+V10+V12+V14+V16+V18+V20+V22+V24+V26</f>
        <v>696</v>
      </c>
      <c r="W28" s="243">
        <f>+V28+U28</f>
        <v>1278</v>
      </c>
      <c r="X28" s="241">
        <f>+F28+L28+U28</f>
        <v>1811</v>
      </c>
      <c r="Y28" s="241">
        <f>+G28+M28+V28</f>
        <v>1444</v>
      </c>
      <c r="Z28" s="243">
        <f>+Y28+X28</f>
        <v>3255</v>
      </c>
    </row>
    <row r="29" spans="1:26" ht="31.5" customHeight="1" thickBot="1" x14ac:dyDescent="0.35">
      <c r="A29" s="405"/>
      <c r="B29" s="245" t="s">
        <v>78</v>
      </c>
      <c r="C29" s="246" t="s">
        <v>16</v>
      </c>
      <c r="D29" s="247" t="s">
        <v>16</v>
      </c>
      <c r="E29" s="248" t="s">
        <v>16</v>
      </c>
      <c r="F29" s="246">
        <f t="shared" ref="F29:H29" si="22">F28/F$28</f>
        <v>1</v>
      </c>
      <c r="G29" s="249">
        <f t="shared" si="22"/>
        <v>1</v>
      </c>
      <c r="H29" s="248">
        <f t="shared" si="22"/>
        <v>1</v>
      </c>
      <c r="I29" s="246" t="s">
        <v>16</v>
      </c>
      <c r="J29" s="247" t="s">
        <v>16</v>
      </c>
      <c r="K29" s="248" t="s">
        <v>16</v>
      </c>
      <c r="L29" s="246">
        <f t="shared" ref="L29:N29" si="23">L28/L$28</f>
        <v>1</v>
      </c>
      <c r="M29" s="249">
        <f t="shared" si="23"/>
        <v>1</v>
      </c>
      <c r="N29" s="248">
        <f t="shared" si="23"/>
        <v>1</v>
      </c>
      <c r="O29" s="246" t="s">
        <v>16</v>
      </c>
      <c r="P29" s="249" t="s">
        <v>16</v>
      </c>
      <c r="Q29" s="248" t="s">
        <v>16</v>
      </c>
      <c r="R29" s="246" t="s">
        <v>16</v>
      </c>
      <c r="S29" s="247" t="s">
        <v>16</v>
      </c>
      <c r="T29" s="248" t="s">
        <v>16</v>
      </c>
      <c r="U29" s="246">
        <f t="shared" ref="U29:Y29" si="24">U28/U$28</f>
        <v>1</v>
      </c>
      <c r="V29" s="249">
        <f t="shared" si="24"/>
        <v>1</v>
      </c>
      <c r="W29" s="248">
        <f t="shared" si="24"/>
        <v>1</v>
      </c>
      <c r="X29" s="246">
        <f t="shared" si="24"/>
        <v>1</v>
      </c>
      <c r="Y29" s="247">
        <f t="shared" si="24"/>
        <v>1</v>
      </c>
      <c r="Z29" s="248">
        <f t="shared" si="16"/>
        <v>1</v>
      </c>
    </row>
    <row r="30" spans="1:26" ht="31.5" customHeight="1" thickBot="1" x14ac:dyDescent="0.35">
      <c r="A30" s="250"/>
      <c r="B30" s="82"/>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row>
    <row r="31" spans="1:26" ht="42" customHeight="1" x14ac:dyDescent="0.3">
      <c r="A31" s="252" t="s">
        <v>117</v>
      </c>
      <c r="B31" s="253" t="s">
        <v>13</v>
      </c>
      <c r="C31" s="222" t="s">
        <v>14</v>
      </c>
      <c r="D31" s="223" t="s">
        <v>14</v>
      </c>
      <c r="E31" s="224" t="s">
        <v>14</v>
      </c>
      <c r="F31" s="222">
        <v>0</v>
      </c>
      <c r="G31" s="223">
        <v>0</v>
      </c>
      <c r="H31" s="224">
        <v>0</v>
      </c>
      <c r="I31" s="222" t="s">
        <v>14</v>
      </c>
      <c r="J31" s="223" t="s">
        <v>14</v>
      </c>
      <c r="K31" s="224" t="s">
        <v>14</v>
      </c>
      <c r="L31" s="222">
        <v>0</v>
      </c>
      <c r="M31" s="223">
        <v>0</v>
      </c>
      <c r="N31" s="224">
        <v>0</v>
      </c>
      <c r="O31" s="222" t="s">
        <v>14</v>
      </c>
      <c r="P31" s="223" t="s">
        <v>14</v>
      </c>
      <c r="Q31" s="224" t="s">
        <v>14</v>
      </c>
      <c r="R31" s="222" t="s">
        <v>14</v>
      </c>
      <c r="S31" s="223" t="s">
        <v>14</v>
      </c>
      <c r="T31" s="224" t="s">
        <v>14</v>
      </c>
      <c r="U31" s="222">
        <v>11</v>
      </c>
      <c r="V31" s="223">
        <v>21</v>
      </c>
      <c r="W31" s="224">
        <v>32</v>
      </c>
      <c r="X31" s="222">
        <f>+F31+L31+U31</f>
        <v>11</v>
      </c>
      <c r="Y31" s="223">
        <f>+G31+M31+V31</f>
        <v>21</v>
      </c>
      <c r="Z31" s="224">
        <f>+X31+Y31</f>
        <v>32</v>
      </c>
    </row>
    <row r="32" spans="1:26" ht="43.5" customHeight="1" thickBot="1" x14ac:dyDescent="0.35">
      <c r="A32" s="254" t="s">
        <v>118</v>
      </c>
      <c r="B32" s="255" t="s">
        <v>13</v>
      </c>
      <c r="C32" s="394" t="s">
        <v>14</v>
      </c>
      <c r="D32" s="394"/>
      <c r="E32" s="394"/>
      <c r="F32" s="394">
        <v>1</v>
      </c>
      <c r="G32" s="394"/>
      <c r="H32" s="394"/>
      <c r="I32" s="406" t="s">
        <v>14</v>
      </c>
      <c r="J32" s="407"/>
      <c r="K32" s="408"/>
      <c r="L32" s="394">
        <v>0</v>
      </c>
      <c r="M32" s="394"/>
      <c r="N32" s="394"/>
      <c r="O32" s="394" t="s">
        <v>14</v>
      </c>
      <c r="P32" s="394"/>
      <c r="Q32" s="394"/>
      <c r="R32" s="394" t="s">
        <v>14</v>
      </c>
      <c r="S32" s="394"/>
      <c r="T32" s="394"/>
      <c r="U32" s="394">
        <v>1</v>
      </c>
      <c r="V32" s="394"/>
      <c r="W32" s="394"/>
      <c r="X32" s="394">
        <f>SUM(C32:W32)</f>
        <v>2</v>
      </c>
      <c r="Y32" s="394"/>
      <c r="Z32" s="394"/>
    </row>
    <row r="33" spans="1:26" ht="51.75" customHeight="1" thickBot="1" x14ac:dyDescent="0.35">
      <c r="A33" s="256" t="s">
        <v>31</v>
      </c>
      <c r="B33" s="257" t="s">
        <v>13</v>
      </c>
      <c r="C33" s="395" t="s">
        <v>14</v>
      </c>
      <c r="D33" s="396"/>
      <c r="E33" s="397"/>
      <c r="F33" s="395">
        <v>1903</v>
      </c>
      <c r="G33" s="396"/>
      <c r="H33" s="397"/>
      <c r="I33" s="395" t="s">
        <v>14</v>
      </c>
      <c r="J33" s="396"/>
      <c r="K33" s="397"/>
      <c r="L33" s="395">
        <v>75</v>
      </c>
      <c r="M33" s="396"/>
      <c r="N33" s="397"/>
      <c r="O33" s="398" t="s">
        <v>14</v>
      </c>
      <c r="P33" s="398"/>
      <c r="Q33" s="398"/>
      <c r="R33" s="398" t="s">
        <v>14</v>
      </c>
      <c r="S33" s="398"/>
      <c r="T33" s="398"/>
      <c r="U33" s="398">
        <v>1311</v>
      </c>
      <c r="V33" s="398"/>
      <c r="W33" s="398"/>
      <c r="X33" s="399">
        <f>+Z28+Z31+X32</f>
        <v>3289</v>
      </c>
      <c r="Y33" s="400"/>
      <c r="Z33" s="401"/>
    </row>
    <row r="34" spans="1:26" ht="30.6" customHeight="1" thickBot="1" x14ac:dyDescent="0.35">
      <c r="A34" s="258"/>
      <c r="B34" s="259"/>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row>
    <row r="35" spans="1:26" ht="36.75" customHeight="1" x14ac:dyDescent="0.3">
      <c r="A35" s="392"/>
      <c r="B35" s="393"/>
      <c r="C35" s="393"/>
      <c r="D35" s="393"/>
      <c r="E35" s="393"/>
      <c r="F35" s="390"/>
      <c r="G35" s="390"/>
      <c r="H35" s="390"/>
      <c r="I35" s="390"/>
      <c r="J35" s="390"/>
      <c r="K35" s="390"/>
      <c r="L35" s="390"/>
      <c r="M35" s="390"/>
      <c r="N35" s="390"/>
      <c r="O35" s="390"/>
      <c r="P35" s="390"/>
      <c r="Q35" s="390"/>
      <c r="R35" s="390"/>
      <c r="S35" s="390"/>
      <c r="T35" s="390"/>
      <c r="U35" s="390"/>
      <c r="V35" s="390"/>
      <c r="W35" s="390"/>
      <c r="X35" s="390"/>
      <c r="Y35" s="390"/>
      <c r="Z35" s="391"/>
    </row>
    <row r="36" spans="1:26" ht="44.25" customHeight="1" x14ac:dyDescent="0.3">
      <c r="A36" s="385" t="s">
        <v>33</v>
      </c>
      <c r="B36" s="386"/>
      <c r="C36" s="387">
        <v>0</v>
      </c>
      <c r="D36" s="388"/>
      <c r="E36" s="389"/>
      <c r="F36" s="387">
        <v>1</v>
      </c>
      <c r="G36" s="388"/>
      <c r="H36" s="389"/>
      <c r="I36" s="387">
        <v>0</v>
      </c>
      <c r="J36" s="388">
        <v>2</v>
      </c>
      <c r="K36" s="389">
        <v>2</v>
      </c>
      <c r="L36" s="387">
        <v>1</v>
      </c>
      <c r="M36" s="388">
        <v>2</v>
      </c>
      <c r="N36" s="389">
        <v>2</v>
      </c>
      <c r="O36" s="387">
        <v>0</v>
      </c>
      <c r="P36" s="388">
        <v>1</v>
      </c>
      <c r="Q36" s="389">
        <v>1</v>
      </c>
      <c r="R36" s="387">
        <v>0</v>
      </c>
      <c r="S36" s="388">
        <v>0</v>
      </c>
      <c r="T36" s="389">
        <v>0</v>
      </c>
      <c r="U36" s="387">
        <v>1</v>
      </c>
      <c r="V36" s="388">
        <v>3</v>
      </c>
      <c r="W36" s="389">
        <v>3</v>
      </c>
      <c r="X36" s="387">
        <f>C36+F36+I36+L36+O36+R36+U36</f>
        <v>3</v>
      </c>
      <c r="Y36" s="388">
        <f t="shared" ref="Y36:Z37" si="25">D36+G36+J36+M36+P36+S36+V36</f>
        <v>8</v>
      </c>
      <c r="Z36" s="389">
        <f t="shared" si="25"/>
        <v>8</v>
      </c>
    </row>
    <row r="37" spans="1:26" ht="44.25" customHeight="1" thickBot="1" x14ac:dyDescent="0.35">
      <c r="A37" s="378" t="s">
        <v>34</v>
      </c>
      <c r="B37" s="379"/>
      <c r="C37" s="380">
        <v>0</v>
      </c>
      <c r="D37" s="381"/>
      <c r="E37" s="382"/>
      <c r="F37" s="383">
        <v>3</v>
      </c>
      <c r="G37" s="381"/>
      <c r="H37" s="384"/>
      <c r="I37" s="383">
        <v>0</v>
      </c>
      <c r="J37" s="381"/>
      <c r="K37" s="384"/>
      <c r="L37" s="383">
        <v>2</v>
      </c>
      <c r="M37" s="381"/>
      <c r="N37" s="384"/>
      <c r="O37" s="383">
        <v>2</v>
      </c>
      <c r="P37" s="381"/>
      <c r="Q37" s="384"/>
      <c r="R37" s="383">
        <v>0</v>
      </c>
      <c r="S37" s="381"/>
      <c r="T37" s="384"/>
      <c r="U37" s="383">
        <v>1</v>
      </c>
      <c r="V37" s="381"/>
      <c r="W37" s="384"/>
      <c r="X37" s="381">
        <f>C37+F37+I37+L37+O37+R37+U37</f>
        <v>8</v>
      </c>
      <c r="Y37" s="381">
        <f t="shared" si="25"/>
        <v>0</v>
      </c>
      <c r="Z37" s="384">
        <f t="shared" si="25"/>
        <v>0</v>
      </c>
    </row>
    <row r="38" spans="1:26" x14ac:dyDescent="0.3">
      <c r="A38" s="261" t="s">
        <v>35</v>
      </c>
      <c r="B38" s="261"/>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row>
  </sheetData>
  <mergeCells count="66">
    <mergeCell ref="A1:Z1"/>
    <mergeCell ref="A2:Z2"/>
    <mergeCell ref="A3:B5"/>
    <mergeCell ref="C3:Z3"/>
    <mergeCell ref="C4:E4"/>
    <mergeCell ref="F4:H4"/>
    <mergeCell ref="I4:K4"/>
    <mergeCell ref="L4:N4"/>
    <mergeCell ref="O4:Q4"/>
    <mergeCell ref="R4:T4"/>
    <mergeCell ref="A24:A25"/>
    <mergeCell ref="U4:W4"/>
    <mergeCell ref="X4:Z4"/>
    <mergeCell ref="A6:A7"/>
    <mergeCell ref="A8:A9"/>
    <mergeCell ref="A10:A11"/>
    <mergeCell ref="A12:A13"/>
    <mergeCell ref="A14:A15"/>
    <mergeCell ref="A16:A17"/>
    <mergeCell ref="A18:A19"/>
    <mergeCell ref="A20:A21"/>
    <mergeCell ref="A22:A23"/>
    <mergeCell ref="A26:A27"/>
    <mergeCell ref="A28:A29"/>
    <mergeCell ref="C32:E32"/>
    <mergeCell ref="F32:H32"/>
    <mergeCell ref="I32:K32"/>
    <mergeCell ref="O32:Q32"/>
    <mergeCell ref="R32:T32"/>
    <mergeCell ref="U32:W32"/>
    <mergeCell ref="X32:Z32"/>
    <mergeCell ref="C33:E33"/>
    <mergeCell ref="F33:H33"/>
    <mergeCell ref="I33:K33"/>
    <mergeCell ref="L33:N33"/>
    <mergeCell ref="O33:Q33"/>
    <mergeCell ref="R33:T33"/>
    <mergeCell ref="L32:N32"/>
    <mergeCell ref="U33:W33"/>
    <mergeCell ref="X33:Z33"/>
    <mergeCell ref="A35:E35"/>
    <mergeCell ref="F35:H35"/>
    <mergeCell ref="I35:K35"/>
    <mergeCell ref="L35:N35"/>
    <mergeCell ref="O35:Q35"/>
    <mergeCell ref="R35:T35"/>
    <mergeCell ref="U35:W35"/>
    <mergeCell ref="X35:Z35"/>
    <mergeCell ref="O37:Q37"/>
    <mergeCell ref="R37:T37"/>
    <mergeCell ref="O36:Q36"/>
    <mergeCell ref="U37:W37"/>
    <mergeCell ref="X37:Z37"/>
    <mergeCell ref="R36:T36"/>
    <mergeCell ref="U36:W36"/>
    <mergeCell ref="X36:Z36"/>
    <mergeCell ref="A36:B36"/>
    <mergeCell ref="C36:E36"/>
    <mergeCell ref="F36:H36"/>
    <mergeCell ref="I36:K36"/>
    <mergeCell ref="L36:N36"/>
    <mergeCell ref="A37:B37"/>
    <mergeCell ref="C37:E37"/>
    <mergeCell ref="F37:H37"/>
    <mergeCell ref="I37:K37"/>
    <mergeCell ref="L37:N37"/>
  </mergeCells>
  <pageMargins left="0.70866141732283472" right="0.70866141732283472" top="0.74803149606299213" bottom="0.74803149606299213" header="0.31496062992125984" footer="0.31496062992125984"/>
  <pageSetup paperSize="8" scale="52" orientation="landscape" copies="2"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3B260-A0E6-418E-B05D-18856056BB26}">
  <sheetPr>
    <tabColor rgb="FF53E040"/>
    <pageSetUpPr fitToPage="1"/>
  </sheetPr>
  <dimension ref="A1:J25"/>
  <sheetViews>
    <sheetView topLeftCell="A5" zoomScale="73" zoomScaleNormal="73" workbookViewId="0">
      <selection sqref="A1:J1"/>
    </sheetView>
  </sheetViews>
  <sheetFormatPr baseColWidth="10" defaultRowHeight="14.4" x14ac:dyDescent="0.3"/>
  <cols>
    <col min="1" max="1" width="41.109375" customWidth="1"/>
    <col min="2" max="2" width="19.5546875" style="217" customWidth="1"/>
    <col min="3" max="4" width="22.5546875" customWidth="1"/>
    <col min="5" max="5" width="25.109375" customWidth="1"/>
    <col min="6" max="10" width="22.5546875" customWidth="1"/>
  </cols>
  <sheetData>
    <row r="1" spans="1:10" ht="57" customHeight="1" x14ac:dyDescent="0.3">
      <c r="A1" s="430" t="s">
        <v>91</v>
      </c>
      <c r="B1" s="430"/>
      <c r="C1" s="430"/>
      <c r="D1" s="430"/>
      <c r="E1" s="430"/>
      <c r="F1" s="430"/>
      <c r="G1" s="430"/>
      <c r="H1" s="430"/>
      <c r="I1" s="430"/>
      <c r="J1" s="430"/>
    </row>
    <row r="2" spans="1:10" ht="57" customHeight="1" thickBot="1" x14ac:dyDescent="0.35">
      <c r="A2" s="430" t="s">
        <v>92</v>
      </c>
      <c r="B2" s="430"/>
      <c r="C2" s="431"/>
      <c r="D2" s="431"/>
      <c r="E2" s="431"/>
      <c r="F2" s="431"/>
      <c r="G2" s="431"/>
      <c r="H2" s="431"/>
      <c r="I2" s="431"/>
      <c r="J2" s="431"/>
    </row>
    <row r="3" spans="1:10" ht="51.75" customHeight="1" thickBot="1" x14ac:dyDescent="0.35">
      <c r="A3" s="365" t="s">
        <v>93</v>
      </c>
      <c r="B3" s="366"/>
      <c r="C3" s="370" t="s">
        <v>3</v>
      </c>
      <c r="D3" s="370"/>
      <c r="E3" s="370"/>
      <c r="F3" s="370"/>
      <c r="G3" s="370"/>
      <c r="H3" s="370"/>
      <c r="I3" s="370"/>
      <c r="J3" s="371"/>
    </row>
    <row r="4" spans="1:10" ht="67.5" customHeight="1" thickBot="1" x14ac:dyDescent="0.35">
      <c r="A4" s="367"/>
      <c r="B4" s="368"/>
      <c r="C4" s="1" t="s">
        <v>4</v>
      </c>
      <c r="D4" s="3" t="s">
        <v>5</v>
      </c>
      <c r="E4" s="2" t="s">
        <v>6</v>
      </c>
      <c r="F4" s="3" t="s">
        <v>7</v>
      </c>
      <c r="G4" s="3" t="s">
        <v>8</v>
      </c>
      <c r="H4" s="4" t="s">
        <v>9</v>
      </c>
      <c r="I4" s="5" t="s">
        <v>10</v>
      </c>
      <c r="J4" s="6" t="s">
        <v>11</v>
      </c>
    </row>
    <row r="5" spans="1:10" ht="25.5" customHeight="1" x14ac:dyDescent="0.3">
      <c r="A5" s="432" t="s">
        <v>94</v>
      </c>
      <c r="B5" s="7" t="s">
        <v>13</v>
      </c>
      <c r="C5" s="8" t="s">
        <v>14</v>
      </c>
      <c r="D5" s="8">
        <v>572</v>
      </c>
      <c r="E5" s="8" t="s">
        <v>14</v>
      </c>
      <c r="F5" s="8">
        <v>23</v>
      </c>
      <c r="G5" s="8" t="s">
        <v>14</v>
      </c>
      <c r="H5" s="8" t="s">
        <v>14</v>
      </c>
      <c r="I5" s="182">
        <v>431</v>
      </c>
      <c r="J5" s="9">
        <f>SUM(C5:I5)</f>
        <v>1026</v>
      </c>
    </row>
    <row r="6" spans="1:10" ht="25.5" customHeight="1" x14ac:dyDescent="0.3">
      <c r="A6" s="426"/>
      <c r="B6" s="10" t="s">
        <v>15</v>
      </c>
      <c r="C6" s="183" t="s">
        <v>16</v>
      </c>
      <c r="D6" s="11">
        <f t="shared" ref="D6:J6" si="0">D5/D$15</f>
        <v>0.46579804560260585</v>
      </c>
      <c r="E6" s="183" t="s">
        <v>16</v>
      </c>
      <c r="F6" s="11">
        <f t="shared" ref="F6" si="1">F5/F$15</f>
        <v>0.30666666666666664</v>
      </c>
      <c r="G6" s="11" t="s">
        <v>16</v>
      </c>
      <c r="H6" s="183" t="s">
        <v>16</v>
      </c>
      <c r="I6" s="184">
        <f t="shared" si="0"/>
        <v>0.32900763358778629</v>
      </c>
      <c r="J6" s="12">
        <f t="shared" si="0"/>
        <v>0.39265212399540755</v>
      </c>
    </row>
    <row r="7" spans="1:10" ht="25.5" customHeight="1" x14ac:dyDescent="0.3">
      <c r="A7" s="425" t="s">
        <v>95</v>
      </c>
      <c r="B7" s="13" t="s">
        <v>13</v>
      </c>
      <c r="C7" s="14" t="s">
        <v>14</v>
      </c>
      <c r="D7" s="14">
        <v>176</v>
      </c>
      <c r="E7" s="14" t="s">
        <v>14</v>
      </c>
      <c r="F7" s="14">
        <v>25</v>
      </c>
      <c r="G7" s="14" t="s">
        <v>14</v>
      </c>
      <c r="H7" s="14" t="s">
        <v>14</v>
      </c>
      <c r="I7" s="189">
        <v>327</v>
      </c>
      <c r="J7" s="15">
        <f t="shared" ref="J7" si="2">SUM(C7:I7)</f>
        <v>528</v>
      </c>
    </row>
    <row r="8" spans="1:10" ht="25.5" customHeight="1" x14ac:dyDescent="0.3">
      <c r="A8" s="426"/>
      <c r="B8" s="10" t="s">
        <v>15</v>
      </c>
      <c r="C8" s="11" t="s">
        <v>16</v>
      </c>
      <c r="D8" s="11">
        <f t="shared" ref="D8:J8" si="3">D7/D$15</f>
        <v>0.14332247557003258</v>
      </c>
      <c r="E8" s="11" t="s">
        <v>16</v>
      </c>
      <c r="F8" s="11">
        <f t="shared" ref="F8" si="4">F7/F$15</f>
        <v>0.33333333333333331</v>
      </c>
      <c r="G8" s="11" t="s">
        <v>16</v>
      </c>
      <c r="H8" s="11" t="s">
        <v>16</v>
      </c>
      <c r="I8" s="184">
        <f t="shared" si="3"/>
        <v>0.24961832061068703</v>
      </c>
      <c r="J8" s="12">
        <f t="shared" si="3"/>
        <v>0.20206659012629161</v>
      </c>
    </row>
    <row r="9" spans="1:10" ht="25.5" customHeight="1" x14ac:dyDescent="0.3">
      <c r="A9" s="425" t="s">
        <v>96</v>
      </c>
      <c r="B9" s="13" t="s">
        <v>13</v>
      </c>
      <c r="C9" s="14" t="s">
        <v>14</v>
      </c>
      <c r="D9" s="14">
        <v>118</v>
      </c>
      <c r="E9" s="14" t="s">
        <v>14</v>
      </c>
      <c r="F9" s="14">
        <v>6</v>
      </c>
      <c r="G9" s="14" t="s">
        <v>14</v>
      </c>
      <c r="H9" s="14" t="s">
        <v>14</v>
      </c>
      <c r="I9" s="189">
        <v>81</v>
      </c>
      <c r="J9" s="15">
        <f t="shared" ref="J9" si="5">SUM(C9:I9)</f>
        <v>205</v>
      </c>
    </row>
    <row r="10" spans="1:10" ht="25.5" customHeight="1" x14ac:dyDescent="0.3">
      <c r="A10" s="426"/>
      <c r="B10" s="10" t="s">
        <v>15</v>
      </c>
      <c r="C10" s="11" t="s">
        <v>16</v>
      </c>
      <c r="D10" s="11">
        <f t="shared" ref="D10:J10" si="6">D9/D$15</f>
        <v>9.6091205211726385E-2</v>
      </c>
      <c r="E10" s="11" t="s">
        <v>16</v>
      </c>
      <c r="F10" s="11">
        <f t="shared" ref="F10" si="7">F9/F$15</f>
        <v>0.08</v>
      </c>
      <c r="G10" s="11" t="s">
        <v>16</v>
      </c>
      <c r="H10" s="11" t="s">
        <v>16</v>
      </c>
      <c r="I10" s="184">
        <f t="shared" si="6"/>
        <v>6.1832061068702288E-2</v>
      </c>
      <c r="J10" s="12">
        <f t="shared" si="6"/>
        <v>7.8453884424033685E-2</v>
      </c>
    </row>
    <row r="11" spans="1:10" ht="25.5" customHeight="1" x14ac:dyDescent="0.3">
      <c r="A11" s="425" t="s">
        <v>97</v>
      </c>
      <c r="B11" s="13" t="s">
        <v>13</v>
      </c>
      <c r="C11" s="14" t="s">
        <v>14</v>
      </c>
      <c r="D11" s="14">
        <v>362</v>
      </c>
      <c r="E11" s="14" t="s">
        <v>14</v>
      </c>
      <c r="F11" s="14">
        <v>16</v>
      </c>
      <c r="G11" s="14" t="s">
        <v>14</v>
      </c>
      <c r="H11" s="14" t="s">
        <v>14</v>
      </c>
      <c r="I11" s="189">
        <v>433</v>
      </c>
      <c r="J11" s="15">
        <f t="shared" ref="J11" si="8">SUM(C11:I11)</f>
        <v>811</v>
      </c>
    </row>
    <row r="12" spans="1:10" ht="25.5" customHeight="1" x14ac:dyDescent="0.3">
      <c r="A12" s="426"/>
      <c r="B12" s="10" t="s">
        <v>15</v>
      </c>
      <c r="C12" s="11" t="s">
        <v>16</v>
      </c>
      <c r="D12" s="11">
        <f t="shared" ref="D12:J12" si="9">D11/D$15</f>
        <v>0.2947882736156352</v>
      </c>
      <c r="E12" s="11" t="s">
        <v>16</v>
      </c>
      <c r="F12" s="11">
        <f t="shared" ref="F12" si="10">F11/F$15</f>
        <v>0.21333333333333335</v>
      </c>
      <c r="G12" s="11" t="s">
        <v>16</v>
      </c>
      <c r="H12" s="11" t="s">
        <v>16</v>
      </c>
      <c r="I12" s="184">
        <f t="shared" si="9"/>
        <v>0.33053435114503815</v>
      </c>
      <c r="J12" s="12">
        <f t="shared" si="9"/>
        <v>0.310371220818982</v>
      </c>
    </row>
    <row r="13" spans="1:10" ht="25.5" customHeight="1" x14ac:dyDescent="0.3">
      <c r="A13" s="425" t="s">
        <v>98</v>
      </c>
      <c r="B13" s="13" t="s">
        <v>13</v>
      </c>
      <c r="C13" s="14" t="s">
        <v>14</v>
      </c>
      <c r="D13" s="14">
        <v>0</v>
      </c>
      <c r="E13" s="14" t="s">
        <v>14</v>
      </c>
      <c r="F13" s="14">
        <v>5</v>
      </c>
      <c r="G13" s="14" t="s">
        <v>14</v>
      </c>
      <c r="H13" s="14" t="s">
        <v>14</v>
      </c>
      <c r="I13" s="189">
        <v>38</v>
      </c>
      <c r="J13" s="15">
        <f t="shared" ref="J13" si="11">SUM(C13:I13)</f>
        <v>43</v>
      </c>
    </row>
    <row r="14" spans="1:10" ht="25.5" customHeight="1" thickBot="1" x14ac:dyDescent="0.35">
      <c r="A14" s="427"/>
      <c r="B14" s="10" t="s">
        <v>15</v>
      </c>
      <c r="C14" s="16" t="s">
        <v>16</v>
      </c>
      <c r="D14" s="16">
        <f t="shared" ref="D14:J14" si="12">D13/D$15</f>
        <v>0</v>
      </c>
      <c r="E14" s="16" t="s">
        <v>16</v>
      </c>
      <c r="F14" s="16">
        <f t="shared" ref="F14" si="13">F13/F$15</f>
        <v>6.6666666666666666E-2</v>
      </c>
      <c r="G14" s="16" t="s">
        <v>16</v>
      </c>
      <c r="H14" s="16" t="s">
        <v>16</v>
      </c>
      <c r="I14" s="212">
        <f t="shared" si="12"/>
        <v>2.9007633587786259E-2</v>
      </c>
      <c r="J14" s="17">
        <f t="shared" si="12"/>
        <v>1.6456180635285114E-2</v>
      </c>
    </row>
    <row r="15" spans="1:10" ht="27.75" customHeight="1" x14ac:dyDescent="0.3">
      <c r="A15" s="428" t="s">
        <v>99</v>
      </c>
      <c r="B15" s="7" t="s">
        <v>13</v>
      </c>
      <c r="C15" s="19" t="s">
        <v>14</v>
      </c>
      <c r="D15" s="19">
        <f>D5+D7+D9+D11+D13</f>
        <v>1228</v>
      </c>
      <c r="E15" s="19" t="s">
        <v>14</v>
      </c>
      <c r="F15" s="19">
        <f>F5+F7+F9+F11+F13</f>
        <v>75</v>
      </c>
      <c r="G15" s="19" t="s">
        <v>14</v>
      </c>
      <c r="H15" s="19" t="s">
        <v>14</v>
      </c>
      <c r="I15" s="194">
        <f t="shared" ref="I15:J15" si="14">I5+I7+I9+I11+I13</f>
        <v>1310</v>
      </c>
      <c r="J15" s="20">
        <f t="shared" si="14"/>
        <v>2613</v>
      </c>
    </row>
    <row r="16" spans="1:10" ht="27.75" customHeight="1" thickBot="1" x14ac:dyDescent="0.35">
      <c r="A16" s="429"/>
      <c r="B16" s="190" t="s">
        <v>15</v>
      </c>
      <c r="C16" s="22" t="s">
        <v>16</v>
      </c>
      <c r="D16" s="22">
        <f t="shared" ref="D16:F16" si="15">D15/D$15</f>
        <v>1</v>
      </c>
      <c r="E16" s="22" t="s">
        <v>16</v>
      </c>
      <c r="F16" s="22">
        <f t="shared" si="15"/>
        <v>1</v>
      </c>
      <c r="G16" s="22" t="s">
        <v>16</v>
      </c>
      <c r="H16" s="22" t="s">
        <v>16</v>
      </c>
      <c r="I16" s="197">
        <f t="shared" ref="I16" si="16">I15/I$15</f>
        <v>1</v>
      </c>
      <c r="J16" s="23">
        <f>J15/J$15</f>
        <v>1</v>
      </c>
    </row>
    <row r="17" spans="1:10" ht="36" customHeight="1" thickBot="1" x14ac:dyDescent="0.35">
      <c r="A17" s="24"/>
      <c r="B17" s="25"/>
      <c r="C17" s="26"/>
      <c r="D17" s="26"/>
      <c r="E17" s="26"/>
      <c r="F17" s="26"/>
      <c r="G17" s="26"/>
      <c r="H17" s="26"/>
      <c r="I17" s="26"/>
      <c r="J17" s="26"/>
    </row>
    <row r="18" spans="1:10" ht="44.25" customHeight="1" x14ac:dyDescent="0.3">
      <c r="A18" s="27" t="s">
        <v>100</v>
      </c>
      <c r="B18" s="213" t="s">
        <v>13</v>
      </c>
      <c r="C18" s="29" t="s">
        <v>14</v>
      </c>
      <c r="D18" s="30">
        <v>0</v>
      </c>
      <c r="E18" s="30" t="s">
        <v>14</v>
      </c>
      <c r="F18" s="30">
        <v>0</v>
      </c>
      <c r="G18" s="30" t="s">
        <v>14</v>
      </c>
      <c r="H18" s="30" t="s">
        <v>14</v>
      </c>
      <c r="I18" s="30">
        <v>1</v>
      </c>
      <c r="J18" s="32">
        <f>SUM(C18:I18)</f>
        <v>1</v>
      </c>
    </row>
    <row r="19" spans="1:10" ht="44.25" customHeight="1" thickBot="1" x14ac:dyDescent="0.35">
      <c r="A19" s="214" t="s">
        <v>30</v>
      </c>
      <c r="B19" s="190" t="s">
        <v>13</v>
      </c>
      <c r="C19" s="35" t="s">
        <v>14</v>
      </c>
      <c r="D19" s="38">
        <f>+D20-D15-D18</f>
        <v>675</v>
      </c>
      <c r="E19" s="38" t="s">
        <v>14</v>
      </c>
      <c r="F19" s="38">
        <f>+F20-F15-F18</f>
        <v>0</v>
      </c>
      <c r="G19" s="38" t="s">
        <v>14</v>
      </c>
      <c r="H19" s="38" t="s">
        <v>14</v>
      </c>
      <c r="I19" s="38">
        <f>+I20-I15-I18</f>
        <v>0</v>
      </c>
      <c r="J19" s="215">
        <f>SUM(C19:I19)</f>
        <v>675</v>
      </c>
    </row>
    <row r="20" spans="1:10" ht="44.25" customHeight="1" thickBot="1" x14ac:dyDescent="0.35">
      <c r="A20" s="133" t="s">
        <v>31</v>
      </c>
      <c r="B20" s="190" t="s">
        <v>13</v>
      </c>
      <c r="C20" s="35" t="s">
        <v>14</v>
      </c>
      <c r="D20" s="38">
        <v>1903</v>
      </c>
      <c r="E20" s="38" t="s">
        <v>14</v>
      </c>
      <c r="F20" s="38">
        <v>75</v>
      </c>
      <c r="G20" s="38" t="s">
        <v>14</v>
      </c>
      <c r="H20" s="38" t="s">
        <v>14</v>
      </c>
      <c r="I20" s="38">
        <v>1311</v>
      </c>
      <c r="J20" s="36">
        <f>SUM(C20:I20)</f>
        <v>3289</v>
      </c>
    </row>
    <row r="21" spans="1:10" ht="54.75" customHeight="1" thickBot="1" x14ac:dyDescent="0.35">
      <c r="A21" s="40"/>
      <c r="B21" s="24"/>
      <c r="C21" s="41"/>
      <c r="D21" s="41"/>
      <c r="E21" s="41"/>
      <c r="F21" s="41"/>
      <c r="G21" s="41"/>
      <c r="H21" s="41"/>
      <c r="I21" s="41"/>
      <c r="J21" s="42"/>
    </row>
    <row r="22" spans="1:10" ht="42" customHeight="1" x14ac:dyDescent="0.3">
      <c r="A22" s="332" t="s">
        <v>32</v>
      </c>
      <c r="B22" s="333"/>
      <c r="C22" s="333"/>
      <c r="D22" s="44"/>
      <c r="E22" s="44"/>
      <c r="F22" s="44"/>
      <c r="G22" s="44"/>
      <c r="H22" s="44"/>
      <c r="I22" s="44"/>
      <c r="J22" s="45"/>
    </row>
    <row r="23" spans="1:10" ht="42" customHeight="1" x14ac:dyDescent="0.3">
      <c r="A23" s="350" t="s">
        <v>33</v>
      </c>
      <c r="B23" s="351"/>
      <c r="C23" s="216">
        <v>0</v>
      </c>
      <c r="D23" s="47">
        <v>1</v>
      </c>
      <c r="E23" s="47">
        <v>0</v>
      </c>
      <c r="F23" s="47">
        <v>1</v>
      </c>
      <c r="G23" s="47">
        <v>0</v>
      </c>
      <c r="H23" s="47">
        <v>0</v>
      </c>
      <c r="I23" s="47">
        <v>1</v>
      </c>
      <c r="J23" s="48">
        <f>SUM(C23:I23)</f>
        <v>3</v>
      </c>
    </row>
    <row r="24" spans="1:10" ht="42" customHeight="1" thickBot="1" x14ac:dyDescent="0.35">
      <c r="A24" s="352" t="s">
        <v>34</v>
      </c>
      <c r="B24" s="353"/>
      <c r="C24" s="49">
        <v>0</v>
      </c>
      <c r="D24" s="50">
        <v>3</v>
      </c>
      <c r="E24" s="50">
        <v>0</v>
      </c>
      <c r="F24" s="50">
        <v>2</v>
      </c>
      <c r="G24" s="50">
        <v>2</v>
      </c>
      <c r="H24" s="50">
        <v>0</v>
      </c>
      <c r="I24" s="51">
        <v>1</v>
      </c>
      <c r="J24" s="52">
        <f>SUM(C24:I24)</f>
        <v>8</v>
      </c>
    </row>
    <row r="25" spans="1:10" ht="31.5" customHeight="1" x14ac:dyDescent="0.3">
      <c r="A25" s="53" t="s">
        <v>35</v>
      </c>
      <c r="B25" s="54"/>
      <c r="C25" s="55"/>
      <c r="D25" s="55"/>
      <c r="E25" s="55"/>
      <c r="F25" s="55"/>
      <c r="G25" s="55"/>
      <c r="H25" s="55"/>
      <c r="I25" s="55"/>
      <c r="J25" s="55"/>
    </row>
  </sheetData>
  <mergeCells count="13">
    <mergeCell ref="A7:A8"/>
    <mergeCell ref="A1:J1"/>
    <mergeCell ref="A2:J2"/>
    <mergeCell ref="A3:B4"/>
    <mergeCell ref="C3:J3"/>
    <mergeCell ref="A5:A6"/>
    <mergeCell ref="A24:B24"/>
    <mergeCell ref="A9:A10"/>
    <mergeCell ref="A11:A12"/>
    <mergeCell ref="A13:A14"/>
    <mergeCell ref="A15:A16"/>
    <mergeCell ref="A22:C22"/>
    <mergeCell ref="A23:B23"/>
  </mergeCells>
  <pageMargins left="0.70866141732283472" right="0.70866141732283472" top="0.74803149606299213" bottom="0.74803149606299213" header="0.31496062992125984" footer="0.31496062992125984"/>
  <pageSetup paperSize="9" scale="53"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4CB94-1E5D-40E1-947D-9C55F7FE0DDB}">
  <sheetPr>
    <tabColor rgb="FF53E040"/>
    <pageSetUpPr fitToPage="1"/>
  </sheetPr>
  <dimension ref="A1:J21"/>
  <sheetViews>
    <sheetView zoomScale="71" zoomScaleNormal="71" workbookViewId="0">
      <selection sqref="A1:J1"/>
    </sheetView>
  </sheetViews>
  <sheetFormatPr baseColWidth="10" defaultRowHeight="14.4" x14ac:dyDescent="0.3"/>
  <cols>
    <col min="1" max="1" width="33.6640625" customWidth="1"/>
    <col min="2" max="2" width="12.109375" customWidth="1"/>
    <col min="3" max="10" width="22.5546875" customWidth="1"/>
  </cols>
  <sheetData>
    <row r="1" spans="1:10" ht="43.5" customHeight="1" x14ac:dyDescent="0.3">
      <c r="A1" s="430" t="s">
        <v>135</v>
      </c>
      <c r="B1" s="430"/>
      <c r="C1" s="430"/>
      <c r="D1" s="430"/>
      <c r="E1" s="430"/>
      <c r="F1" s="430"/>
      <c r="G1" s="430"/>
      <c r="H1" s="430"/>
      <c r="I1" s="430"/>
      <c r="J1" s="430"/>
    </row>
    <row r="2" spans="1:10" ht="43.5" customHeight="1" thickBot="1" x14ac:dyDescent="0.35">
      <c r="A2" s="430" t="s">
        <v>136</v>
      </c>
      <c r="B2" s="430"/>
      <c r="C2" s="431"/>
      <c r="D2" s="431"/>
      <c r="E2" s="431"/>
      <c r="F2" s="431"/>
      <c r="G2" s="431"/>
      <c r="H2" s="431"/>
      <c r="I2" s="431"/>
      <c r="J2" s="431"/>
    </row>
    <row r="3" spans="1:10" ht="51.75" customHeight="1" thickBot="1" x14ac:dyDescent="0.35">
      <c r="A3" s="365" t="s">
        <v>137</v>
      </c>
      <c r="B3" s="366"/>
      <c r="C3" s="369" t="s">
        <v>3</v>
      </c>
      <c r="D3" s="370"/>
      <c r="E3" s="370"/>
      <c r="F3" s="370"/>
      <c r="G3" s="370"/>
      <c r="H3" s="370"/>
      <c r="I3" s="370"/>
      <c r="J3" s="371"/>
    </row>
    <row r="4" spans="1:10" ht="48" customHeight="1" thickBot="1" x14ac:dyDescent="0.35">
      <c r="A4" s="367"/>
      <c r="B4" s="368"/>
      <c r="C4" s="1" t="s">
        <v>4</v>
      </c>
      <c r="D4" s="3" t="s">
        <v>5</v>
      </c>
      <c r="E4" s="2" t="s">
        <v>6</v>
      </c>
      <c r="F4" s="3" t="s">
        <v>7</v>
      </c>
      <c r="G4" s="3" t="s">
        <v>8</v>
      </c>
      <c r="H4" s="3" t="s">
        <v>9</v>
      </c>
      <c r="I4" s="5" t="s">
        <v>10</v>
      </c>
      <c r="J4" s="6" t="s">
        <v>11</v>
      </c>
    </row>
    <row r="5" spans="1:10" ht="25.5" customHeight="1" x14ac:dyDescent="0.3">
      <c r="A5" s="437" t="s">
        <v>138</v>
      </c>
      <c r="B5" s="13" t="s">
        <v>13</v>
      </c>
      <c r="C5" s="8" t="s">
        <v>14</v>
      </c>
      <c r="D5" s="8">
        <v>891</v>
      </c>
      <c r="E5" s="8" t="s">
        <v>14</v>
      </c>
      <c r="F5" s="8">
        <v>63</v>
      </c>
      <c r="G5" s="8" t="s">
        <v>14</v>
      </c>
      <c r="H5" s="8" t="s">
        <v>14</v>
      </c>
      <c r="I5" s="182">
        <v>723</v>
      </c>
      <c r="J5" s="9">
        <f>SUM(C5:I5)</f>
        <v>1677</v>
      </c>
    </row>
    <row r="6" spans="1:10" ht="25.5" customHeight="1" x14ac:dyDescent="0.3">
      <c r="A6" s="436"/>
      <c r="B6" s="10" t="s">
        <v>15</v>
      </c>
      <c r="C6" s="11" t="s">
        <v>16</v>
      </c>
      <c r="D6" s="11">
        <f t="shared" ref="D6:J6" si="0">D5/D$11</f>
        <v>0.47192796610169491</v>
      </c>
      <c r="E6" s="11" t="s">
        <v>16</v>
      </c>
      <c r="F6" s="11">
        <f t="shared" ref="F6" si="1">F5/F$11</f>
        <v>0.84</v>
      </c>
      <c r="G6" s="11" t="s">
        <v>16</v>
      </c>
      <c r="H6" s="11" t="s">
        <v>16</v>
      </c>
      <c r="I6" s="184">
        <f t="shared" si="0"/>
        <v>0.55275229357798161</v>
      </c>
      <c r="J6" s="12">
        <f t="shared" si="0"/>
        <v>0.51268725160501372</v>
      </c>
    </row>
    <row r="7" spans="1:10" ht="25.5" customHeight="1" x14ac:dyDescent="0.3">
      <c r="A7" s="433" t="s">
        <v>139</v>
      </c>
      <c r="B7" s="13" t="s">
        <v>13</v>
      </c>
      <c r="C7" s="14" t="s">
        <v>14</v>
      </c>
      <c r="D7" s="14">
        <v>145</v>
      </c>
      <c r="E7" s="14" t="s">
        <v>14</v>
      </c>
      <c r="F7" s="14">
        <v>5</v>
      </c>
      <c r="G7" s="14" t="s">
        <v>14</v>
      </c>
      <c r="H7" s="14" t="s">
        <v>14</v>
      </c>
      <c r="I7" s="189">
        <v>84</v>
      </c>
      <c r="J7" s="15">
        <f t="shared" ref="J7" si="2">SUM(C7:I7)</f>
        <v>234</v>
      </c>
    </row>
    <row r="8" spans="1:10" ht="25.5" customHeight="1" x14ac:dyDescent="0.3">
      <c r="A8" s="436"/>
      <c r="B8" s="10" t="s">
        <v>15</v>
      </c>
      <c r="C8" s="11" t="s">
        <v>16</v>
      </c>
      <c r="D8" s="11">
        <f t="shared" ref="D8:J8" si="3">D7/D$11</f>
        <v>7.6800847457627122E-2</v>
      </c>
      <c r="E8" s="11" t="s">
        <v>16</v>
      </c>
      <c r="F8" s="11">
        <f t="shared" ref="F8" si="4">F7/F$11</f>
        <v>6.6666666666666666E-2</v>
      </c>
      <c r="G8" s="11" t="s">
        <v>16</v>
      </c>
      <c r="H8" s="11" t="s">
        <v>16</v>
      </c>
      <c r="I8" s="184">
        <f t="shared" si="3"/>
        <v>6.4220183486238536E-2</v>
      </c>
      <c r="J8" s="12">
        <f t="shared" si="3"/>
        <v>7.1537756037908892E-2</v>
      </c>
    </row>
    <row r="9" spans="1:10" ht="25.5" customHeight="1" x14ac:dyDescent="0.3">
      <c r="A9" s="433" t="s">
        <v>140</v>
      </c>
      <c r="B9" s="185" t="s">
        <v>13</v>
      </c>
      <c r="C9" s="186" t="s">
        <v>14</v>
      </c>
      <c r="D9" s="186">
        <v>852</v>
      </c>
      <c r="E9" s="186" t="s">
        <v>14</v>
      </c>
      <c r="F9" s="186">
        <v>7</v>
      </c>
      <c r="G9" s="186" t="s">
        <v>14</v>
      </c>
      <c r="H9" s="186" t="s">
        <v>14</v>
      </c>
      <c r="I9" s="187">
        <v>501</v>
      </c>
      <c r="J9" s="188">
        <f t="shared" ref="J9:J11" si="5">SUM(C9:I9)</f>
        <v>1360</v>
      </c>
    </row>
    <row r="10" spans="1:10" ht="25.5" customHeight="1" thickBot="1" x14ac:dyDescent="0.35">
      <c r="A10" s="434"/>
      <c r="B10" s="190" t="s">
        <v>15</v>
      </c>
      <c r="C10" s="191" t="s">
        <v>16</v>
      </c>
      <c r="D10" s="191">
        <f t="shared" ref="D10:J10" si="6">D9/D$11</f>
        <v>0.45127118644067798</v>
      </c>
      <c r="E10" s="191" t="s">
        <v>16</v>
      </c>
      <c r="F10" s="191">
        <f t="shared" ref="F10" si="7">F9/F$11</f>
        <v>9.3333333333333338E-2</v>
      </c>
      <c r="G10" s="191" t="s">
        <v>16</v>
      </c>
      <c r="H10" s="191" t="s">
        <v>16</v>
      </c>
      <c r="I10" s="193">
        <f t="shared" si="6"/>
        <v>0.3830275229357798</v>
      </c>
      <c r="J10" s="304">
        <f t="shared" si="6"/>
        <v>0.41577499235707732</v>
      </c>
    </row>
    <row r="11" spans="1:10" ht="27.75" customHeight="1" x14ac:dyDescent="0.3">
      <c r="A11" s="435" t="s">
        <v>141</v>
      </c>
      <c r="B11" s="13" t="s">
        <v>13</v>
      </c>
      <c r="C11" s="305" t="s">
        <v>14</v>
      </c>
      <c r="D11" s="305">
        <f t="shared" ref="D11:I11" si="8">D5+D7++D9</f>
        <v>1888</v>
      </c>
      <c r="E11" s="305" t="s">
        <v>14</v>
      </c>
      <c r="F11" s="305">
        <f t="shared" ref="F11" si="9">F5+F7++F9</f>
        <v>75</v>
      </c>
      <c r="G11" s="305" t="s">
        <v>14</v>
      </c>
      <c r="H11" s="305" t="s">
        <v>14</v>
      </c>
      <c r="I11" s="306">
        <f t="shared" si="8"/>
        <v>1308</v>
      </c>
      <c r="J11" s="195">
        <f t="shared" si="5"/>
        <v>3271</v>
      </c>
    </row>
    <row r="12" spans="1:10" ht="27.75" customHeight="1" thickBot="1" x14ac:dyDescent="0.35">
      <c r="A12" s="367"/>
      <c r="B12" s="190" t="s">
        <v>15</v>
      </c>
      <c r="C12" s="22" t="s">
        <v>16</v>
      </c>
      <c r="D12" s="22">
        <f t="shared" ref="D12:I12" si="10">D11/D$11</f>
        <v>1</v>
      </c>
      <c r="E12" s="22" t="s">
        <v>16</v>
      </c>
      <c r="F12" s="22">
        <f t="shared" ref="F12" si="11">F11/F$11</f>
        <v>1</v>
      </c>
      <c r="G12" s="22" t="s">
        <v>16</v>
      </c>
      <c r="H12" s="22" t="s">
        <v>16</v>
      </c>
      <c r="I12" s="197">
        <f t="shared" si="10"/>
        <v>1</v>
      </c>
      <c r="J12" s="23">
        <f>J11/J$11</f>
        <v>1</v>
      </c>
    </row>
    <row r="13" spans="1:10" ht="36" customHeight="1" thickBot="1" x14ac:dyDescent="0.35">
      <c r="A13" s="24"/>
      <c r="B13" s="25"/>
      <c r="C13" s="26"/>
      <c r="D13" s="26"/>
      <c r="E13" s="26"/>
      <c r="F13" s="26"/>
      <c r="G13" s="26"/>
      <c r="H13" s="26"/>
      <c r="I13" s="26"/>
      <c r="J13" s="26"/>
    </row>
    <row r="14" spans="1:10" ht="48.75" customHeight="1" x14ac:dyDescent="0.3">
      <c r="A14" s="27" t="s">
        <v>142</v>
      </c>
      <c r="B14" s="28" t="s">
        <v>13</v>
      </c>
      <c r="C14" s="29" t="s">
        <v>14</v>
      </c>
      <c r="D14" s="30">
        <v>15</v>
      </c>
      <c r="E14" s="30" t="s">
        <v>14</v>
      </c>
      <c r="F14" s="30">
        <v>0</v>
      </c>
      <c r="G14" s="30" t="s">
        <v>14</v>
      </c>
      <c r="H14" s="30" t="s">
        <v>14</v>
      </c>
      <c r="I14" s="31">
        <v>3</v>
      </c>
      <c r="J14" s="32">
        <f>SUM(C14:I14)</f>
        <v>18</v>
      </c>
    </row>
    <row r="15" spans="1:10" ht="48.75" customHeight="1" thickBot="1" x14ac:dyDescent="0.35">
      <c r="A15" s="33" t="s">
        <v>30</v>
      </c>
      <c r="B15" s="307" t="s">
        <v>13</v>
      </c>
      <c r="C15" s="35" t="s">
        <v>14</v>
      </c>
      <c r="D15" s="38">
        <f t="shared" ref="D15:J15" si="12">D16-D11-D14</f>
        <v>0</v>
      </c>
      <c r="E15" s="38" t="s">
        <v>14</v>
      </c>
      <c r="F15" s="38">
        <f t="shared" ref="F15" si="13">F16-F11-F14</f>
        <v>0</v>
      </c>
      <c r="G15" s="38" t="s">
        <v>14</v>
      </c>
      <c r="H15" s="38" t="s">
        <v>14</v>
      </c>
      <c r="I15" s="39">
        <f t="shared" si="12"/>
        <v>0</v>
      </c>
      <c r="J15" s="36">
        <f t="shared" si="12"/>
        <v>0</v>
      </c>
    </row>
    <row r="16" spans="1:10" ht="48.75" customHeight="1" thickBot="1" x14ac:dyDescent="0.35">
      <c r="A16" s="37" t="s">
        <v>31</v>
      </c>
      <c r="B16" s="206" t="s">
        <v>13</v>
      </c>
      <c r="C16" s="35" t="s">
        <v>14</v>
      </c>
      <c r="D16" s="38">
        <v>1903</v>
      </c>
      <c r="E16" s="38" t="s">
        <v>14</v>
      </c>
      <c r="F16" s="38">
        <v>75</v>
      </c>
      <c r="G16" s="38" t="s">
        <v>14</v>
      </c>
      <c r="H16" s="38" t="s">
        <v>14</v>
      </c>
      <c r="I16" s="39">
        <v>1311</v>
      </c>
      <c r="J16" s="36">
        <f>SUM(C16:I16)</f>
        <v>3289</v>
      </c>
    </row>
    <row r="17" spans="1:10" ht="54.75" customHeight="1" thickBot="1" x14ac:dyDescent="0.35">
      <c r="A17" s="40"/>
      <c r="B17" s="24"/>
      <c r="C17" s="41"/>
      <c r="D17" s="41"/>
      <c r="E17" s="41"/>
      <c r="F17" s="41"/>
      <c r="G17" s="41"/>
      <c r="H17" s="41"/>
      <c r="I17" s="41"/>
      <c r="J17" s="42"/>
    </row>
    <row r="18" spans="1:10" ht="36" customHeight="1" x14ac:dyDescent="0.3">
      <c r="A18" s="332" t="s">
        <v>32</v>
      </c>
      <c r="B18" s="333"/>
      <c r="C18" s="333"/>
      <c r="D18" s="44"/>
      <c r="E18" s="44"/>
      <c r="F18" s="44"/>
      <c r="G18" s="44"/>
      <c r="H18" s="44"/>
      <c r="I18" s="44"/>
      <c r="J18" s="45"/>
    </row>
    <row r="19" spans="1:10" ht="36" customHeight="1" x14ac:dyDescent="0.3">
      <c r="A19" s="350" t="s">
        <v>33</v>
      </c>
      <c r="B19" s="351"/>
      <c r="C19" s="46">
        <v>0</v>
      </c>
      <c r="D19" s="47">
        <v>1</v>
      </c>
      <c r="E19" s="47">
        <v>0</v>
      </c>
      <c r="F19" s="47">
        <v>1</v>
      </c>
      <c r="G19" s="47">
        <v>0</v>
      </c>
      <c r="H19" s="47">
        <v>0</v>
      </c>
      <c r="I19" s="47">
        <v>1</v>
      </c>
      <c r="J19" s="48">
        <f>SUM(C19:I19)</f>
        <v>3</v>
      </c>
    </row>
    <row r="20" spans="1:10" ht="36" customHeight="1" thickBot="1" x14ac:dyDescent="0.35">
      <c r="A20" s="352" t="s">
        <v>34</v>
      </c>
      <c r="B20" s="353"/>
      <c r="C20" s="49">
        <v>0</v>
      </c>
      <c r="D20" s="50">
        <v>3</v>
      </c>
      <c r="E20" s="50">
        <v>0</v>
      </c>
      <c r="F20" s="50">
        <v>2</v>
      </c>
      <c r="G20" s="50">
        <v>2</v>
      </c>
      <c r="H20" s="50">
        <v>0</v>
      </c>
      <c r="I20" s="51">
        <v>1</v>
      </c>
      <c r="J20" s="52">
        <f>SUM(C20:I20)</f>
        <v>8</v>
      </c>
    </row>
    <row r="21" spans="1:10" ht="31.5" customHeight="1" x14ac:dyDescent="0.3">
      <c r="A21" s="53" t="s">
        <v>35</v>
      </c>
      <c r="B21" s="54"/>
      <c r="C21" s="55"/>
      <c r="D21" s="55"/>
      <c r="E21" s="55"/>
      <c r="F21" s="55"/>
      <c r="G21" s="55"/>
      <c r="H21" s="55"/>
      <c r="I21" s="55"/>
      <c r="J21" s="55"/>
    </row>
  </sheetData>
  <mergeCells count="11">
    <mergeCell ref="A7:A8"/>
    <mergeCell ref="A1:J1"/>
    <mergeCell ref="A2:J2"/>
    <mergeCell ref="A3:B4"/>
    <mergeCell ref="C3:J3"/>
    <mergeCell ref="A5:A6"/>
    <mergeCell ref="A9:A10"/>
    <mergeCell ref="A11:A12"/>
    <mergeCell ref="A18:C18"/>
    <mergeCell ref="A19:B19"/>
    <mergeCell ref="A20:B20"/>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42395-317E-40BB-8CE9-6AA88FB13C27}">
  <sheetPr>
    <tabColor rgb="FF53E040"/>
    <pageSetUpPr fitToPage="1"/>
  </sheetPr>
  <dimension ref="A1:J33"/>
  <sheetViews>
    <sheetView zoomScale="50" zoomScaleNormal="50" workbookViewId="0">
      <selection sqref="A1:J1"/>
    </sheetView>
  </sheetViews>
  <sheetFormatPr baseColWidth="10" defaultRowHeight="14.4" x14ac:dyDescent="0.3"/>
  <cols>
    <col min="1" max="1" width="54.5546875" customWidth="1"/>
    <col min="2" max="2" width="17.33203125" customWidth="1"/>
    <col min="3" max="10" width="26.109375" customWidth="1"/>
  </cols>
  <sheetData>
    <row r="1" spans="1:10" ht="57" customHeight="1" x14ac:dyDescent="0.3">
      <c r="A1" s="449" t="s">
        <v>119</v>
      </c>
      <c r="B1" s="449"/>
      <c r="C1" s="449"/>
      <c r="D1" s="449"/>
      <c r="E1" s="449"/>
      <c r="F1" s="449"/>
      <c r="G1" s="449"/>
      <c r="H1" s="449"/>
      <c r="I1" s="449"/>
      <c r="J1" s="449"/>
    </row>
    <row r="2" spans="1:10" ht="42" customHeight="1" thickBot="1" x14ac:dyDescent="0.35">
      <c r="A2" s="450" t="s">
        <v>120</v>
      </c>
      <c r="B2" s="450"/>
      <c r="C2" s="451"/>
      <c r="D2" s="451"/>
      <c r="E2" s="451"/>
      <c r="F2" s="451"/>
      <c r="G2" s="451"/>
      <c r="H2" s="451"/>
      <c r="I2" s="451"/>
      <c r="J2" s="451"/>
    </row>
    <row r="3" spans="1:10" ht="51.75" customHeight="1" thickBot="1" x14ac:dyDescent="0.35">
      <c r="A3" s="416" t="s">
        <v>121</v>
      </c>
      <c r="B3" s="452"/>
      <c r="C3" s="369" t="s">
        <v>3</v>
      </c>
      <c r="D3" s="370"/>
      <c r="E3" s="370"/>
      <c r="F3" s="370"/>
      <c r="G3" s="370"/>
      <c r="H3" s="370"/>
      <c r="I3" s="370"/>
      <c r="J3" s="371"/>
    </row>
    <row r="4" spans="1:10" ht="57.75" customHeight="1" thickBot="1" x14ac:dyDescent="0.35">
      <c r="A4" s="420"/>
      <c r="B4" s="453"/>
      <c r="C4" s="262" t="s">
        <v>4</v>
      </c>
      <c r="D4" s="263" t="s">
        <v>122</v>
      </c>
      <c r="E4" s="263" t="s">
        <v>6</v>
      </c>
      <c r="F4" s="264" t="s">
        <v>7</v>
      </c>
      <c r="G4" s="264" t="s">
        <v>8</v>
      </c>
      <c r="H4" s="265" t="s">
        <v>9</v>
      </c>
      <c r="I4" s="266" t="s">
        <v>10</v>
      </c>
      <c r="J4" s="323" t="s">
        <v>11</v>
      </c>
    </row>
    <row r="5" spans="1:10" ht="31.5" customHeight="1" x14ac:dyDescent="0.3">
      <c r="A5" s="454" t="s">
        <v>123</v>
      </c>
      <c r="B5" s="267" t="s">
        <v>13</v>
      </c>
      <c r="C5" s="268" t="s">
        <v>14</v>
      </c>
      <c r="D5" s="268">
        <v>45</v>
      </c>
      <c r="E5" s="268" t="s">
        <v>14</v>
      </c>
      <c r="F5" s="268">
        <v>2</v>
      </c>
      <c r="G5" s="268" t="s">
        <v>14</v>
      </c>
      <c r="H5" s="268" t="s">
        <v>14</v>
      </c>
      <c r="I5" s="269">
        <v>117</v>
      </c>
      <c r="J5" s="270">
        <f>SUM(C5:I5)</f>
        <v>164</v>
      </c>
    </row>
    <row r="6" spans="1:10" ht="31.5" customHeight="1" x14ac:dyDescent="0.3">
      <c r="A6" s="447"/>
      <c r="B6" s="271" t="s">
        <v>15</v>
      </c>
      <c r="C6" s="272" t="s">
        <v>16</v>
      </c>
      <c r="D6" s="272">
        <f t="shared" ref="D6:J6" si="0">D5/D$21</f>
        <v>2.3646873357856018E-2</v>
      </c>
      <c r="E6" s="272" t="s">
        <v>16</v>
      </c>
      <c r="F6" s="272">
        <f t="shared" ref="F6" si="1">F5/F$21</f>
        <v>2.6666666666666668E-2</v>
      </c>
      <c r="G6" s="272" t="s">
        <v>16</v>
      </c>
      <c r="H6" s="272" t="s">
        <v>16</v>
      </c>
      <c r="I6" s="273">
        <f t="shared" si="0"/>
        <v>8.9312977099236635E-2</v>
      </c>
      <c r="J6" s="274">
        <f t="shared" si="0"/>
        <v>4.9878345498783457E-2</v>
      </c>
    </row>
    <row r="7" spans="1:10" ht="25.5" customHeight="1" x14ac:dyDescent="0.3">
      <c r="A7" s="446" t="s">
        <v>124</v>
      </c>
      <c r="B7" s="275" t="s">
        <v>13</v>
      </c>
      <c r="C7" s="276" t="s">
        <v>14</v>
      </c>
      <c r="D7" s="276">
        <v>126</v>
      </c>
      <c r="E7" s="276" t="s">
        <v>14</v>
      </c>
      <c r="F7" s="276">
        <v>23</v>
      </c>
      <c r="G7" s="276" t="s">
        <v>14</v>
      </c>
      <c r="H7" s="276" t="s">
        <v>14</v>
      </c>
      <c r="I7" s="277">
        <v>155</v>
      </c>
      <c r="J7" s="278">
        <f t="shared" ref="J7" si="2">SUM(C7:I7)</f>
        <v>304</v>
      </c>
    </row>
    <row r="8" spans="1:10" ht="25.5" customHeight="1" x14ac:dyDescent="0.3">
      <c r="A8" s="447"/>
      <c r="B8" s="271" t="s">
        <v>15</v>
      </c>
      <c r="C8" s="272" t="s">
        <v>16</v>
      </c>
      <c r="D8" s="272">
        <f t="shared" ref="D8:J8" si="3">D7/D$21</f>
        <v>6.621124540199684E-2</v>
      </c>
      <c r="E8" s="272" t="s">
        <v>16</v>
      </c>
      <c r="F8" s="272">
        <f t="shared" ref="F8" si="4">F7/F$21</f>
        <v>0.30666666666666664</v>
      </c>
      <c r="G8" s="272" t="s">
        <v>16</v>
      </c>
      <c r="H8" s="272" t="s">
        <v>16</v>
      </c>
      <c r="I8" s="273">
        <f t="shared" si="3"/>
        <v>0.1183206106870229</v>
      </c>
      <c r="J8" s="274">
        <f t="shared" si="3"/>
        <v>9.2457420924574207E-2</v>
      </c>
    </row>
    <row r="9" spans="1:10" ht="33.75" customHeight="1" x14ac:dyDescent="0.3">
      <c r="A9" s="446" t="s">
        <v>125</v>
      </c>
      <c r="B9" s="275" t="s">
        <v>13</v>
      </c>
      <c r="C9" s="276" t="s">
        <v>14</v>
      </c>
      <c r="D9" s="276">
        <v>441</v>
      </c>
      <c r="E9" s="276" t="s">
        <v>14</v>
      </c>
      <c r="F9" s="276">
        <v>15</v>
      </c>
      <c r="G9" s="276" t="s">
        <v>14</v>
      </c>
      <c r="H9" s="276" t="s">
        <v>14</v>
      </c>
      <c r="I9" s="277">
        <v>547</v>
      </c>
      <c r="J9" s="278">
        <f t="shared" ref="J9" si="5">SUM(C9:I9)</f>
        <v>1003</v>
      </c>
    </row>
    <row r="10" spans="1:10" ht="33.75" customHeight="1" x14ac:dyDescent="0.3">
      <c r="A10" s="447"/>
      <c r="B10" s="271" t="s">
        <v>15</v>
      </c>
      <c r="C10" s="272" t="s">
        <v>16</v>
      </c>
      <c r="D10" s="272">
        <f t="shared" ref="D10:J10" si="6">D9/D$21</f>
        <v>0.23173935890698896</v>
      </c>
      <c r="E10" s="272" t="s">
        <v>16</v>
      </c>
      <c r="F10" s="272">
        <f t="shared" ref="F10" si="7">F9/F$21</f>
        <v>0.2</v>
      </c>
      <c r="G10" s="272" t="s">
        <v>16</v>
      </c>
      <c r="H10" s="272" t="s">
        <v>16</v>
      </c>
      <c r="I10" s="273">
        <f t="shared" si="6"/>
        <v>0.41755725190839693</v>
      </c>
      <c r="J10" s="274">
        <f t="shared" si="6"/>
        <v>0.30504866180048662</v>
      </c>
    </row>
    <row r="11" spans="1:10" ht="25.5" customHeight="1" x14ac:dyDescent="0.3">
      <c r="A11" s="446" t="s">
        <v>126</v>
      </c>
      <c r="B11" s="275" t="s">
        <v>13</v>
      </c>
      <c r="C11" s="276" t="s">
        <v>14</v>
      </c>
      <c r="D11" s="276">
        <v>182</v>
      </c>
      <c r="E11" s="276" t="s">
        <v>14</v>
      </c>
      <c r="F11" s="276">
        <v>20</v>
      </c>
      <c r="G11" s="276" t="s">
        <v>14</v>
      </c>
      <c r="H11" s="276" t="s">
        <v>14</v>
      </c>
      <c r="I11" s="277">
        <v>228</v>
      </c>
      <c r="J11" s="278">
        <f t="shared" ref="J11" si="8">SUM(C11:I11)</f>
        <v>430</v>
      </c>
    </row>
    <row r="12" spans="1:10" ht="25.5" customHeight="1" x14ac:dyDescent="0.3">
      <c r="A12" s="447"/>
      <c r="B12" s="271" t="s">
        <v>15</v>
      </c>
      <c r="C12" s="272" t="s">
        <v>16</v>
      </c>
      <c r="D12" s="272">
        <f t="shared" ref="D12:J12" si="9">D11/D$21</f>
        <v>9.5638465580662108E-2</v>
      </c>
      <c r="E12" s="272" t="s">
        <v>16</v>
      </c>
      <c r="F12" s="272">
        <f t="shared" ref="F12" si="10">F11/F$21</f>
        <v>0.26666666666666666</v>
      </c>
      <c r="G12" s="272" t="s">
        <v>16</v>
      </c>
      <c r="H12" s="272" t="s">
        <v>16</v>
      </c>
      <c r="I12" s="273">
        <f t="shared" si="9"/>
        <v>0.17404580152671756</v>
      </c>
      <c r="J12" s="274">
        <f t="shared" si="9"/>
        <v>0.13077858880778589</v>
      </c>
    </row>
    <row r="13" spans="1:10" ht="25.5" customHeight="1" x14ac:dyDescent="0.3">
      <c r="A13" s="446" t="s">
        <v>127</v>
      </c>
      <c r="B13" s="275" t="s">
        <v>13</v>
      </c>
      <c r="C13" s="276" t="s">
        <v>14</v>
      </c>
      <c r="D13" s="276">
        <v>79</v>
      </c>
      <c r="E13" s="276" t="s">
        <v>14</v>
      </c>
      <c r="F13" s="276">
        <v>4</v>
      </c>
      <c r="G13" s="276" t="s">
        <v>14</v>
      </c>
      <c r="H13" s="276" t="s">
        <v>14</v>
      </c>
      <c r="I13" s="277">
        <v>51</v>
      </c>
      <c r="J13" s="278">
        <f t="shared" ref="J13" si="11">SUM(C13:I13)</f>
        <v>134</v>
      </c>
    </row>
    <row r="14" spans="1:10" ht="25.5" customHeight="1" x14ac:dyDescent="0.3">
      <c r="A14" s="447"/>
      <c r="B14" s="271" t="s">
        <v>15</v>
      </c>
      <c r="C14" s="272" t="s">
        <v>16</v>
      </c>
      <c r="D14" s="272">
        <f t="shared" ref="D14:J14" si="12">D13/D$21</f>
        <v>4.1513399894902783E-2</v>
      </c>
      <c r="E14" s="272" t="s">
        <v>16</v>
      </c>
      <c r="F14" s="272">
        <f t="shared" ref="F14" si="13">F13/F$21</f>
        <v>5.3333333333333337E-2</v>
      </c>
      <c r="G14" s="272" t="s">
        <v>16</v>
      </c>
      <c r="H14" s="272" t="s">
        <v>16</v>
      </c>
      <c r="I14" s="273">
        <f t="shared" si="12"/>
        <v>3.8931297709923665E-2</v>
      </c>
      <c r="J14" s="274">
        <f t="shared" si="12"/>
        <v>4.0754257907542578E-2</v>
      </c>
    </row>
    <row r="15" spans="1:10" ht="25.5" customHeight="1" x14ac:dyDescent="0.3">
      <c r="A15" s="446" t="s">
        <v>128</v>
      </c>
      <c r="B15" s="275" t="s">
        <v>13</v>
      </c>
      <c r="C15" s="276" t="s">
        <v>14</v>
      </c>
      <c r="D15" s="276">
        <v>37</v>
      </c>
      <c r="E15" s="276" t="s">
        <v>14</v>
      </c>
      <c r="F15" s="276">
        <v>4</v>
      </c>
      <c r="G15" s="276" t="s">
        <v>14</v>
      </c>
      <c r="H15" s="276" t="s">
        <v>14</v>
      </c>
      <c r="I15" s="277">
        <v>81</v>
      </c>
      <c r="J15" s="278">
        <f t="shared" ref="J15" si="14">SUM(C15:I15)</f>
        <v>122</v>
      </c>
    </row>
    <row r="16" spans="1:10" ht="25.5" customHeight="1" x14ac:dyDescent="0.3">
      <c r="A16" s="447"/>
      <c r="B16" s="271" t="s">
        <v>15</v>
      </c>
      <c r="C16" s="272" t="s">
        <v>16</v>
      </c>
      <c r="D16" s="272">
        <f t="shared" ref="D16:J16" si="15">D15/D$21</f>
        <v>1.9442984760903836E-2</v>
      </c>
      <c r="E16" s="272" t="s">
        <v>16</v>
      </c>
      <c r="F16" s="272">
        <f t="shared" ref="F16" si="16">F15/F$21</f>
        <v>5.3333333333333337E-2</v>
      </c>
      <c r="G16" s="272" t="s">
        <v>16</v>
      </c>
      <c r="H16" s="272" t="s">
        <v>16</v>
      </c>
      <c r="I16" s="273">
        <f t="shared" si="15"/>
        <v>6.1832061068702288E-2</v>
      </c>
      <c r="J16" s="274">
        <f t="shared" si="15"/>
        <v>3.7104622871046232E-2</v>
      </c>
    </row>
    <row r="17" spans="1:10" ht="25.5" customHeight="1" x14ac:dyDescent="0.3">
      <c r="A17" s="448" t="s">
        <v>129</v>
      </c>
      <c r="B17" s="275" t="s">
        <v>13</v>
      </c>
      <c r="C17" s="276" t="s">
        <v>14</v>
      </c>
      <c r="D17" s="276">
        <v>487</v>
      </c>
      <c r="E17" s="276" t="s">
        <v>14</v>
      </c>
      <c r="F17" s="276">
        <v>0</v>
      </c>
      <c r="G17" s="276" t="s">
        <v>14</v>
      </c>
      <c r="H17" s="276" t="s">
        <v>14</v>
      </c>
      <c r="I17" s="277">
        <v>2</v>
      </c>
      <c r="J17" s="278">
        <f t="shared" ref="J17" si="17">SUM(C17:I17)</f>
        <v>489</v>
      </c>
    </row>
    <row r="18" spans="1:10" ht="25.5" customHeight="1" x14ac:dyDescent="0.3">
      <c r="A18" s="447"/>
      <c r="B18" s="271" t="s">
        <v>15</v>
      </c>
      <c r="C18" s="272" t="s">
        <v>16</v>
      </c>
      <c r="D18" s="272">
        <f t="shared" ref="D18:J18" si="18">D17/D$21</f>
        <v>0.25591171833946402</v>
      </c>
      <c r="E18" s="272" t="s">
        <v>16</v>
      </c>
      <c r="F18" s="272">
        <f t="shared" ref="F18" si="19">F17/F$21</f>
        <v>0</v>
      </c>
      <c r="G18" s="272" t="s">
        <v>16</v>
      </c>
      <c r="H18" s="272" t="s">
        <v>16</v>
      </c>
      <c r="I18" s="273">
        <f t="shared" si="18"/>
        <v>1.5267175572519084E-3</v>
      </c>
      <c r="J18" s="274">
        <f t="shared" si="18"/>
        <v>0.14872262773722628</v>
      </c>
    </row>
    <row r="19" spans="1:10" ht="25.5" customHeight="1" x14ac:dyDescent="0.3">
      <c r="A19" s="448" t="s">
        <v>130</v>
      </c>
      <c r="B19" s="275" t="s">
        <v>13</v>
      </c>
      <c r="C19" s="276" t="s">
        <v>14</v>
      </c>
      <c r="D19" s="276">
        <v>506</v>
      </c>
      <c r="E19" s="276" t="s">
        <v>14</v>
      </c>
      <c r="F19" s="276">
        <v>7</v>
      </c>
      <c r="G19" s="276" t="s">
        <v>14</v>
      </c>
      <c r="H19" s="276" t="s">
        <v>14</v>
      </c>
      <c r="I19" s="277">
        <v>129</v>
      </c>
      <c r="J19" s="278">
        <f t="shared" ref="J19" si="20">SUM(C19:I19)</f>
        <v>642</v>
      </c>
    </row>
    <row r="20" spans="1:10" ht="25.5" customHeight="1" thickBot="1" x14ac:dyDescent="0.35">
      <c r="A20" s="448"/>
      <c r="B20" s="275" t="s">
        <v>15</v>
      </c>
      <c r="C20" s="279" t="s">
        <v>16</v>
      </c>
      <c r="D20" s="279">
        <f t="shared" ref="D20:J20" si="21">D19/D$21</f>
        <v>0.26589595375722541</v>
      </c>
      <c r="E20" s="279" t="s">
        <v>16</v>
      </c>
      <c r="F20" s="279">
        <f t="shared" ref="F20" si="22">F19/F$21</f>
        <v>9.3333333333333338E-2</v>
      </c>
      <c r="G20" s="279" t="s">
        <v>16</v>
      </c>
      <c r="H20" s="279" t="s">
        <v>16</v>
      </c>
      <c r="I20" s="280">
        <f t="shared" si="21"/>
        <v>9.8473282442748097E-2</v>
      </c>
      <c r="J20" s="281">
        <f t="shared" si="21"/>
        <v>0.19525547445255476</v>
      </c>
    </row>
    <row r="21" spans="1:10" ht="30.75" customHeight="1" x14ac:dyDescent="0.3">
      <c r="A21" s="438" t="s">
        <v>131</v>
      </c>
      <c r="B21" s="282" t="s">
        <v>13</v>
      </c>
      <c r="C21" s="19" t="s">
        <v>14</v>
      </c>
      <c r="D21" s="19">
        <f t="shared" ref="D21:J21" si="23">D5+D7+D9+D11+D13+D15+D17+D19</f>
        <v>1903</v>
      </c>
      <c r="E21" s="19" t="s">
        <v>14</v>
      </c>
      <c r="F21" s="19">
        <f t="shared" ref="F21" si="24">F5+F7+F9+F11+F13+F15+F17+F19</f>
        <v>75</v>
      </c>
      <c r="G21" s="19" t="s">
        <v>14</v>
      </c>
      <c r="H21" s="19" t="s">
        <v>14</v>
      </c>
      <c r="I21" s="194">
        <f t="shared" si="23"/>
        <v>1310</v>
      </c>
      <c r="J21" s="20">
        <f t="shared" si="23"/>
        <v>3288</v>
      </c>
    </row>
    <row r="22" spans="1:10" ht="30.75" customHeight="1" thickBot="1" x14ac:dyDescent="0.35">
      <c r="A22" s="439"/>
      <c r="B22" s="283" t="s">
        <v>15</v>
      </c>
      <c r="C22" s="22" t="s">
        <v>16</v>
      </c>
      <c r="D22" s="22">
        <f t="shared" ref="D22:I22" si="25">D21/D$21</f>
        <v>1</v>
      </c>
      <c r="E22" s="22" t="s">
        <v>16</v>
      </c>
      <c r="F22" s="22">
        <f t="shared" ref="F22" si="26">F21/F$21</f>
        <v>1</v>
      </c>
      <c r="G22" s="22" t="s">
        <v>16</v>
      </c>
      <c r="H22" s="22" t="s">
        <v>16</v>
      </c>
      <c r="I22" s="197">
        <f t="shared" si="25"/>
        <v>1</v>
      </c>
      <c r="J22" s="23">
        <f>J21/J$21</f>
        <v>1</v>
      </c>
    </row>
    <row r="23" spans="1:10" ht="36" customHeight="1" thickBot="1" x14ac:dyDescent="0.35">
      <c r="A23" s="24"/>
      <c r="B23" s="25"/>
      <c r="C23" s="26"/>
      <c r="D23" s="26"/>
      <c r="E23" s="26"/>
      <c r="F23" s="26"/>
      <c r="G23" s="26"/>
      <c r="H23" s="26"/>
      <c r="I23" s="26"/>
      <c r="J23" s="26"/>
    </row>
    <row r="24" spans="1:10" ht="57" customHeight="1" x14ac:dyDescent="0.3">
      <c r="A24" s="27" t="s">
        <v>132</v>
      </c>
      <c r="B24" s="284" t="s">
        <v>13</v>
      </c>
      <c r="C24" s="285" t="s">
        <v>14</v>
      </c>
      <c r="D24" s="286">
        <v>0</v>
      </c>
      <c r="E24" s="286" t="s">
        <v>14</v>
      </c>
      <c r="F24" s="286">
        <v>0</v>
      </c>
      <c r="G24" s="286" t="s">
        <v>14</v>
      </c>
      <c r="H24" s="286" t="s">
        <v>14</v>
      </c>
      <c r="I24" s="287">
        <v>1</v>
      </c>
      <c r="J24" s="288">
        <f>SUM(C24:I24)</f>
        <v>1</v>
      </c>
    </row>
    <row r="25" spans="1:10" ht="55.5" customHeight="1" thickBot="1" x14ac:dyDescent="0.35">
      <c r="A25" s="33" t="s">
        <v>30</v>
      </c>
      <c r="B25" s="289" t="s">
        <v>13</v>
      </c>
      <c r="C25" s="290" t="s">
        <v>14</v>
      </c>
      <c r="D25" s="291">
        <f t="shared" ref="D25:J25" si="27">D26-D21-D24</f>
        <v>0</v>
      </c>
      <c r="E25" s="290" t="s">
        <v>14</v>
      </c>
      <c r="F25" s="291">
        <f t="shared" ref="F25" si="28">F26-F21-F24</f>
        <v>0</v>
      </c>
      <c r="G25" s="292" t="s">
        <v>14</v>
      </c>
      <c r="H25" s="292" t="s">
        <v>14</v>
      </c>
      <c r="I25" s="293">
        <f t="shared" si="27"/>
        <v>0</v>
      </c>
      <c r="J25" s="294">
        <f t="shared" si="27"/>
        <v>0</v>
      </c>
    </row>
    <row r="26" spans="1:10" ht="54.75" customHeight="1" thickBot="1" x14ac:dyDescent="0.35">
      <c r="A26" s="326" t="s">
        <v>31</v>
      </c>
      <c r="B26" s="295" t="s">
        <v>13</v>
      </c>
      <c r="C26" s="290" t="s">
        <v>14</v>
      </c>
      <c r="D26" s="292">
        <v>1903</v>
      </c>
      <c r="E26" s="292" t="s">
        <v>14</v>
      </c>
      <c r="F26" s="292">
        <v>75</v>
      </c>
      <c r="G26" s="292" t="s">
        <v>14</v>
      </c>
      <c r="H26" s="292" t="s">
        <v>14</v>
      </c>
      <c r="I26" s="293">
        <v>1311</v>
      </c>
      <c r="J26" s="294">
        <f>SUM(C26:I26)</f>
        <v>3289</v>
      </c>
    </row>
    <row r="27" spans="1:10" ht="54.75" customHeight="1" thickBot="1" x14ac:dyDescent="0.35">
      <c r="A27" s="322"/>
      <c r="B27" s="24"/>
      <c r="C27" s="41"/>
      <c r="D27" s="41"/>
      <c r="E27" s="41"/>
      <c r="F27" s="41"/>
      <c r="G27" s="41"/>
      <c r="H27" s="41"/>
      <c r="I27" s="41"/>
      <c r="J27" s="42"/>
    </row>
    <row r="28" spans="1:10" ht="36.75" customHeight="1" x14ac:dyDescent="0.3">
      <c r="A28" s="440" t="s">
        <v>32</v>
      </c>
      <c r="B28" s="441"/>
      <c r="C28" s="441"/>
      <c r="D28" s="44"/>
      <c r="E28" s="44"/>
      <c r="F28" s="44"/>
      <c r="G28" s="44"/>
      <c r="H28" s="44"/>
      <c r="I28" s="44"/>
      <c r="J28" s="45"/>
    </row>
    <row r="29" spans="1:10" ht="36.75" customHeight="1" x14ac:dyDescent="0.3">
      <c r="A29" s="442" t="s">
        <v>33</v>
      </c>
      <c r="B29" s="443"/>
      <c r="C29" s="296">
        <v>0</v>
      </c>
      <c r="D29" s="297">
        <v>1</v>
      </c>
      <c r="E29" s="297">
        <v>0</v>
      </c>
      <c r="F29" s="297">
        <v>1</v>
      </c>
      <c r="G29" s="297">
        <v>0</v>
      </c>
      <c r="H29" s="297">
        <v>0</v>
      </c>
      <c r="I29" s="297">
        <v>1</v>
      </c>
      <c r="J29" s="298">
        <f>SUM(C29:I29)</f>
        <v>3</v>
      </c>
    </row>
    <row r="30" spans="1:10" ht="36.75" customHeight="1" thickBot="1" x14ac:dyDescent="0.35">
      <c r="A30" s="444" t="s">
        <v>34</v>
      </c>
      <c r="B30" s="445"/>
      <c r="C30" s="299">
        <v>0</v>
      </c>
      <c r="D30" s="300">
        <v>3</v>
      </c>
      <c r="E30" s="300">
        <v>0</v>
      </c>
      <c r="F30" s="300">
        <v>2</v>
      </c>
      <c r="G30" s="300">
        <v>2</v>
      </c>
      <c r="H30" s="300">
        <v>0</v>
      </c>
      <c r="I30" s="301">
        <v>1</v>
      </c>
      <c r="J30" s="302">
        <f>SUM(C30:I30)</f>
        <v>8</v>
      </c>
    </row>
    <row r="31" spans="1:10" ht="31.5" customHeight="1" x14ac:dyDescent="0.3">
      <c r="A31" s="303" t="s">
        <v>35</v>
      </c>
      <c r="B31" s="143"/>
      <c r="C31" s="55"/>
      <c r="D31" s="55"/>
      <c r="E31" s="55"/>
      <c r="F31" s="55"/>
      <c r="G31" s="55"/>
      <c r="H31" s="55"/>
      <c r="I31" s="55"/>
      <c r="J31" s="55"/>
    </row>
    <row r="32" spans="1:10" ht="38.25" customHeight="1" x14ac:dyDescent="0.3">
      <c r="A32" s="338" t="s">
        <v>133</v>
      </c>
      <c r="B32" s="338"/>
      <c r="C32" s="338"/>
      <c r="D32" s="338"/>
      <c r="E32" s="338"/>
      <c r="F32" s="338"/>
      <c r="G32" s="338"/>
      <c r="H32" s="338"/>
      <c r="I32" s="338"/>
      <c r="J32" s="338"/>
    </row>
    <row r="33" spans="1:1" x14ac:dyDescent="0.3">
      <c r="A33" t="s">
        <v>134</v>
      </c>
    </row>
  </sheetData>
  <mergeCells count="17">
    <mergeCell ref="A19:A20"/>
    <mergeCell ref="A1:J1"/>
    <mergeCell ref="A2:J2"/>
    <mergeCell ref="A3:B4"/>
    <mergeCell ref="C3:J3"/>
    <mergeCell ref="A5:A6"/>
    <mergeCell ref="A7:A8"/>
    <mergeCell ref="A9:A10"/>
    <mergeCell ref="A11:A12"/>
    <mergeCell ref="A13:A14"/>
    <mergeCell ref="A15:A16"/>
    <mergeCell ref="A17:A18"/>
    <mergeCell ref="A21:A22"/>
    <mergeCell ref="A28:C28"/>
    <mergeCell ref="A29:B29"/>
    <mergeCell ref="A30:B30"/>
    <mergeCell ref="A32:J32"/>
  </mergeCells>
  <pageMargins left="0.70866141732283472" right="0.70866141732283472" top="0.74803149606299213" bottom="0.74803149606299213" header="0.31496062992125984" footer="0.31496062992125984"/>
  <pageSetup paperSize="9" scale="43"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B98FC-2EA2-4332-B89D-612BAB22CA47}">
  <sheetPr>
    <tabColor rgb="FF53E040"/>
    <pageSetUpPr fitToPage="1"/>
  </sheetPr>
  <dimension ref="A1:J33"/>
  <sheetViews>
    <sheetView zoomScale="55" zoomScaleNormal="55" workbookViewId="0">
      <selection sqref="A1:J1"/>
    </sheetView>
  </sheetViews>
  <sheetFormatPr baseColWidth="10" defaultRowHeight="14.4" x14ac:dyDescent="0.3"/>
  <cols>
    <col min="1" max="1" width="57.88671875" customWidth="1"/>
    <col min="2" max="2" width="10.109375" customWidth="1"/>
    <col min="3" max="4" width="22.5546875" customWidth="1"/>
    <col min="5" max="5" width="27.5546875" customWidth="1"/>
    <col min="6" max="10" width="22.5546875" customWidth="1"/>
  </cols>
  <sheetData>
    <row r="1" spans="1:10" ht="34.5" customHeight="1" x14ac:dyDescent="0.3">
      <c r="A1" s="430" t="s">
        <v>36</v>
      </c>
      <c r="B1" s="430"/>
      <c r="C1" s="430"/>
      <c r="D1" s="430"/>
      <c r="E1" s="430"/>
      <c r="F1" s="430"/>
      <c r="G1" s="430"/>
      <c r="H1" s="430"/>
      <c r="I1" s="430"/>
      <c r="J1" s="430"/>
    </row>
    <row r="2" spans="1:10" ht="57" customHeight="1" thickBot="1" x14ac:dyDescent="0.35">
      <c r="A2" s="430" t="s">
        <v>37</v>
      </c>
      <c r="B2" s="430"/>
      <c r="C2" s="431"/>
      <c r="D2" s="431"/>
      <c r="E2" s="431"/>
      <c r="F2" s="431"/>
      <c r="G2" s="431"/>
      <c r="H2" s="431"/>
      <c r="I2" s="431"/>
      <c r="J2" s="431"/>
    </row>
    <row r="3" spans="1:10" ht="51.75" customHeight="1" thickBot="1" x14ac:dyDescent="0.35">
      <c r="A3" s="358" t="s">
        <v>38</v>
      </c>
      <c r="B3" s="359"/>
      <c r="C3" s="422" t="s">
        <v>3</v>
      </c>
      <c r="D3" s="423"/>
      <c r="E3" s="423"/>
      <c r="F3" s="423"/>
      <c r="G3" s="423"/>
      <c r="H3" s="423"/>
      <c r="I3" s="423"/>
      <c r="J3" s="424"/>
    </row>
    <row r="4" spans="1:10" ht="70.5" customHeight="1" thickBot="1" x14ac:dyDescent="0.35">
      <c r="A4" s="360"/>
      <c r="B4" s="361"/>
      <c r="C4" s="56" t="s">
        <v>4</v>
      </c>
      <c r="D4" s="4" t="s">
        <v>5</v>
      </c>
      <c r="E4" s="4" t="s">
        <v>6</v>
      </c>
      <c r="F4" s="57" t="s">
        <v>7</v>
      </c>
      <c r="G4" s="57" t="s">
        <v>8</v>
      </c>
      <c r="H4" s="4" t="s">
        <v>9</v>
      </c>
      <c r="I4" s="58" t="s">
        <v>10</v>
      </c>
      <c r="J4" s="59" t="s">
        <v>11</v>
      </c>
    </row>
    <row r="5" spans="1:10" ht="31.5" customHeight="1" x14ac:dyDescent="0.3">
      <c r="A5" s="456" t="s">
        <v>39</v>
      </c>
      <c r="B5" s="60" t="s">
        <v>40</v>
      </c>
      <c r="C5" s="61" t="s">
        <v>14</v>
      </c>
      <c r="D5" s="61" t="s">
        <v>14</v>
      </c>
      <c r="E5" s="61" t="s">
        <v>14</v>
      </c>
      <c r="F5" s="62">
        <v>3</v>
      </c>
      <c r="G5" s="61" t="s">
        <v>14</v>
      </c>
      <c r="H5" s="61" t="s">
        <v>14</v>
      </c>
      <c r="I5" s="62">
        <v>3</v>
      </c>
      <c r="J5" s="63">
        <f>SUM(C5:I5)</f>
        <v>6</v>
      </c>
    </row>
    <row r="6" spans="1:10" ht="31.5" customHeight="1" x14ac:dyDescent="0.3">
      <c r="A6" s="457"/>
      <c r="B6" s="64" t="s">
        <v>15</v>
      </c>
      <c r="C6" s="65" t="s">
        <v>16</v>
      </c>
      <c r="D6" s="65" t="s">
        <v>16</v>
      </c>
      <c r="E6" s="65" t="s">
        <v>16</v>
      </c>
      <c r="F6" s="66">
        <f t="shared" ref="F6" si="0">F5/F$23</f>
        <v>0.04</v>
      </c>
      <c r="G6" s="65" t="s">
        <v>16</v>
      </c>
      <c r="H6" s="65" t="s">
        <v>16</v>
      </c>
      <c r="I6" s="66">
        <f t="shared" ref="I6:J6" si="1">I5/I$23</f>
        <v>2.2900763358778627E-3</v>
      </c>
      <c r="J6" s="67">
        <f t="shared" si="1"/>
        <v>4.3321299638989169E-3</v>
      </c>
    </row>
    <row r="7" spans="1:10" ht="25.5" customHeight="1" x14ac:dyDescent="0.3">
      <c r="A7" s="455" t="s">
        <v>41</v>
      </c>
      <c r="B7" s="68" t="s">
        <v>13</v>
      </c>
      <c r="C7" s="69" t="s">
        <v>14</v>
      </c>
      <c r="D7" s="69" t="s">
        <v>14</v>
      </c>
      <c r="E7" s="69" t="s">
        <v>14</v>
      </c>
      <c r="F7" s="70">
        <v>0</v>
      </c>
      <c r="G7" s="69" t="s">
        <v>14</v>
      </c>
      <c r="H7" s="69" t="s">
        <v>14</v>
      </c>
      <c r="I7" s="70">
        <v>27</v>
      </c>
      <c r="J7" s="71">
        <f t="shared" ref="J7" si="2">SUM(C7:I7)</f>
        <v>27</v>
      </c>
    </row>
    <row r="8" spans="1:10" ht="25.5" customHeight="1" x14ac:dyDescent="0.3">
      <c r="A8" s="457"/>
      <c r="B8" s="64" t="s">
        <v>15</v>
      </c>
      <c r="C8" s="65" t="s">
        <v>16</v>
      </c>
      <c r="D8" s="65" t="s">
        <v>16</v>
      </c>
      <c r="E8" s="65" t="s">
        <v>16</v>
      </c>
      <c r="F8" s="66">
        <f t="shared" ref="F8" si="3">F7/F$23</f>
        <v>0</v>
      </c>
      <c r="G8" s="65" t="s">
        <v>16</v>
      </c>
      <c r="H8" s="65" t="s">
        <v>16</v>
      </c>
      <c r="I8" s="66">
        <f t="shared" ref="I8:J8" si="4">I7/I$23</f>
        <v>2.0610687022900764E-2</v>
      </c>
      <c r="J8" s="67">
        <f t="shared" si="4"/>
        <v>1.9494584837545126E-2</v>
      </c>
    </row>
    <row r="9" spans="1:10" ht="25.5" customHeight="1" x14ac:dyDescent="0.3">
      <c r="A9" s="455" t="s">
        <v>42</v>
      </c>
      <c r="B9" s="68" t="s">
        <v>13</v>
      </c>
      <c r="C9" s="69" t="s">
        <v>14</v>
      </c>
      <c r="D9" s="69" t="s">
        <v>14</v>
      </c>
      <c r="E9" s="69" t="s">
        <v>14</v>
      </c>
      <c r="F9" s="70">
        <v>0</v>
      </c>
      <c r="G9" s="69" t="s">
        <v>14</v>
      </c>
      <c r="H9" s="69" t="s">
        <v>14</v>
      </c>
      <c r="I9" s="70">
        <v>2</v>
      </c>
      <c r="J9" s="71">
        <f t="shared" ref="J9" si="5">SUM(C9:I9)</f>
        <v>2</v>
      </c>
    </row>
    <row r="10" spans="1:10" ht="25.5" customHeight="1" x14ac:dyDescent="0.3">
      <c r="A10" s="457"/>
      <c r="B10" s="64" t="s">
        <v>15</v>
      </c>
      <c r="C10" s="65" t="s">
        <v>16</v>
      </c>
      <c r="D10" s="65" t="s">
        <v>16</v>
      </c>
      <c r="E10" s="65" t="s">
        <v>16</v>
      </c>
      <c r="F10" s="66">
        <f t="shared" ref="F10" si="6">F9/F$23</f>
        <v>0</v>
      </c>
      <c r="G10" s="65" t="s">
        <v>16</v>
      </c>
      <c r="H10" s="65" t="s">
        <v>16</v>
      </c>
      <c r="I10" s="66">
        <f t="shared" ref="I10:J10" si="7">I9/I$23</f>
        <v>1.5267175572519084E-3</v>
      </c>
      <c r="J10" s="67">
        <f t="shared" si="7"/>
        <v>1.4440433212996389E-3</v>
      </c>
    </row>
    <row r="11" spans="1:10" ht="25.5" customHeight="1" x14ac:dyDescent="0.3">
      <c r="A11" s="455" t="s">
        <v>43</v>
      </c>
      <c r="B11" s="68" t="s">
        <v>13</v>
      </c>
      <c r="C11" s="69" t="s">
        <v>14</v>
      </c>
      <c r="D11" s="69" t="s">
        <v>14</v>
      </c>
      <c r="E11" s="69" t="s">
        <v>14</v>
      </c>
      <c r="F11" s="70">
        <v>1</v>
      </c>
      <c r="G11" s="69" t="s">
        <v>14</v>
      </c>
      <c r="H11" s="69" t="s">
        <v>14</v>
      </c>
      <c r="I11" s="70">
        <v>1</v>
      </c>
      <c r="J11" s="71">
        <f t="shared" ref="J11" si="8">SUM(C11:I11)</f>
        <v>2</v>
      </c>
    </row>
    <row r="12" spans="1:10" ht="25.5" customHeight="1" x14ac:dyDescent="0.3">
      <c r="A12" s="457"/>
      <c r="B12" s="64" t="s">
        <v>15</v>
      </c>
      <c r="C12" s="65" t="s">
        <v>16</v>
      </c>
      <c r="D12" s="65" t="s">
        <v>16</v>
      </c>
      <c r="E12" s="65" t="s">
        <v>16</v>
      </c>
      <c r="F12" s="66">
        <f t="shared" ref="F12" si="9">F11/F$23</f>
        <v>1.3333333333333334E-2</v>
      </c>
      <c r="G12" s="65" t="s">
        <v>16</v>
      </c>
      <c r="H12" s="65" t="s">
        <v>16</v>
      </c>
      <c r="I12" s="66">
        <f t="shared" ref="I12:J12" si="10">I11/I$23</f>
        <v>7.6335877862595419E-4</v>
      </c>
      <c r="J12" s="67">
        <f t="shared" si="10"/>
        <v>1.4440433212996389E-3</v>
      </c>
    </row>
    <row r="13" spans="1:10" ht="25.5" customHeight="1" x14ac:dyDescent="0.3">
      <c r="A13" s="455" t="s">
        <v>44</v>
      </c>
      <c r="B13" s="68" t="s">
        <v>13</v>
      </c>
      <c r="C13" s="69" t="s">
        <v>14</v>
      </c>
      <c r="D13" s="69" t="s">
        <v>14</v>
      </c>
      <c r="E13" s="69" t="s">
        <v>14</v>
      </c>
      <c r="F13" s="70">
        <v>40</v>
      </c>
      <c r="G13" s="69" t="s">
        <v>14</v>
      </c>
      <c r="H13" s="69" t="s">
        <v>14</v>
      </c>
      <c r="I13" s="70">
        <v>1058</v>
      </c>
      <c r="J13" s="71">
        <f>SUM(C13:I13)</f>
        <v>1098</v>
      </c>
    </row>
    <row r="14" spans="1:10" ht="25.5" customHeight="1" x14ac:dyDescent="0.3">
      <c r="A14" s="457"/>
      <c r="B14" s="64" t="s">
        <v>15</v>
      </c>
      <c r="C14" s="65" t="s">
        <v>16</v>
      </c>
      <c r="D14" s="65" t="s">
        <v>16</v>
      </c>
      <c r="E14" s="65" t="s">
        <v>16</v>
      </c>
      <c r="F14" s="66">
        <f t="shared" ref="F14" si="11">F13/F$23</f>
        <v>0.53333333333333333</v>
      </c>
      <c r="G14" s="65" t="s">
        <v>16</v>
      </c>
      <c r="H14" s="65" t="s">
        <v>16</v>
      </c>
      <c r="I14" s="66">
        <f t="shared" ref="I14:J14" si="12">I13/I$23</f>
        <v>0.80763358778625949</v>
      </c>
      <c r="J14" s="67">
        <f t="shared" si="12"/>
        <v>0.79277978339350186</v>
      </c>
    </row>
    <row r="15" spans="1:10" ht="25.5" customHeight="1" x14ac:dyDescent="0.3">
      <c r="A15" s="455" t="s">
        <v>45</v>
      </c>
      <c r="B15" s="68" t="s">
        <v>13</v>
      </c>
      <c r="C15" s="69" t="s">
        <v>14</v>
      </c>
      <c r="D15" s="69" t="s">
        <v>14</v>
      </c>
      <c r="E15" s="69" t="s">
        <v>14</v>
      </c>
      <c r="F15" s="70">
        <v>0</v>
      </c>
      <c r="G15" s="69" t="s">
        <v>14</v>
      </c>
      <c r="H15" s="69" t="s">
        <v>14</v>
      </c>
      <c r="I15" s="70">
        <v>27</v>
      </c>
      <c r="J15" s="71">
        <f t="shared" ref="J15" si="13">SUM(C15:I15)</f>
        <v>27</v>
      </c>
    </row>
    <row r="16" spans="1:10" ht="25.5" customHeight="1" x14ac:dyDescent="0.3">
      <c r="A16" s="457"/>
      <c r="B16" s="64" t="s">
        <v>15</v>
      </c>
      <c r="C16" s="65" t="s">
        <v>16</v>
      </c>
      <c r="D16" s="65" t="s">
        <v>16</v>
      </c>
      <c r="E16" s="65" t="s">
        <v>16</v>
      </c>
      <c r="F16" s="66">
        <f t="shared" ref="F16" si="14">F15/F$23</f>
        <v>0</v>
      </c>
      <c r="G16" s="65" t="s">
        <v>16</v>
      </c>
      <c r="H16" s="65" t="s">
        <v>16</v>
      </c>
      <c r="I16" s="66">
        <f t="shared" ref="I16:J16" si="15">I15/I$23</f>
        <v>2.0610687022900764E-2</v>
      </c>
      <c r="J16" s="67">
        <f t="shared" si="15"/>
        <v>1.9494584837545126E-2</v>
      </c>
    </row>
    <row r="17" spans="1:10" ht="25.5" customHeight="1" x14ac:dyDescent="0.3">
      <c r="A17" s="455" t="s">
        <v>46</v>
      </c>
      <c r="B17" s="68" t="s">
        <v>13</v>
      </c>
      <c r="C17" s="69" t="s">
        <v>14</v>
      </c>
      <c r="D17" s="69" t="s">
        <v>14</v>
      </c>
      <c r="E17" s="69" t="s">
        <v>14</v>
      </c>
      <c r="F17" s="70">
        <v>25</v>
      </c>
      <c r="G17" s="69" t="s">
        <v>14</v>
      </c>
      <c r="H17" s="69" t="s">
        <v>14</v>
      </c>
      <c r="I17" s="70">
        <v>159</v>
      </c>
      <c r="J17" s="71">
        <f t="shared" ref="J17" si="16">SUM(C17:I17)</f>
        <v>184</v>
      </c>
    </row>
    <row r="18" spans="1:10" ht="25.5" customHeight="1" x14ac:dyDescent="0.3">
      <c r="A18" s="457"/>
      <c r="B18" s="64" t="s">
        <v>15</v>
      </c>
      <c r="C18" s="65" t="s">
        <v>16</v>
      </c>
      <c r="D18" s="65" t="s">
        <v>16</v>
      </c>
      <c r="E18" s="65" t="s">
        <v>16</v>
      </c>
      <c r="F18" s="66">
        <f t="shared" ref="F18" si="17">F17/F$23</f>
        <v>0.33333333333333331</v>
      </c>
      <c r="G18" s="65" t="s">
        <v>16</v>
      </c>
      <c r="H18" s="65" t="s">
        <v>16</v>
      </c>
      <c r="I18" s="66">
        <f t="shared" ref="I18:J18" si="18">I17/I$23</f>
        <v>0.12137404580152672</v>
      </c>
      <c r="J18" s="67">
        <f t="shared" si="18"/>
        <v>0.13285198555956679</v>
      </c>
    </row>
    <row r="19" spans="1:10" ht="25.5" customHeight="1" x14ac:dyDescent="0.3">
      <c r="A19" s="455" t="s">
        <v>47</v>
      </c>
      <c r="B19" s="68" t="s">
        <v>13</v>
      </c>
      <c r="C19" s="69" t="s">
        <v>14</v>
      </c>
      <c r="D19" s="69" t="s">
        <v>14</v>
      </c>
      <c r="E19" s="69" t="s">
        <v>14</v>
      </c>
      <c r="F19" s="70">
        <v>0</v>
      </c>
      <c r="G19" s="69" t="s">
        <v>14</v>
      </c>
      <c r="H19" s="69" t="s">
        <v>14</v>
      </c>
      <c r="I19" s="70">
        <v>19</v>
      </c>
      <c r="J19" s="71">
        <f t="shared" ref="J19" si="19">SUM(C19:I19)</f>
        <v>19</v>
      </c>
    </row>
    <row r="20" spans="1:10" ht="25.5" customHeight="1" x14ac:dyDescent="0.3">
      <c r="A20" s="457"/>
      <c r="B20" s="64" t="s">
        <v>15</v>
      </c>
      <c r="C20" s="65" t="s">
        <v>16</v>
      </c>
      <c r="D20" s="65" t="s">
        <v>16</v>
      </c>
      <c r="E20" s="65" t="s">
        <v>16</v>
      </c>
      <c r="F20" s="66">
        <f t="shared" ref="F20" si="20">F19/F$23</f>
        <v>0</v>
      </c>
      <c r="G20" s="65" t="s">
        <v>16</v>
      </c>
      <c r="H20" s="65" t="s">
        <v>16</v>
      </c>
      <c r="I20" s="66">
        <f t="shared" ref="I20:J20" si="21">I19/I$23</f>
        <v>1.4503816793893129E-2</v>
      </c>
      <c r="J20" s="67">
        <f t="shared" si="21"/>
        <v>1.3718411552346571E-2</v>
      </c>
    </row>
    <row r="21" spans="1:10" ht="25.5" customHeight="1" x14ac:dyDescent="0.3">
      <c r="A21" s="455" t="s">
        <v>48</v>
      </c>
      <c r="B21" s="68" t="s">
        <v>13</v>
      </c>
      <c r="C21" s="69" t="s">
        <v>14</v>
      </c>
      <c r="D21" s="69" t="s">
        <v>14</v>
      </c>
      <c r="E21" s="69" t="s">
        <v>14</v>
      </c>
      <c r="F21" s="70">
        <v>6</v>
      </c>
      <c r="G21" s="69" t="s">
        <v>14</v>
      </c>
      <c r="H21" s="69" t="s">
        <v>14</v>
      </c>
      <c r="I21" s="70">
        <v>14</v>
      </c>
      <c r="J21" s="71">
        <f t="shared" ref="J21" si="22">SUM(C21:I21)</f>
        <v>20</v>
      </c>
    </row>
    <row r="22" spans="1:10" ht="25.5" customHeight="1" thickBot="1" x14ac:dyDescent="0.35">
      <c r="A22" s="456"/>
      <c r="B22" s="68" t="s">
        <v>15</v>
      </c>
      <c r="C22" s="72" t="s">
        <v>16</v>
      </c>
      <c r="D22" s="72" t="s">
        <v>16</v>
      </c>
      <c r="E22" s="72" t="s">
        <v>16</v>
      </c>
      <c r="F22" s="73">
        <f t="shared" ref="F22" si="23">F21/F$23</f>
        <v>0.08</v>
      </c>
      <c r="G22" s="72" t="s">
        <v>16</v>
      </c>
      <c r="H22" s="72" t="s">
        <v>16</v>
      </c>
      <c r="I22" s="73">
        <f t="shared" ref="I22:J22" si="24">I21/I$23</f>
        <v>1.0687022900763359E-2</v>
      </c>
      <c r="J22" s="74">
        <f t="shared" si="24"/>
        <v>1.444043321299639E-2</v>
      </c>
    </row>
    <row r="23" spans="1:10" ht="27" customHeight="1" x14ac:dyDescent="0.3">
      <c r="A23" s="358" t="s">
        <v>49</v>
      </c>
      <c r="B23" s="60" t="s">
        <v>13</v>
      </c>
      <c r="C23" s="75" t="s">
        <v>14</v>
      </c>
      <c r="D23" s="75" t="s">
        <v>14</v>
      </c>
      <c r="E23" s="75" t="s">
        <v>14</v>
      </c>
      <c r="F23" s="76">
        <f t="shared" ref="F23" si="25">F5+F7+F9+F11+F13+F15+F17+F19+F21</f>
        <v>75</v>
      </c>
      <c r="G23" s="75" t="s">
        <v>14</v>
      </c>
      <c r="H23" s="75" t="s">
        <v>14</v>
      </c>
      <c r="I23" s="76">
        <f t="shared" ref="I23:J23" si="26">I5+I7+I9+I11+I13+I15+I17+I19+I21</f>
        <v>1310</v>
      </c>
      <c r="J23" s="77">
        <f t="shared" si="26"/>
        <v>1385</v>
      </c>
    </row>
    <row r="24" spans="1:10" ht="27" customHeight="1" thickBot="1" x14ac:dyDescent="0.35">
      <c r="A24" s="360"/>
      <c r="B24" s="78" t="s">
        <v>15</v>
      </c>
      <c r="C24" s="79" t="s">
        <v>16</v>
      </c>
      <c r="D24" s="79" t="s">
        <v>16</v>
      </c>
      <c r="E24" s="79" t="s">
        <v>16</v>
      </c>
      <c r="F24" s="80">
        <f t="shared" ref="F24" si="27">F23/F$23</f>
        <v>1</v>
      </c>
      <c r="G24" s="79" t="s">
        <v>16</v>
      </c>
      <c r="H24" s="79" t="s">
        <v>16</v>
      </c>
      <c r="I24" s="80">
        <f t="shared" ref="I24" si="28">I23/I$23</f>
        <v>1</v>
      </c>
      <c r="J24" s="81">
        <f>J23/J$23</f>
        <v>1</v>
      </c>
    </row>
    <row r="25" spans="1:10" ht="36" customHeight="1" thickBot="1" x14ac:dyDescent="0.35">
      <c r="A25" s="82"/>
      <c r="B25" s="83"/>
      <c r="C25" s="84"/>
      <c r="D25" s="84"/>
      <c r="E25" s="84"/>
      <c r="F25" s="84"/>
      <c r="G25" s="84"/>
      <c r="H25" s="84"/>
      <c r="I25" s="84"/>
      <c r="J25" s="84"/>
    </row>
    <row r="26" spans="1:10" ht="45.75" customHeight="1" x14ac:dyDescent="0.3">
      <c r="A26" s="85" t="s">
        <v>50</v>
      </c>
      <c r="B26" s="86" t="s">
        <v>13</v>
      </c>
      <c r="C26" s="87" t="s">
        <v>14</v>
      </c>
      <c r="D26" s="88" t="s">
        <v>14</v>
      </c>
      <c r="E26" s="88" t="s">
        <v>14</v>
      </c>
      <c r="F26" s="89">
        <v>0</v>
      </c>
      <c r="G26" s="88" t="s">
        <v>14</v>
      </c>
      <c r="H26" s="88" t="s">
        <v>14</v>
      </c>
      <c r="I26" s="89">
        <v>1</v>
      </c>
      <c r="J26" s="90">
        <f>SUM(C26:I26)</f>
        <v>1</v>
      </c>
    </row>
    <row r="27" spans="1:10" ht="45.75" customHeight="1" thickBot="1" x14ac:dyDescent="0.35">
      <c r="A27" s="91" t="s">
        <v>30</v>
      </c>
      <c r="B27" s="78" t="s">
        <v>13</v>
      </c>
      <c r="C27" s="92" t="s">
        <v>14</v>
      </c>
      <c r="D27" s="93">
        <v>1903</v>
      </c>
      <c r="E27" s="93" t="s">
        <v>14</v>
      </c>
      <c r="F27" s="94">
        <f t="shared" ref="F27" si="29">F28-F23-F26</f>
        <v>0</v>
      </c>
      <c r="G27" s="93" t="s">
        <v>14</v>
      </c>
      <c r="H27" s="93" t="s">
        <v>14</v>
      </c>
      <c r="I27" s="94">
        <f t="shared" ref="I27" si="30">I28-I23-I26</f>
        <v>0</v>
      </c>
      <c r="J27" s="95">
        <f>SUM(C27:I27)</f>
        <v>1903</v>
      </c>
    </row>
    <row r="28" spans="1:10" ht="45.75" customHeight="1" thickBot="1" x14ac:dyDescent="0.35">
      <c r="A28" s="327" t="s">
        <v>31</v>
      </c>
      <c r="B28" s="78" t="s">
        <v>13</v>
      </c>
      <c r="C28" s="92" t="s">
        <v>14</v>
      </c>
      <c r="D28" s="93">
        <v>1903</v>
      </c>
      <c r="E28" s="93" t="s">
        <v>14</v>
      </c>
      <c r="F28" s="94">
        <v>75</v>
      </c>
      <c r="G28" s="93" t="s">
        <v>14</v>
      </c>
      <c r="H28" s="93" t="s">
        <v>14</v>
      </c>
      <c r="I28" s="94">
        <v>1311</v>
      </c>
      <c r="J28" s="95">
        <f>SUM(C28:I28)</f>
        <v>3289</v>
      </c>
    </row>
    <row r="29" spans="1:10" ht="48.75" customHeight="1" thickBot="1" x14ac:dyDescent="0.35">
      <c r="A29" s="322"/>
      <c r="B29" s="24"/>
      <c r="C29" s="41"/>
      <c r="D29" s="41"/>
      <c r="E29" s="41"/>
      <c r="F29" s="41"/>
      <c r="G29" s="41"/>
      <c r="H29" s="41"/>
      <c r="I29" s="41"/>
      <c r="J29" s="42"/>
    </row>
    <row r="30" spans="1:10" ht="39.75" customHeight="1" x14ac:dyDescent="0.3">
      <c r="A30" s="332" t="s">
        <v>32</v>
      </c>
      <c r="B30" s="333"/>
      <c r="C30" s="333"/>
      <c r="D30" s="44"/>
      <c r="E30" s="44"/>
      <c r="F30" s="44"/>
      <c r="G30" s="44"/>
      <c r="H30" s="44"/>
      <c r="I30" s="44"/>
      <c r="J30" s="45"/>
    </row>
    <row r="31" spans="1:10" ht="39.75" customHeight="1" x14ac:dyDescent="0.3">
      <c r="A31" s="350" t="s">
        <v>33</v>
      </c>
      <c r="B31" s="351"/>
      <c r="C31" s="46">
        <v>0</v>
      </c>
      <c r="D31" s="47">
        <v>0</v>
      </c>
      <c r="E31" s="47">
        <v>0</v>
      </c>
      <c r="F31" s="47">
        <v>1</v>
      </c>
      <c r="G31" s="47">
        <v>0</v>
      </c>
      <c r="H31" s="47">
        <v>0</v>
      </c>
      <c r="I31" s="47">
        <v>1</v>
      </c>
      <c r="J31" s="48">
        <f>SUM(C31:I31)</f>
        <v>2</v>
      </c>
    </row>
    <row r="32" spans="1:10" ht="39.75" customHeight="1" thickBot="1" x14ac:dyDescent="0.35">
      <c r="A32" s="352" t="s">
        <v>34</v>
      </c>
      <c r="B32" s="353"/>
      <c r="C32" s="49">
        <v>0</v>
      </c>
      <c r="D32" s="50">
        <v>3</v>
      </c>
      <c r="E32" s="50">
        <v>0</v>
      </c>
      <c r="F32" s="50">
        <v>2</v>
      </c>
      <c r="G32" s="50">
        <v>2</v>
      </c>
      <c r="H32" s="50">
        <v>0</v>
      </c>
      <c r="I32" s="51">
        <v>1</v>
      </c>
      <c r="J32" s="52">
        <f>SUM(C32:I32)</f>
        <v>8</v>
      </c>
    </row>
    <row r="33" spans="1:10" ht="26.25" customHeight="1" x14ac:dyDescent="0.3">
      <c r="A33" s="96" t="s">
        <v>35</v>
      </c>
      <c r="B33" s="97"/>
      <c r="C33" s="55"/>
      <c r="D33" s="55"/>
      <c r="E33" s="55"/>
      <c r="F33" s="55"/>
      <c r="G33" s="55"/>
      <c r="H33" s="55"/>
      <c r="I33" s="55"/>
      <c r="J33" s="55"/>
    </row>
  </sheetData>
  <mergeCells count="17">
    <mergeCell ref="A19:A20"/>
    <mergeCell ref="A1:J1"/>
    <mergeCell ref="A2:J2"/>
    <mergeCell ref="A3:B4"/>
    <mergeCell ref="C3:J3"/>
    <mergeCell ref="A5:A6"/>
    <mergeCell ref="A7:A8"/>
    <mergeCell ref="A9:A10"/>
    <mergeCell ref="A11:A12"/>
    <mergeCell ref="A13:A14"/>
    <mergeCell ref="A15:A16"/>
    <mergeCell ref="A17:A18"/>
    <mergeCell ref="A21:A22"/>
    <mergeCell ref="A23:A24"/>
    <mergeCell ref="A30:C30"/>
    <mergeCell ref="A31:B31"/>
    <mergeCell ref="A32:B32"/>
  </mergeCells>
  <pageMargins left="0.70866141732283472" right="0.70866141732283472" top="0.74803149606299213" bottom="0.74803149606299213" header="0.31496062992125984" footer="0.31496062992125984"/>
  <pageSetup paperSize="9" scale="45"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07813-2C7C-40EB-B608-AA5856E97F95}">
  <sheetPr>
    <tabColor rgb="FF53E040"/>
    <pageSetUpPr fitToPage="1"/>
  </sheetPr>
  <dimension ref="A1:J41"/>
  <sheetViews>
    <sheetView topLeftCell="A5" zoomScale="69" zoomScaleNormal="69" workbookViewId="0">
      <selection sqref="A1:J1"/>
    </sheetView>
  </sheetViews>
  <sheetFormatPr baseColWidth="10" defaultRowHeight="14.4" x14ac:dyDescent="0.3"/>
  <cols>
    <col min="1" max="1" width="51.88671875" customWidth="1"/>
    <col min="2" max="2" width="13.88671875" customWidth="1"/>
    <col min="3" max="4" width="24.44140625" customWidth="1"/>
    <col min="5" max="5" width="26.44140625" customWidth="1"/>
    <col min="6" max="10" width="24.44140625" customWidth="1"/>
  </cols>
  <sheetData>
    <row r="1" spans="1:10" ht="57" customHeight="1" x14ac:dyDescent="0.3">
      <c r="A1" s="430" t="s">
        <v>0</v>
      </c>
      <c r="B1" s="430"/>
      <c r="C1" s="430"/>
      <c r="D1" s="430"/>
      <c r="E1" s="430"/>
      <c r="F1" s="430"/>
      <c r="G1" s="430"/>
      <c r="H1" s="430"/>
      <c r="I1" s="430"/>
      <c r="J1" s="430"/>
    </row>
    <row r="2" spans="1:10" ht="57" customHeight="1" thickBot="1" x14ac:dyDescent="0.35">
      <c r="A2" s="430" t="s">
        <v>1</v>
      </c>
      <c r="B2" s="430"/>
      <c r="C2" s="431"/>
      <c r="D2" s="431"/>
      <c r="E2" s="431"/>
      <c r="F2" s="431"/>
      <c r="G2" s="431"/>
      <c r="H2" s="431"/>
      <c r="I2" s="431"/>
      <c r="J2" s="431"/>
    </row>
    <row r="3" spans="1:10" ht="51.75" customHeight="1" thickBot="1" x14ac:dyDescent="0.35">
      <c r="A3" s="365" t="s">
        <v>2</v>
      </c>
      <c r="B3" s="366"/>
      <c r="C3" s="369" t="s">
        <v>3</v>
      </c>
      <c r="D3" s="370"/>
      <c r="E3" s="370"/>
      <c r="F3" s="370"/>
      <c r="G3" s="370"/>
      <c r="H3" s="370"/>
      <c r="I3" s="370"/>
      <c r="J3" s="371"/>
    </row>
    <row r="4" spans="1:10" ht="48" customHeight="1" thickBot="1" x14ac:dyDescent="0.35">
      <c r="A4" s="367"/>
      <c r="B4" s="368"/>
      <c r="C4" s="1" t="s">
        <v>4</v>
      </c>
      <c r="D4" s="2" t="s">
        <v>5</v>
      </c>
      <c r="E4" s="2" t="s">
        <v>6</v>
      </c>
      <c r="F4" s="3" t="s">
        <v>7</v>
      </c>
      <c r="G4" s="3" t="s">
        <v>8</v>
      </c>
      <c r="H4" s="4" t="s">
        <v>9</v>
      </c>
      <c r="I4" s="5" t="s">
        <v>10</v>
      </c>
      <c r="J4" s="6" t="s">
        <v>11</v>
      </c>
    </row>
    <row r="5" spans="1:10" ht="31.5" customHeight="1" x14ac:dyDescent="0.3">
      <c r="A5" s="437" t="s">
        <v>12</v>
      </c>
      <c r="B5" s="7" t="s">
        <v>13</v>
      </c>
      <c r="C5" s="8" t="s">
        <v>14</v>
      </c>
      <c r="D5" s="8" t="s">
        <v>14</v>
      </c>
      <c r="E5" s="8" t="s">
        <v>14</v>
      </c>
      <c r="F5" s="8">
        <v>0</v>
      </c>
      <c r="G5" s="8" t="s">
        <v>14</v>
      </c>
      <c r="H5" s="8" t="s">
        <v>14</v>
      </c>
      <c r="I5" s="8">
        <v>0</v>
      </c>
      <c r="J5" s="9">
        <f>SUM(C5:I5)</f>
        <v>0</v>
      </c>
    </row>
    <row r="6" spans="1:10" ht="31.5" customHeight="1" x14ac:dyDescent="0.3">
      <c r="A6" s="436"/>
      <c r="B6" s="10" t="s">
        <v>15</v>
      </c>
      <c r="C6" s="11" t="s">
        <v>16</v>
      </c>
      <c r="D6" s="11" t="s">
        <v>16</v>
      </c>
      <c r="E6" s="11" t="s">
        <v>16</v>
      </c>
      <c r="F6" s="11">
        <f t="shared" ref="F6" si="0">F5/F$29</f>
        <v>0</v>
      </c>
      <c r="G6" s="11" t="s">
        <v>16</v>
      </c>
      <c r="H6" s="11" t="s">
        <v>16</v>
      </c>
      <c r="I6" s="11">
        <f t="shared" ref="I6:J6" si="1">I5/I$29</f>
        <v>0</v>
      </c>
      <c r="J6" s="12">
        <f t="shared" si="1"/>
        <v>0</v>
      </c>
    </row>
    <row r="7" spans="1:10" ht="25.5" customHeight="1" x14ac:dyDescent="0.3">
      <c r="A7" s="433" t="s">
        <v>17</v>
      </c>
      <c r="B7" s="13" t="s">
        <v>13</v>
      </c>
      <c r="C7" s="14" t="s">
        <v>14</v>
      </c>
      <c r="D7" s="14" t="s">
        <v>14</v>
      </c>
      <c r="E7" s="14" t="s">
        <v>14</v>
      </c>
      <c r="F7" s="14">
        <v>0</v>
      </c>
      <c r="G7" s="14" t="s">
        <v>14</v>
      </c>
      <c r="H7" s="14" t="s">
        <v>14</v>
      </c>
      <c r="I7" s="14">
        <v>0</v>
      </c>
      <c r="J7" s="15">
        <f t="shared" ref="J7" si="2">SUM(C7:I7)</f>
        <v>0</v>
      </c>
    </row>
    <row r="8" spans="1:10" ht="25.5" customHeight="1" x14ac:dyDescent="0.3">
      <c r="A8" s="436"/>
      <c r="B8" s="10" t="s">
        <v>15</v>
      </c>
      <c r="C8" s="11" t="s">
        <v>16</v>
      </c>
      <c r="D8" s="11" t="s">
        <v>16</v>
      </c>
      <c r="E8" s="11" t="s">
        <v>16</v>
      </c>
      <c r="F8" s="11">
        <f t="shared" ref="F8" si="3">F7/F$29</f>
        <v>0</v>
      </c>
      <c r="G8" s="11" t="s">
        <v>16</v>
      </c>
      <c r="H8" s="11" t="s">
        <v>16</v>
      </c>
      <c r="I8" s="11">
        <f t="shared" ref="I8:J8" si="4">I7/I$29</f>
        <v>0</v>
      </c>
      <c r="J8" s="12">
        <f t="shared" si="4"/>
        <v>0</v>
      </c>
    </row>
    <row r="9" spans="1:10" ht="25.5" customHeight="1" x14ac:dyDescent="0.3">
      <c r="A9" s="433" t="s">
        <v>18</v>
      </c>
      <c r="B9" s="13" t="s">
        <v>13</v>
      </c>
      <c r="C9" s="14" t="s">
        <v>14</v>
      </c>
      <c r="D9" s="14" t="s">
        <v>14</v>
      </c>
      <c r="E9" s="14" t="s">
        <v>14</v>
      </c>
      <c r="F9" s="14">
        <v>0</v>
      </c>
      <c r="G9" s="14" t="s">
        <v>14</v>
      </c>
      <c r="H9" s="14" t="s">
        <v>14</v>
      </c>
      <c r="I9" s="14">
        <v>5</v>
      </c>
      <c r="J9" s="15">
        <f t="shared" ref="J9" si="5">SUM(C9:I9)</f>
        <v>5</v>
      </c>
    </row>
    <row r="10" spans="1:10" ht="25.5" customHeight="1" x14ac:dyDescent="0.3">
      <c r="A10" s="436"/>
      <c r="B10" s="10" t="s">
        <v>15</v>
      </c>
      <c r="C10" s="11" t="s">
        <v>16</v>
      </c>
      <c r="D10" s="11" t="s">
        <v>16</v>
      </c>
      <c r="E10" s="11" t="s">
        <v>16</v>
      </c>
      <c r="F10" s="11">
        <f t="shared" ref="F10" si="6">F9/F$29</f>
        <v>0</v>
      </c>
      <c r="G10" s="11" t="s">
        <v>16</v>
      </c>
      <c r="H10" s="11" t="s">
        <v>16</v>
      </c>
      <c r="I10" s="11">
        <f t="shared" ref="I10:J10" si="7">I9/I$29</f>
        <v>3.8138825324180014E-3</v>
      </c>
      <c r="J10" s="12">
        <f t="shared" si="7"/>
        <v>3.6101083032490976E-3</v>
      </c>
    </row>
    <row r="11" spans="1:10" ht="25.5" customHeight="1" x14ac:dyDescent="0.3">
      <c r="A11" s="433" t="s">
        <v>19</v>
      </c>
      <c r="B11" s="13" t="s">
        <v>13</v>
      </c>
      <c r="C11" s="14" t="s">
        <v>14</v>
      </c>
      <c r="D11" s="14" t="s">
        <v>14</v>
      </c>
      <c r="E11" s="14" t="s">
        <v>14</v>
      </c>
      <c r="F11" s="14">
        <v>71</v>
      </c>
      <c r="G11" s="14" t="s">
        <v>14</v>
      </c>
      <c r="H11" s="14" t="s">
        <v>14</v>
      </c>
      <c r="I11" s="14">
        <v>0</v>
      </c>
      <c r="J11" s="15">
        <f t="shared" ref="J11" si="8">SUM(C11:I11)</f>
        <v>71</v>
      </c>
    </row>
    <row r="12" spans="1:10" ht="25.5" customHeight="1" x14ac:dyDescent="0.3">
      <c r="A12" s="436"/>
      <c r="B12" s="10" t="s">
        <v>15</v>
      </c>
      <c r="C12" s="11" t="s">
        <v>16</v>
      </c>
      <c r="D12" s="11" t="s">
        <v>16</v>
      </c>
      <c r="E12" s="11" t="s">
        <v>16</v>
      </c>
      <c r="F12" s="11">
        <f t="shared" ref="F12" si="9">F11/F$29</f>
        <v>0.95945945945945943</v>
      </c>
      <c r="G12" s="11" t="s">
        <v>16</v>
      </c>
      <c r="H12" s="11" t="s">
        <v>16</v>
      </c>
      <c r="I12" s="11">
        <f t="shared" ref="I12:J12" si="10">I11/I$29</f>
        <v>0</v>
      </c>
      <c r="J12" s="12">
        <f t="shared" si="10"/>
        <v>5.1263537906137184E-2</v>
      </c>
    </row>
    <row r="13" spans="1:10" ht="25.5" customHeight="1" x14ac:dyDescent="0.3">
      <c r="A13" s="433" t="s">
        <v>20</v>
      </c>
      <c r="B13" s="13" t="s">
        <v>13</v>
      </c>
      <c r="C13" s="14" t="s">
        <v>14</v>
      </c>
      <c r="D13" s="14" t="s">
        <v>14</v>
      </c>
      <c r="E13" s="14" t="s">
        <v>14</v>
      </c>
      <c r="F13" s="14">
        <v>0</v>
      </c>
      <c r="G13" s="14" t="s">
        <v>14</v>
      </c>
      <c r="H13" s="14" t="s">
        <v>14</v>
      </c>
      <c r="I13" s="14">
        <v>0</v>
      </c>
      <c r="J13" s="15">
        <f t="shared" ref="J13" si="11">SUM(C13:I13)</f>
        <v>0</v>
      </c>
    </row>
    <row r="14" spans="1:10" ht="25.5" customHeight="1" x14ac:dyDescent="0.3">
      <c r="A14" s="436"/>
      <c r="B14" s="10" t="s">
        <v>15</v>
      </c>
      <c r="C14" s="11" t="s">
        <v>16</v>
      </c>
      <c r="D14" s="11" t="s">
        <v>16</v>
      </c>
      <c r="E14" s="11" t="s">
        <v>16</v>
      </c>
      <c r="F14" s="11">
        <f t="shared" ref="F14" si="12">F13/F$29</f>
        <v>0</v>
      </c>
      <c r="G14" s="11" t="s">
        <v>16</v>
      </c>
      <c r="H14" s="11" t="s">
        <v>16</v>
      </c>
      <c r="I14" s="11">
        <f t="shared" ref="I14:J14" si="13">I13/I$29</f>
        <v>0</v>
      </c>
      <c r="J14" s="12">
        <f t="shared" si="13"/>
        <v>0</v>
      </c>
    </row>
    <row r="15" spans="1:10" ht="25.5" customHeight="1" x14ac:dyDescent="0.3">
      <c r="A15" s="433" t="s">
        <v>21</v>
      </c>
      <c r="B15" s="13" t="s">
        <v>13</v>
      </c>
      <c r="C15" s="14" t="s">
        <v>14</v>
      </c>
      <c r="D15" s="14" t="s">
        <v>14</v>
      </c>
      <c r="E15" s="14" t="s">
        <v>14</v>
      </c>
      <c r="F15" s="14">
        <v>0</v>
      </c>
      <c r="G15" s="14" t="s">
        <v>14</v>
      </c>
      <c r="H15" s="14" t="s">
        <v>14</v>
      </c>
      <c r="I15" s="14">
        <v>0</v>
      </c>
      <c r="J15" s="15">
        <f t="shared" ref="J15" si="14">SUM(C15:I15)</f>
        <v>0</v>
      </c>
    </row>
    <row r="16" spans="1:10" ht="25.5" customHeight="1" x14ac:dyDescent="0.3">
      <c r="A16" s="436"/>
      <c r="B16" s="10" t="s">
        <v>15</v>
      </c>
      <c r="C16" s="11" t="s">
        <v>16</v>
      </c>
      <c r="D16" s="11" t="s">
        <v>16</v>
      </c>
      <c r="E16" s="11" t="s">
        <v>16</v>
      </c>
      <c r="F16" s="11">
        <f t="shared" ref="F16" si="15">F15/F$29</f>
        <v>0</v>
      </c>
      <c r="G16" s="11" t="s">
        <v>16</v>
      </c>
      <c r="H16" s="11" t="s">
        <v>16</v>
      </c>
      <c r="I16" s="11">
        <f t="shared" ref="I16:J16" si="16">I15/I$29</f>
        <v>0</v>
      </c>
      <c r="J16" s="12">
        <f t="shared" si="16"/>
        <v>0</v>
      </c>
    </row>
    <row r="17" spans="1:10" ht="25.5" customHeight="1" x14ac:dyDescent="0.3">
      <c r="A17" s="433" t="s">
        <v>22</v>
      </c>
      <c r="B17" s="13" t="s">
        <v>13</v>
      </c>
      <c r="C17" s="14" t="s">
        <v>14</v>
      </c>
      <c r="D17" s="14" t="s">
        <v>14</v>
      </c>
      <c r="E17" s="14" t="s">
        <v>14</v>
      </c>
      <c r="F17" s="14">
        <v>0</v>
      </c>
      <c r="G17" s="14" t="s">
        <v>14</v>
      </c>
      <c r="H17" s="14" t="s">
        <v>14</v>
      </c>
      <c r="I17" s="14">
        <v>1306</v>
      </c>
      <c r="J17" s="15">
        <f t="shared" ref="J17" si="17">SUM(C17:I17)</f>
        <v>1306</v>
      </c>
    </row>
    <row r="18" spans="1:10" ht="25.5" customHeight="1" x14ac:dyDescent="0.3">
      <c r="A18" s="436"/>
      <c r="B18" s="10" t="s">
        <v>15</v>
      </c>
      <c r="C18" s="11" t="s">
        <v>16</v>
      </c>
      <c r="D18" s="11" t="s">
        <v>16</v>
      </c>
      <c r="E18" s="11" t="s">
        <v>16</v>
      </c>
      <c r="F18" s="11">
        <f t="shared" ref="F18" si="18">F17/F$29</f>
        <v>0</v>
      </c>
      <c r="G18" s="11" t="s">
        <v>16</v>
      </c>
      <c r="H18" s="11" t="s">
        <v>16</v>
      </c>
      <c r="I18" s="11">
        <f t="shared" ref="I18:J18" si="19">I17/I$29</f>
        <v>0.99618611746758201</v>
      </c>
      <c r="J18" s="12">
        <f t="shared" si="19"/>
        <v>0.94296028880866423</v>
      </c>
    </row>
    <row r="19" spans="1:10" ht="25.5" customHeight="1" x14ac:dyDescent="0.3">
      <c r="A19" s="433" t="s">
        <v>23</v>
      </c>
      <c r="B19" s="13" t="s">
        <v>13</v>
      </c>
      <c r="C19" s="14" t="s">
        <v>14</v>
      </c>
      <c r="D19" s="14" t="s">
        <v>14</v>
      </c>
      <c r="E19" s="14" t="s">
        <v>14</v>
      </c>
      <c r="F19" s="14">
        <v>3</v>
      </c>
      <c r="G19" s="14" t="s">
        <v>14</v>
      </c>
      <c r="H19" s="14" t="s">
        <v>14</v>
      </c>
      <c r="I19" s="14">
        <v>0</v>
      </c>
      <c r="J19" s="15">
        <f t="shared" ref="J19" si="20">SUM(C19:I19)</f>
        <v>3</v>
      </c>
    </row>
    <row r="20" spans="1:10" ht="25.5" customHeight="1" x14ac:dyDescent="0.3">
      <c r="A20" s="436"/>
      <c r="B20" s="10" t="s">
        <v>15</v>
      </c>
      <c r="C20" s="11" t="s">
        <v>16</v>
      </c>
      <c r="D20" s="11" t="s">
        <v>16</v>
      </c>
      <c r="E20" s="11" t="s">
        <v>16</v>
      </c>
      <c r="F20" s="11">
        <f t="shared" ref="F20" si="21">F19/F$29</f>
        <v>4.0540540540540543E-2</v>
      </c>
      <c r="G20" s="11" t="s">
        <v>16</v>
      </c>
      <c r="H20" s="11" t="s">
        <v>16</v>
      </c>
      <c r="I20" s="11">
        <f t="shared" ref="I20:J20" si="22">I19/I$29</f>
        <v>0</v>
      </c>
      <c r="J20" s="12">
        <f t="shared" si="22"/>
        <v>2.1660649819494585E-3</v>
      </c>
    </row>
    <row r="21" spans="1:10" ht="25.5" customHeight="1" x14ac:dyDescent="0.3">
      <c r="A21" s="433" t="s">
        <v>24</v>
      </c>
      <c r="B21" s="13" t="s">
        <v>13</v>
      </c>
      <c r="C21" s="14" t="s">
        <v>14</v>
      </c>
      <c r="D21" s="14" t="s">
        <v>14</v>
      </c>
      <c r="E21" s="14" t="s">
        <v>14</v>
      </c>
      <c r="F21" s="14">
        <v>0</v>
      </c>
      <c r="G21" s="14" t="s">
        <v>14</v>
      </c>
      <c r="H21" s="14" t="s">
        <v>14</v>
      </c>
      <c r="I21" s="14">
        <v>0</v>
      </c>
      <c r="J21" s="15">
        <f t="shared" ref="J21" si="23">SUM(C21:I21)</f>
        <v>0</v>
      </c>
    </row>
    <row r="22" spans="1:10" ht="25.5" customHeight="1" x14ac:dyDescent="0.3">
      <c r="A22" s="436"/>
      <c r="B22" s="10" t="s">
        <v>15</v>
      </c>
      <c r="C22" s="11" t="s">
        <v>16</v>
      </c>
      <c r="D22" s="11" t="s">
        <v>16</v>
      </c>
      <c r="E22" s="11" t="s">
        <v>16</v>
      </c>
      <c r="F22" s="11">
        <f t="shared" ref="F22" si="24">F21/F$29</f>
        <v>0</v>
      </c>
      <c r="G22" s="11" t="s">
        <v>16</v>
      </c>
      <c r="H22" s="11" t="s">
        <v>16</v>
      </c>
      <c r="I22" s="11">
        <f t="shared" ref="I22:J22" si="25">I21/I$29</f>
        <v>0</v>
      </c>
      <c r="J22" s="12">
        <f t="shared" si="25"/>
        <v>0</v>
      </c>
    </row>
    <row r="23" spans="1:10" ht="25.5" customHeight="1" x14ac:dyDescent="0.3">
      <c r="A23" s="433" t="s">
        <v>25</v>
      </c>
      <c r="B23" s="13" t="s">
        <v>13</v>
      </c>
      <c r="C23" s="14" t="s">
        <v>14</v>
      </c>
      <c r="D23" s="14" t="s">
        <v>14</v>
      </c>
      <c r="E23" s="14" t="s">
        <v>14</v>
      </c>
      <c r="F23" s="14">
        <v>0</v>
      </c>
      <c r="G23" s="14" t="s">
        <v>14</v>
      </c>
      <c r="H23" s="14" t="s">
        <v>14</v>
      </c>
      <c r="I23" s="14">
        <v>0</v>
      </c>
      <c r="J23" s="15">
        <f t="shared" ref="J23" si="26">SUM(C23:I23)</f>
        <v>0</v>
      </c>
    </row>
    <row r="24" spans="1:10" ht="25.5" customHeight="1" x14ac:dyDescent="0.3">
      <c r="A24" s="436"/>
      <c r="B24" s="10" t="s">
        <v>15</v>
      </c>
      <c r="C24" s="11" t="s">
        <v>16</v>
      </c>
      <c r="D24" s="11" t="s">
        <v>16</v>
      </c>
      <c r="E24" s="11" t="s">
        <v>16</v>
      </c>
      <c r="F24" s="11">
        <f t="shared" ref="F24" si="27">F23/F$29</f>
        <v>0</v>
      </c>
      <c r="G24" s="11" t="s">
        <v>16</v>
      </c>
      <c r="H24" s="11" t="s">
        <v>16</v>
      </c>
      <c r="I24" s="11">
        <f t="shared" ref="I24:J24" si="28">I23/I$29</f>
        <v>0</v>
      </c>
      <c r="J24" s="12">
        <f t="shared" si="28"/>
        <v>0</v>
      </c>
    </row>
    <row r="25" spans="1:10" ht="25.5" customHeight="1" x14ac:dyDescent="0.3">
      <c r="A25" s="433" t="s">
        <v>26</v>
      </c>
      <c r="B25" s="13" t="s">
        <v>13</v>
      </c>
      <c r="C25" s="14" t="s">
        <v>14</v>
      </c>
      <c r="D25" s="14" t="s">
        <v>14</v>
      </c>
      <c r="E25" s="14" t="s">
        <v>14</v>
      </c>
      <c r="F25" s="14">
        <v>0</v>
      </c>
      <c r="G25" s="14" t="s">
        <v>14</v>
      </c>
      <c r="H25" s="14" t="s">
        <v>14</v>
      </c>
      <c r="I25" s="14">
        <v>0</v>
      </c>
      <c r="J25" s="15">
        <f t="shared" ref="J25" si="29">SUM(C25:I25)</f>
        <v>0</v>
      </c>
    </row>
    <row r="26" spans="1:10" ht="25.5" customHeight="1" x14ac:dyDescent="0.3">
      <c r="A26" s="436"/>
      <c r="B26" s="10" t="s">
        <v>15</v>
      </c>
      <c r="C26" s="11" t="s">
        <v>16</v>
      </c>
      <c r="D26" s="11" t="s">
        <v>16</v>
      </c>
      <c r="E26" s="11" t="s">
        <v>16</v>
      </c>
      <c r="F26" s="11">
        <f t="shared" ref="F26" si="30">F25/F$29</f>
        <v>0</v>
      </c>
      <c r="G26" s="11" t="s">
        <v>16</v>
      </c>
      <c r="H26" s="11" t="s">
        <v>16</v>
      </c>
      <c r="I26" s="11">
        <f t="shared" ref="I26:J26" si="31">I25/I$29</f>
        <v>0</v>
      </c>
      <c r="J26" s="12">
        <f t="shared" si="31"/>
        <v>0</v>
      </c>
    </row>
    <row r="27" spans="1:10" ht="25.5" customHeight="1" x14ac:dyDescent="0.3">
      <c r="A27" s="433" t="s">
        <v>27</v>
      </c>
      <c r="B27" s="13" t="s">
        <v>13</v>
      </c>
      <c r="C27" s="14" t="s">
        <v>14</v>
      </c>
      <c r="D27" s="14" t="s">
        <v>14</v>
      </c>
      <c r="E27" s="14" t="s">
        <v>14</v>
      </c>
      <c r="F27" s="14">
        <v>0</v>
      </c>
      <c r="G27" s="14" t="s">
        <v>14</v>
      </c>
      <c r="H27" s="14" t="s">
        <v>14</v>
      </c>
      <c r="I27" s="14">
        <v>0</v>
      </c>
      <c r="J27" s="15">
        <f t="shared" ref="J27" si="32">SUM(C27:I27)</f>
        <v>0</v>
      </c>
    </row>
    <row r="28" spans="1:10" ht="25.5" customHeight="1" thickBot="1" x14ac:dyDescent="0.35">
      <c r="A28" s="437"/>
      <c r="B28" s="13" t="s">
        <v>15</v>
      </c>
      <c r="C28" s="16" t="s">
        <v>16</v>
      </c>
      <c r="D28" s="16" t="s">
        <v>16</v>
      </c>
      <c r="E28" s="16" t="s">
        <v>16</v>
      </c>
      <c r="F28" s="16">
        <f t="shared" ref="F28" si="33">F27/F$29</f>
        <v>0</v>
      </c>
      <c r="G28" s="16" t="s">
        <v>16</v>
      </c>
      <c r="H28" s="16" t="s">
        <v>16</v>
      </c>
      <c r="I28" s="16">
        <f t="shared" ref="I28:J28" si="34">I27/I$29</f>
        <v>0</v>
      </c>
      <c r="J28" s="17">
        <f t="shared" si="34"/>
        <v>0</v>
      </c>
    </row>
    <row r="29" spans="1:10" ht="32.25" customHeight="1" x14ac:dyDescent="0.3">
      <c r="A29" s="365" t="s">
        <v>28</v>
      </c>
      <c r="B29" s="18" t="s">
        <v>13</v>
      </c>
      <c r="C29" s="19" t="s">
        <v>14</v>
      </c>
      <c r="D29" s="19" t="s">
        <v>14</v>
      </c>
      <c r="E29" s="19" t="s">
        <v>14</v>
      </c>
      <c r="F29" s="19">
        <f t="shared" ref="F29" si="35">F5+F7+F9+F11+F13+F15+F17+F19+F21+F23+F25+F27</f>
        <v>74</v>
      </c>
      <c r="G29" s="19" t="s">
        <v>14</v>
      </c>
      <c r="H29" s="19" t="s">
        <v>14</v>
      </c>
      <c r="I29" s="19">
        <f t="shared" ref="I29:J29" si="36">I5+I7+I9+I11+I13+I15+I17+I19+I21+I23+I25+I27</f>
        <v>1311</v>
      </c>
      <c r="J29" s="20">
        <f t="shared" si="36"/>
        <v>1385</v>
      </c>
    </row>
    <row r="30" spans="1:10" ht="32.25" customHeight="1" thickBot="1" x14ac:dyDescent="0.35">
      <c r="A30" s="367"/>
      <c r="B30" s="21" t="s">
        <v>15</v>
      </c>
      <c r="C30" s="22" t="s">
        <v>16</v>
      </c>
      <c r="D30" s="22" t="s">
        <v>16</v>
      </c>
      <c r="E30" s="22" t="s">
        <v>16</v>
      </c>
      <c r="F30" s="22">
        <f t="shared" ref="F30" si="37">F29/F$29</f>
        <v>1</v>
      </c>
      <c r="G30" s="22" t="s">
        <v>16</v>
      </c>
      <c r="H30" s="22" t="s">
        <v>16</v>
      </c>
      <c r="I30" s="22">
        <f t="shared" ref="I30:J30" si="38">I29/I$29</f>
        <v>1</v>
      </c>
      <c r="J30" s="23">
        <f t="shared" si="38"/>
        <v>1</v>
      </c>
    </row>
    <row r="31" spans="1:10" ht="36" customHeight="1" thickBot="1" x14ac:dyDescent="0.35">
      <c r="A31" s="24"/>
      <c r="B31" s="25"/>
      <c r="C31" s="26"/>
      <c r="D31" s="26"/>
      <c r="E31" s="26"/>
      <c r="F31" s="26"/>
      <c r="G31" s="26"/>
      <c r="H31" s="26"/>
      <c r="I31" s="26"/>
      <c r="J31" s="26"/>
    </row>
    <row r="32" spans="1:10" ht="57" customHeight="1" x14ac:dyDescent="0.3">
      <c r="A32" s="27" t="s">
        <v>29</v>
      </c>
      <c r="B32" s="28" t="s">
        <v>13</v>
      </c>
      <c r="C32" s="29" t="s">
        <v>14</v>
      </c>
      <c r="D32" s="29">
        <v>0</v>
      </c>
      <c r="E32" s="30" t="s">
        <v>14</v>
      </c>
      <c r="F32" s="30">
        <v>1</v>
      </c>
      <c r="G32" s="30" t="s">
        <v>14</v>
      </c>
      <c r="H32" s="30" t="s">
        <v>14</v>
      </c>
      <c r="I32" s="31">
        <v>0</v>
      </c>
      <c r="J32" s="32">
        <f>SUM(C32:I32)</f>
        <v>1</v>
      </c>
    </row>
    <row r="33" spans="1:10" ht="55.5" customHeight="1" thickBot="1" x14ac:dyDescent="0.35">
      <c r="A33" s="33" t="s">
        <v>30</v>
      </c>
      <c r="B33" s="34" t="s">
        <v>13</v>
      </c>
      <c r="C33" s="35" t="s">
        <v>14</v>
      </c>
      <c r="D33" s="35">
        <v>1903</v>
      </c>
      <c r="E33" s="35" t="s">
        <v>14</v>
      </c>
      <c r="F33" s="35">
        <v>0</v>
      </c>
      <c r="G33" s="35" t="s">
        <v>14</v>
      </c>
      <c r="H33" s="35" t="s">
        <v>14</v>
      </c>
      <c r="I33" s="35">
        <v>0</v>
      </c>
      <c r="J33" s="36">
        <f t="shared" ref="J33" si="39">J34-J29-J32</f>
        <v>1903</v>
      </c>
    </row>
    <row r="34" spans="1:10" ht="54.75" customHeight="1" thickBot="1" x14ac:dyDescent="0.35">
      <c r="A34" s="37" t="s">
        <v>31</v>
      </c>
      <c r="B34" s="34" t="s">
        <v>13</v>
      </c>
      <c r="C34" s="35" t="s">
        <v>14</v>
      </c>
      <c r="D34" s="38">
        <v>1903</v>
      </c>
      <c r="E34" s="38" t="s">
        <v>14</v>
      </c>
      <c r="F34" s="38">
        <v>75</v>
      </c>
      <c r="G34" s="38" t="s">
        <v>14</v>
      </c>
      <c r="H34" s="38" t="s">
        <v>14</v>
      </c>
      <c r="I34" s="39">
        <v>1311</v>
      </c>
      <c r="J34" s="36">
        <f>SUM(C34:I34)</f>
        <v>3289</v>
      </c>
    </row>
    <row r="35" spans="1:10" ht="54.75" customHeight="1" thickBot="1" x14ac:dyDescent="0.35">
      <c r="A35" s="40"/>
      <c r="B35" s="24"/>
      <c r="C35" s="41"/>
      <c r="D35" s="41"/>
      <c r="E35" s="41"/>
      <c r="F35" s="41"/>
      <c r="G35" s="41"/>
      <c r="H35" s="41"/>
      <c r="I35" s="41"/>
      <c r="J35" s="42"/>
    </row>
    <row r="36" spans="1:10" ht="41.25" customHeight="1" x14ac:dyDescent="0.3">
      <c r="A36" s="332" t="s">
        <v>32</v>
      </c>
      <c r="B36" s="333"/>
      <c r="C36" s="43"/>
      <c r="D36" s="44"/>
      <c r="E36" s="44"/>
      <c r="F36" s="44"/>
      <c r="G36" s="44"/>
      <c r="H36" s="44"/>
      <c r="I36" s="44"/>
      <c r="J36" s="45"/>
    </row>
    <row r="37" spans="1:10" ht="41.25" customHeight="1" x14ac:dyDescent="0.3">
      <c r="A37" s="350" t="s">
        <v>33</v>
      </c>
      <c r="B37" s="351"/>
      <c r="C37" s="46">
        <v>0</v>
      </c>
      <c r="D37" s="47">
        <v>0</v>
      </c>
      <c r="E37" s="47">
        <v>0</v>
      </c>
      <c r="F37" s="47">
        <v>1</v>
      </c>
      <c r="G37" s="47">
        <v>0</v>
      </c>
      <c r="H37" s="47">
        <v>0</v>
      </c>
      <c r="I37" s="47">
        <v>1</v>
      </c>
      <c r="J37" s="48">
        <f>SUM(C37:I37)</f>
        <v>2</v>
      </c>
    </row>
    <row r="38" spans="1:10" ht="41.25" customHeight="1" thickBot="1" x14ac:dyDescent="0.35">
      <c r="A38" s="352" t="s">
        <v>34</v>
      </c>
      <c r="B38" s="353"/>
      <c r="C38" s="49">
        <v>0</v>
      </c>
      <c r="D38" s="50">
        <v>3</v>
      </c>
      <c r="E38" s="50">
        <v>0</v>
      </c>
      <c r="F38" s="50">
        <v>2</v>
      </c>
      <c r="G38" s="50">
        <v>2</v>
      </c>
      <c r="H38" s="50">
        <v>0</v>
      </c>
      <c r="I38" s="51">
        <v>1</v>
      </c>
      <c r="J38" s="52">
        <f>SUM(C38:I38)</f>
        <v>8</v>
      </c>
    </row>
    <row r="39" spans="1:10" ht="31.5" customHeight="1" x14ac:dyDescent="0.3">
      <c r="A39" s="53" t="s">
        <v>35</v>
      </c>
      <c r="B39" s="54"/>
      <c r="C39" s="55"/>
      <c r="D39" s="55"/>
      <c r="E39" s="55"/>
      <c r="F39" s="55"/>
      <c r="G39" s="55"/>
      <c r="H39" s="55"/>
      <c r="I39" s="55"/>
      <c r="J39" s="55"/>
    </row>
    <row r="40" spans="1:10" ht="16.5" customHeight="1" x14ac:dyDescent="0.3">
      <c r="A40" s="53"/>
      <c r="B40" s="54"/>
      <c r="C40" s="55"/>
      <c r="D40" s="55"/>
      <c r="E40" s="55"/>
      <c r="F40" s="55"/>
      <c r="G40" s="55"/>
      <c r="H40" s="55"/>
      <c r="I40" s="55"/>
      <c r="J40" s="55"/>
    </row>
    <row r="41" spans="1:10" ht="32.25" customHeight="1" x14ac:dyDescent="0.3"/>
  </sheetData>
  <mergeCells count="20">
    <mergeCell ref="A19:A20"/>
    <mergeCell ref="A1:J1"/>
    <mergeCell ref="A2:J2"/>
    <mergeCell ref="A3:B4"/>
    <mergeCell ref="C3:J3"/>
    <mergeCell ref="A5:A6"/>
    <mergeCell ref="A7:A8"/>
    <mergeCell ref="A9:A10"/>
    <mergeCell ref="A11:A12"/>
    <mergeCell ref="A13:A14"/>
    <mergeCell ref="A15:A16"/>
    <mergeCell ref="A17:A18"/>
    <mergeCell ref="A37:B37"/>
    <mergeCell ref="A38:B38"/>
    <mergeCell ref="A21:A22"/>
    <mergeCell ref="A23:A24"/>
    <mergeCell ref="A25:A26"/>
    <mergeCell ref="A27:A28"/>
    <mergeCell ref="A29:A30"/>
    <mergeCell ref="A36:B36"/>
  </mergeCells>
  <printOptions horizontalCentered="1"/>
  <pageMargins left="0.70866141732283472" right="0.70866141732283472" top="0.74803149606299213" bottom="0.74803149606299213" header="0.31496062992125984" footer="0.31496062992125984"/>
  <pageSetup paperSize="8" scale="56"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TAB-5.1.1_2019_Web</vt:lpstr>
      <vt:lpstr>TAB-5.1.2_2019_Web</vt:lpstr>
      <vt:lpstr>TAB-5.1.3_2019_Web</vt:lpstr>
      <vt:lpstr>TAB-5.1.4_2019_Web</vt:lpstr>
      <vt:lpstr>TAB-5.1.5_2019_Web</vt:lpstr>
      <vt:lpstr>TAB-5.1.6_2019_Web</vt:lpstr>
      <vt:lpstr>TAB-5.1.7_2019_Web</vt:lpstr>
      <vt:lpstr>TAB-5.1.8_2019_Web</vt:lpstr>
      <vt:lpstr>TAB-5.1.9_2019_Web</vt:lpstr>
      <vt:lpstr>TAB-5.1.10_2019_web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Henry</dc:creator>
  <cp:lastModifiedBy>Olivier Colicis</cp:lastModifiedBy>
  <dcterms:created xsi:type="dcterms:W3CDTF">2020-09-17T13:51:34Z</dcterms:created>
  <dcterms:modified xsi:type="dcterms:W3CDTF">2021-05-28T09:17:20Z</dcterms:modified>
</cp:coreProperties>
</file>