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03\"/>
    </mc:Choice>
  </mc:AlternateContent>
  <xr:revisionPtr revIDLastSave="0" documentId="13_ncr:1_{CCBE8F1F-31C5-4E92-A557-679F17ED3CFB}" xr6:coauthVersionLast="46" xr6:coauthVersionMax="46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5" i="1" l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4" i="1" l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B3" i="6"/>
  <c r="B33" i="6"/>
  <c r="B123" i="6"/>
  <c r="B63" i="6"/>
  <c r="B93" i="6"/>
  <c r="B32" i="6"/>
  <c r="B62" i="6" s="1"/>
  <c r="B92" i="6" s="1"/>
  <c r="B122" i="6" s="1"/>
  <c r="D2" i="6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<sst xmlns="http://schemas.openxmlformats.org/spreadsheetml/2006/main" count="218" uniqueCount="59">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</sst>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0" fillId="0" borderId="0" xfId="3" applyFill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0" fontId="23" fillId="0" borderId="0" xfId="3" applyFont="1" applyFill="1"/>
    <xf numFmtId="166" fontId="16" fillId="0" borderId="0" xfId="0" applyNumberFormat="1" applyFont="1" applyBorder="1" applyAlignment="1">
      <alignment horizontal="left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64771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64771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64771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64771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13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B224" sqref="B224:F225"/>
    </sheetView>
  </sheetViews>
  <sheetFormatPr baseColWidth="10" defaultColWidth="9.109375" defaultRowHeight="13.2" x14ac:dyDescent="0.25"/>
  <cols>
    <col min="1" max="1" width="9.109375" style="49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6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50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1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2"/>
      <c r="C5" s="3"/>
      <c r="E5" s="3"/>
      <c r="F5" s="3"/>
    </row>
    <row r="6" spans="1:33" ht="81.75" customHeight="1" x14ac:dyDescent="0.25">
      <c r="A6" s="53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8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7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8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7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8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7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8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7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8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7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8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7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8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7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8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7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8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7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8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7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8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7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8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7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8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7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8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7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8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7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8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7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8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7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8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7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8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7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8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7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8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7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8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7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8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7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8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7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8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7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8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7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8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7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8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7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8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7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8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7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8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7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8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7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8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7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8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7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8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7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8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7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8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7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8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7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8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7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8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7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8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7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8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7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8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7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8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7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8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7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8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7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8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7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8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7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8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7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8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7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8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7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8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7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8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7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8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7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8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7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8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7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8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7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8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7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8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7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8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7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8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7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8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7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8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7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8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7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8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7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8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7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8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7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8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7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8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7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8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7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8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7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8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7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8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7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8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7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8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7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8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7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8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7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8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7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8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7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8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7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8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7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8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7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8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7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8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7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8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7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8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7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8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7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8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7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8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7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8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7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8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7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8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7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8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7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8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7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8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7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8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7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8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7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8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7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8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7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8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7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8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7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8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7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8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7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8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7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8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7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8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7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8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7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8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7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8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7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8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7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8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7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8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7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8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7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8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7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8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7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8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7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8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7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8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7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8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7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8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7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8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7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8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7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8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7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8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7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8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7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8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7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8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7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8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7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8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7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8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7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8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7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8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7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8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7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8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7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8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7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8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7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8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7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8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7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8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7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8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7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8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7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8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7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8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7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8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7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8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7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8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7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8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7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8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7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8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7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8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7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8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7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8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7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8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7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8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7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8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7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8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7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8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7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8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7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8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7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8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7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8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7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8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7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8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7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8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7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8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7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8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7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8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7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8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7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8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7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8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7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8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7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8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7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8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7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8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7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8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7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8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7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8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7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8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7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8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7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8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7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8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7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8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7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8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7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8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7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8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7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8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7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8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7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8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7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8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7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8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7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8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7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8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7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8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7">
        <v>43485</v>
      </c>
      <c r="AB199" s="39">
        <f t="shared" ref="AB199:AB224" si="15">AVERAGE(B$7:B$222)</f>
        <v>-14.521946938602239</v>
      </c>
      <c r="AC199" s="39">
        <f t="shared" ref="AC199:AC224" si="16">AVERAGE(C$7:C$222)</f>
        <v>34.477205816610578</v>
      </c>
      <c r="AD199" s="39">
        <f t="shared" ref="AD199:AD224" si="17">AVERAGE(D$7:D$222)</f>
        <v>-2.2666459329401087</v>
      </c>
      <c r="AE199" s="39">
        <f t="shared" ref="AE199:AE224" si="18">AVERAGE(E$7:E$222)</f>
        <v>-10.02684099605608</v>
      </c>
      <c r="AF199" s="39">
        <f t="shared" ref="AF199:AF224" si="19">AVERAGE(F$7:F$222)</f>
        <v>-15.319566869693444</v>
      </c>
    </row>
    <row r="200" spans="1:32" x14ac:dyDescent="0.25">
      <c r="A200" s="48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7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8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7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8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7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8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7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8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7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8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7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8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7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8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7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8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7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8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7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8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7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8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7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8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7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8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7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8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7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8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7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8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7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8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7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8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7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8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7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8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7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8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7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8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7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8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7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8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7">
        <v>44247</v>
      </c>
      <c r="AB224" s="39">
        <f t="shared" si="15"/>
        <v>-14.521946938602239</v>
      </c>
      <c r="AC224" s="39">
        <f t="shared" si="16"/>
        <v>34.477205816610578</v>
      </c>
      <c r="AD224" s="39">
        <f t="shared" si="17"/>
        <v>-2.2666459329401087</v>
      </c>
      <c r="AE224" s="39">
        <f t="shared" si="18"/>
        <v>-10.02684099605608</v>
      </c>
      <c r="AF224" s="39">
        <f t="shared" si="19"/>
        <v>-15.319566869693444</v>
      </c>
    </row>
    <row r="225" spans="1:32" x14ac:dyDescent="0.25">
      <c r="A225" s="48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7">
        <v>44275</v>
      </c>
      <c r="AB225" s="39">
        <f t="shared" ref="AB225:AB234" si="20">AVERAGE(B$7:B$222)</f>
        <v>-14.521946938602239</v>
      </c>
      <c r="AC225" s="39">
        <f t="shared" ref="AC225:AC234" si="21">AVERAGE(C$7:C$222)</f>
        <v>34.477205816610578</v>
      </c>
      <c r="AD225" s="39">
        <f t="shared" ref="AD225:AD234" si="22">AVERAGE(D$7:D$222)</f>
        <v>-2.2666459329401087</v>
      </c>
      <c r="AE225" s="39">
        <f t="shared" ref="AE225:AE234" si="23">AVERAGE(E$7:E$222)</f>
        <v>-10.02684099605608</v>
      </c>
      <c r="AF225" s="39">
        <f t="shared" ref="AF225:AF234" si="24">AVERAGE(F$7:F$222)</f>
        <v>-15.319566869693444</v>
      </c>
    </row>
    <row r="226" spans="1:32" x14ac:dyDescent="0.25">
      <c r="A226" s="64"/>
      <c r="B226" s="7"/>
      <c r="C226" s="7"/>
      <c r="D226" s="7"/>
      <c r="E226" s="7"/>
      <c r="F226" s="7"/>
      <c r="AA226" s="47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64"/>
      <c r="B227" s="7"/>
      <c r="C227" s="7"/>
      <c r="D227" s="7"/>
      <c r="E227" s="7"/>
      <c r="F227" s="7"/>
      <c r="AA227" s="47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64"/>
      <c r="B228" s="7"/>
      <c r="C228" s="7"/>
      <c r="D228" s="7"/>
      <c r="E228" s="7"/>
      <c r="F228" s="7"/>
      <c r="AA228" s="47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64"/>
      <c r="B229" s="7"/>
      <c r="C229" s="7"/>
      <c r="D229" s="7"/>
      <c r="E229" s="7"/>
      <c r="F229" s="7"/>
      <c r="AA229" s="47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64"/>
      <c r="B230" s="7"/>
      <c r="C230" s="7"/>
      <c r="D230" s="7"/>
      <c r="E230" s="7"/>
      <c r="F230" s="7"/>
      <c r="AA230" s="47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B231" s="7"/>
      <c r="C231" s="7"/>
      <c r="D231" s="7"/>
      <c r="E231" s="7"/>
      <c r="F231" s="7"/>
      <c r="AA231" s="47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B232" s="7"/>
      <c r="C232" s="7"/>
      <c r="D232" s="7"/>
      <c r="E232" s="7"/>
      <c r="F232" s="7"/>
      <c r="AA232" s="47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B233" s="7"/>
      <c r="C233" s="7"/>
      <c r="D233" s="7"/>
      <c r="E233" s="7"/>
      <c r="F233" s="7"/>
      <c r="AA233" s="47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7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5" t="s">
        <v>7</v>
      </c>
      <c r="B235" s="65"/>
      <c r="C235" s="65"/>
      <c r="D235" s="65"/>
      <c r="E235" s="65"/>
      <c r="F235" s="65"/>
    </row>
    <row r="236" spans="1:32" x14ac:dyDescent="0.25">
      <c r="A236" s="54"/>
    </row>
    <row r="237" spans="1:32" ht="13.8" x14ac:dyDescent="0.3">
      <c r="A237" s="55" t="s">
        <v>8</v>
      </c>
    </row>
    <row r="238" spans="1:32" ht="13.8" x14ac:dyDescent="0.3">
      <c r="A238" s="56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7"/>
  <sheetViews>
    <sheetView topLeftCell="A3" zoomScaleNormal="100" workbookViewId="0">
      <pane xSplit="1" ySplit="4" topLeftCell="B213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B224" sqref="B224:I225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6" t="s">
        <v>12</v>
      </c>
      <c r="D5" s="66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/>
      <c r="B226" s="27"/>
      <c r="C226" s="27"/>
      <c r="D226" s="27"/>
      <c r="E226" s="28"/>
      <c r="F226" s="27"/>
      <c r="G226" s="27"/>
      <c r="H226" s="27"/>
      <c r="I226" s="27"/>
    </row>
    <row r="227" spans="1:9" x14ac:dyDescent="0.25">
      <c r="A227" s="29"/>
      <c r="B227" s="27"/>
      <c r="C227" s="27"/>
      <c r="D227" s="27"/>
      <c r="E227" s="28"/>
      <c r="F227" s="27"/>
      <c r="G227" s="27"/>
      <c r="H227" s="27"/>
      <c r="I227" s="27"/>
    </row>
    <row r="228" spans="1:9" x14ac:dyDescent="0.25">
      <c r="A228" s="29"/>
      <c r="B228" s="27"/>
      <c r="C228" s="27"/>
      <c r="D228" s="27"/>
      <c r="E228" s="28"/>
      <c r="F228" s="27"/>
      <c r="G228" s="27"/>
      <c r="H228" s="27"/>
      <c r="I228" s="27"/>
    </row>
    <row r="229" spans="1:9" x14ac:dyDescent="0.25">
      <c r="A229" s="29"/>
      <c r="B229" s="27"/>
      <c r="C229" s="27"/>
      <c r="D229" s="27"/>
      <c r="E229" s="28"/>
      <c r="F229" s="27"/>
      <c r="G229" s="27"/>
      <c r="H229" s="27"/>
      <c r="I229" s="27"/>
    </row>
    <row r="230" spans="1:9" x14ac:dyDescent="0.25">
      <c r="A230" s="29"/>
      <c r="B230" s="27"/>
      <c r="C230" s="27"/>
      <c r="D230" s="27"/>
      <c r="E230" s="28"/>
      <c r="F230" s="27"/>
      <c r="G230" s="27"/>
      <c r="H230" s="27"/>
      <c r="I230" s="27"/>
    </row>
    <row r="231" spans="1:9" x14ac:dyDescent="0.25">
      <c r="A231" s="29"/>
      <c r="B231" s="27"/>
      <c r="C231" s="27"/>
      <c r="D231" s="27"/>
      <c r="E231" s="28"/>
      <c r="F231" s="27"/>
      <c r="G231" s="27"/>
      <c r="H231" s="27"/>
      <c r="I231" s="27"/>
    </row>
    <row r="232" spans="1:9" x14ac:dyDescent="0.25">
      <c r="A232" s="29"/>
      <c r="B232" s="27"/>
      <c r="C232" s="27"/>
      <c r="D232" s="27"/>
      <c r="E232" s="28"/>
      <c r="F232" s="27"/>
      <c r="G232" s="27"/>
      <c r="H232" s="27"/>
      <c r="I232" s="27"/>
    </row>
    <row r="233" spans="1:9" x14ac:dyDescent="0.25">
      <c r="A233" s="29"/>
      <c r="B233" s="27"/>
      <c r="C233" s="27"/>
      <c r="D233" s="27"/>
      <c r="E233" s="28"/>
      <c r="F233" s="27"/>
      <c r="G233" s="27"/>
      <c r="H233" s="27"/>
      <c r="I233" s="27"/>
    </row>
    <row r="234" spans="1:9" x14ac:dyDescent="0.25">
      <c r="A234" s="8" t="s">
        <v>23</v>
      </c>
    </row>
    <row r="235" spans="1:9" x14ac:dyDescent="0.25">
      <c r="A235" s="8" t="s">
        <v>24</v>
      </c>
    </row>
    <row r="236" spans="1:9" ht="13.8" x14ac:dyDescent="0.3">
      <c r="A236" s="9" t="s">
        <v>8</v>
      </c>
    </row>
    <row r="237" spans="1:9" ht="13.8" x14ac:dyDescent="0.3">
      <c r="A237" s="10" t="s">
        <v>9</v>
      </c>
    </row>
  </sheetData>
  <mergeCells count="1">
    <mergeCell ref="C5:D5"/>
  </mergeCells>
  <hyperlinks>
    <hyperlink ref="A237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10" zoomScaleNormal="110" workbookViewId="0">
      <selection activeCell="O1" sqref="O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44275</v>
      </c>
    </row>
    <row r="2" spans="1:14" x14ac:dyDescent="0.3">
      <c r="A2" s="32" t="s">
        <v>27</v>
      </c>
      <c r="B2" s="33">
        <f>EDATE($B$1,-12)</f>
        <v>43910</v>
      </c>
      <c r="C2" s="33">
        <f>EDATE(B$2,1)</f>
        <v>43941</v>
      </c>
      <c r="D2" s="33">
        <f t="shared" ref="D2:N2" si="0">EDATE(C$2,1)</f>
        <v>43971</v>
      </c>
      <c r="E2" s="33">
        <f t="shared" si="0"/>
        <v>44002</v>
      </c>
      <c r="F2" s="33">
        <f t="shared" si="0"/>
        <v>44032</v>
      </c>
      <c r="G2" s="33">
        <f t="shared" si="0"/>
        <v>44063</v>
      </c>
      <c r="H2" s="33">
        <f t="shared" si="0"/>
        <v>44094</v>
      </c>
      <c r="I2" s="33">
        <f t="shared" si="0"/>
        <v>44124</v>
      </c>
      <c r="J2" s="33">
        <f t="shared" si="0"/>
        <v>44155</v>
      </c>
      <c r="K2" s="33">
        <f t="shared" si="0"/>
        <v>44185</v>
      </c>
      <c r="L2" s="33">
        <f t="shared" si="0"/>
        <v>44216</v>
      </c>
      <c r="M2" s="33">
        <f t="shared" si="0"/>
        <v>44247</v>
      </c>
      <c r="N2" s="33">
        <f t="shared" si="0"/>
        <v>44275</v>
      </c>
    </row>
    <row r="3" spans="1:14" x14ac:dyDescent="0.3">
      <c r="A3" s="34" t="s">
        <v>25</v>
      </c>
      <c r="B3" s="35">
        <f>VLOOKUP(B$2,tabel_consumer!$A$7:$F$246,6,FALSE)</f>
        <v>-22.830100160911428</v>
      </c>
      <c r="C3" s="35">
        <f>VLOOKUP(C$2,tabel_consumer!$A$7:$F$246,6,FALSE)</f>
        <v>-36.275051412984197</v>
      </c>
      <c r="D3" s="35">
        <f>VLOOKUP(D$2,tabel_consumer!$A$7:$F$246,6,FALSE)</f>
        <v>-31.283584955024523</v>
      </c>
      <c r="E3" s="35">
        <f>VLOOKUP(E$2,tabel_consumer!$A$7:$F$246,6,FALSE)</f>
        <v>-25.322092053013144</v>
      </c>
      <c r="F3" s="35">
        <f>VLOOKUP(F$2,tabel_consumer!$A$7:$F$246,6,FALSE)</f>
        <v>-27.290092789340555</v>
      </c>
      <c r="G3" s="35">
        <f>VLOOKUP(G$2,tabel_consumer!$A$7:$F$246,6,FALSE)</f>
        <v>-28.754514766499224</v>
      </c>
      <c r="H3" s="35">
        <f>VLOOKUP(H$2,tabel_consumer!$A$7:$F$246,6,FALSE)</f>
        <v>-24.803607216412971</v>
      </c>
      <c r="I3" s="35">
        <f>VLOOKUP(I$2,tabel_consumer!$A$7:$F$246,6,FALSE)</f>
        <v>-28.278503147264654</v>
      </c>
      <c r="J3" s="35">
        <f>VLOOKUP(J$2,tabel_consumer!$A$7:$F$246,6,FALSE)</f>
        <v>-28.852303970767668</v>
      </c>
      <c r="K3" s="35">
        <f>VLOOKUP(K$2,tabel_consumer!$A$7:$F$246,6,FALSE)</f>
        <v>-20.359676032488458</v>
      </c>
      <c r="L3" s="35">
        <f>VLOOKUP(L$2,tabel_consumer!$A$7:$F$246,6,FALSE)</f>
        <v>-23.193850278564693</v>
      </c>
      <c r="M3" s="35">
        <f>VLOOKUP(M$2,tabel_consumer!$A$7:$F$246,6,FALSE)</f>
        <v>-23.455676134858454</v>
      </c>
      <c r="N3" s="35">
        <f>VLOOKUP(N$2,tabel_consumer!$A$7:$F$246,6,FALSE)</f>
        <v>-18.416860313642918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43910</v>
      </c>
      <c r="C32" s="33">
        <f t="shared" si="1"/>
        <v>43941</v>
      </c>
      <c r="D32" s="33">
        <f t="shared" si="1"/>
        <v>43971</v>
      </c>
      <c r="E32" s="33">
        <f t="shared" si="1"/>
        <v>44002</v>
      </c>
      <c r="F32" s="33">
        <f t="shared" si="1"/>
        <v>44032</v>
      </c>
      <c r="G32" s="33">
        <f t="shared" si="1"/>
        <v>44063</v>
      </c>
      <c r="H32" s="33">
        <f t="shared" si="1"/>
        <v>44094</v>
      </c>
      <c r="I32" s="33">
        <f t="shared" si="1"/>
        <v>44124</v>
      </c>
      <c r="J32" s="33">
        <f t="shared" si="1"/>
        <v>44155</v>
      </c>
      <c r="K32" s="33">
        <f t="shared" si="1"/>
        <v>44185</v>
      </c>
      <c r="L32" s="33">
        <f t="shared" si="1"/>
        <v>44216</v>
      </c>
      <c r="M32" s="33">
        <f t="shared" si="1"/>
        <v>44247</v>
      </c>
      <c r="N32" s="33">
        <f t="shared" si="1"/>
        <v>44275</v>
      </c>
    </row>
    <row r="33" spans="1:14" x14ac:dyDescent="0.3">
      <c r="A33" s="34" t="s">
        <v>2</v>
      </c>
      <c r="B33" s="35">
        <f>VLOOKUP(B$2,tabel_consumer!$A$7:$F$246,2,FALSE)</f>
        <v>-39.462039985304635</v>
      </c>
      <c r="C33" s="35">
        <f>VLOOKUP(C$2,tabel_consumer!$A$7:$F$246,2,FALSE)</f>
        <v>-55.82</v>
      </c>
      <c r="D33" s="35">
        <f>VLOOKUP(D$2,tabel_consumer!$A$7:$F$246,2,FALSE)</f>
        <v>-38.42</v>
      </c>
      <c r="E33" s="35">
        <f>VLOOKUP(E$2,tabel_consumer!$A$7:$F$246,2,FALSE)</f>
        <v>-24.96</v>
      </c>
      <c r="F33" s="35">
        <f>VLOOKUP(F$2,tabel_consumer!$A$7:$F$246,2,FALSE)</f>
        <v>-35.409999999999997</v>
      </c>
      <c r="G33" s="35">
        <f>VLOOKUP(G$2,tabel_consumer!$A$7:$F$246,2,FALSE)</f>
        <v>-40.354406117205514</v>
      </c>
      <c r="H33" s="35">
        <f>VLOOKUP(H$2,tabel_consumer!$A$7:$F$246,2,FALSE)</f>
        <v>-35.140566303575667</v>
      </c>
      <c r="I33" s="35">
        <f>VLOOKUP(I$2,tabel_consumer!$A$7:$F$246,2,FALSE)</f>
        <v>-34.26</v>
      </c>
      <c r="J33" s="35">
        <f>VLOOKUP(J$2,tabel_consumer!$A$7:$F$246,2,FALSE)</f>
        <v>-34.61</v>
      </c>
      <c r="K33" s="35">
        <f>VLOOKUP(K$2,tabel_consumer!$A$7:$F$246,2,FALSE)</f>
        <v>-19.486327509733531</v>
      </c>
      <c r="L33" s="35">
        <f>VLOOKUP(L$2,tabel_consumer!$A$7:$F$246,2,FALSE)</f>
        <v>-21.519284566007371</v>
      </c>
      <c r="M33" s="35">
        <f>VLOOKUP(M$2,tabel_consumer!$A$7:$F$246,2,FALSE)</f>
        <v>-19.38</v>
      </c>
      <c r="N33" s="35">
        <f>VLOOKUP(N$2,tabel_consumer!$A$7:$F$246,2,FALSE)</f>
        <v>-10.760024402254336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43910</v>
      </c>
      <c r="C62" s="33">
        <f t="shared" si="2"/>
        <v>43941</v>
      </c>
      <c r="D62" s="33">
        <f t="shared" si="2"/>
        <v>43971</v>
      </c>
      <c r="E62" s="33">
        <f t="shared" si="2"/>
        <v>44002</v>
      </c>
      <c r="F62" s="33">
        <f t="shared" si="2"/>
        <v>44032</v>
      </c>
      <c r="G62" s="33">
        <f t="shared" si="2"/>
        <v>44063</v>
      </c>
      <c r="H62" s="33">
        <f t="shared" si="2"/>
        <v>44094</v>
      </c>
      <c r="I62" s="33">
        <f t="shared" si="2"/>
        <v>44124</v>
      </c>
      <c r="J62" s="33">
        <f t="shared" si="2"/>
        <v>44155</v>
      </c>
      <c r="K62" s="33">
        <f t="shared" si="2"/>
        <v>44185</v>
      </c>
      <c r="L62" s="33">
        <f t="shared" si="2"/>
        <v>44216</v>
      </c>
      <c r="M62" s="33">
        <f t="shared" si="2"/>
        <v>44247</v>
      </c>
      <c r="N62" s="33">
        <f t="shared" si="2"/>
        <v>44275</v>
      </c>
    </row>
    <row r="63" spans="1:14" x14ac:dyDescent="0.3">
      <c r="A63" s="34" t="s">
        <v>29</v>
      </c>
      <c r="B63" s="35">
        <f>VLOOKUP(B$2,tabel_consumer!$A$7:$F$246,3,FALSE)</f>
        <v>25.798360658341078</v>
      </c>
      <c r="C63" s="35">
        <f>VLOOKUP(C$2,tabel_consumer!$A$7:$F$246,3,FALSE)</f>
        <v>55.120205651936779</v>
      </c>
      <c r="D63" s="35">
        <f>VLOOKUP(D$2,tabel_consumer!$A$7:$F$246,3,FALSE)</f>
        <v>67.404339820098102</v>
      </c>
      <c r="E63" s="35">
        <f>VLOOKUP(E$2,tabel_consumer!$A$7:$F$246,3,FALSE)</f>
        <v>65.208368212052562</v>
      </c>
      <c r="F63" s="35">
        <f>VLOOKUP(F$2,tabel_consumer!$A$7:$F$246,3,FALSE)</f>
        <v>71.920371157362226</v>
      </c>
      <c r="G63" s="35">
        <f>VLOOKUP(G$2,tabel_consumer!$A$7:$F$246,3,FALSE)</f>
        <v>67.933652948791377</v>
      </c>
      <c r="H63" s="35">
        <f>VLOOKUP(H$2,tabel_consumer!$A$7:$F$246,3,FALSE)</f>
        <v>69.713862562076216</v>
      </c>
      <c r="I63" s="35">
        <f>VLOOKUP(I$2,tabel_consumer!$A$7:$F$246,3,FALSE)</f>
        <v>69.05401258905863</v>
      </c>
      <c r="J63" s="35">
        <f>VLOOKUP(J$2,tabel_consumer!$A$7:$F$246,3,FALSE)</f>
        <v>71.719215883070675</v>
      </c>
      <c r="K63" s="35">
        <f>VLOOKUP(K$2,tabel_consumer!$A$7:$F$246,3,FALSE)</f>
        <v>59.402376620220288</v>
      </c>
      <c r="L63" s="35">
        <f>VLOOKUP(L$2,tabel_consumer!$A$7:$F$246,3,FALSE)</f>
        <v>68.716116548251392</v>
      </c>
      <c r="M63" s="35">
        <f>VLOOKUP(M$2,tabel_consumer!$A$7:$F$246,3,FALSE)</f>
        <v>70.432704539433814</v>
      </c>
      <c r="N63" s="35">
        <f>VLOOKUP(N$2,tabel_consumer!$A$7:$F$246,3,FALSE)</f>
        <v>57.997416852317336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43910</v>
      </c>
      <c r="C92" s="33">
        <f t="shared" si="3"/>
        <v>43941</v>
      </c>
      <c r="D92" s="33">
        <f t="shared" si="3"/>
        <v>43971</v>
      </c>
      <c r="E92" s="33">
        <f t="shared" si="3"/>
        <v>44002</v>
      </c>
      <c r="F92" s="33">
        <f t="shared" si="3"/>
        <v>44032</v>
      </c>
      <c r="G92" s="33">
        <f t="shared" si="3"/>
        <v>44063</v>
      </c>
      <c r="H92" s="33">
        <f t="shared" si="3"/>
        <v>44094</v>
      </c>
      <c r="I92" s="33">
        <f t="shared" si="3"/>
        <v>44124</v>
      </c>
      <c r="J92" s="33">
        <f t="shared" si="3"/>
        <v>44155</v>
      </c>
      <c r="K92" s="33">
        <f t="shared" si="3"/>
        <v>44185</v>
      </c>
      <c r="L92" s="33">
        <f t="shared" si="3"/>
        <v>44216</v>
      </c>
      <c r="M92" s="33">
        <f t="shared" si="3"/>
        <v>44247</v>
      </c>
      <c r="N92" s="33">
        <f t="shared" si="3"/>
        <v>44275</v>
      </c>
    </row>
    <row r="93" spans="1:14" x14ac:dyDescent="0.3">
      <c r="A93" s="34" t="s">
        <v>4</v>
      </c>
      <c r="B93" s="35">
        <f>VLOOKUP(B$2,tabel_consumer!$A$7:$F$246,4,FALSE)</f>
        <v>-4.26</v>
      </c>
      <c r="C93" s="35">
        <f>VLOOKUP(C$2,tabel_consumer!$A$7:$F$246,4,FALSE)</f>
        <v>-13.16</v>
      </c>
      <c r="D93" s="35">
        <f>VLOOKUP(D$2,tabel_consumer!$A$7:$F$246,4,FALSE)</f>
        <v>-3.32</v>
      </c>
      <c r="E93" s="35">
        <f>VLOOKUP(E$2,tabel_consumer!$A$7:$F$246,4,FALSE)</f>
        <v>-1.08</v>
      </c>
      <c r="F93" s="35">
        <f>VLOOKUP(F$2,tabel_consumer!$A$7:$F$246,4,FALSE)</f>
        <v>-1.02</v>
      </c>
      <c r="G93" s="35">
        <f>VLOOKUP(G$2,tabel_consumer!$A$7:$F$246,4,FALSE)</f>
        <v>-1.95</v>
      </c>
      <c r="H93" s="35">
        <f>VLOOKUP(H$2,tabel_consumer!$A$7:$F$246,4,FALSE)</f>
        <v>1.2</v>
      </c>
      <c r="I93" s="35">
        <f>VLOOKUP(I$2,tabel_consumer!$A$7:$F$246,4,FALSE)</f>
        <v>-1.58</v>
      </c>
      <c r="J93" s="35">
        <f>VLOOKUP(J$2,tabel_consumer!$A$7:$F$246,4,FALSE)</f>
        <v>-3.53</v>
      </c>
      <c r="K93" s="35">
        <f>VLOOKUP(K$2,tabel_consumer!$A$7:$F$246,4,FALSE)</f>
        <v>-1.04</v>
      </c>
      <c r="L93" s="35">
        <f>VLOOKUP(L$2,tabel_consumer!$A$7:$F$246,4,FALSE)</f>
        <v>2.33</v>
      </c>
      <c r="M93" s="35">
        <f>VLOOKUP(M$2,tabel_consumer!$A$7:$F$246,4,FALSE)</f>
        <v>0.44</v>
      </c>
      <c r="N93" s="35">
        <f>VLOOKUP(N$2,tabel_consumer!$A$7:$F$246,4,FALSE)</f>
        <v>0.86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43910</v>
      </c>
      <c r="C122" s="33">
        <f t="shared" si="4"/>
        <v>43941</v>
      </c>
      <c r="D122" s="33">
        <f t="shared" si="4"/>
        <v>43971</v>
      </c>
      <c r="E122" s="33">
        <f t="shared" si="4"/>
        <v>44002</v>
      </c>
      <c r="F122" s="33">
        <f t="shared" si="4"/>
        <v>44032</v>
      </c>
      <c r="G122" s="33">
        <f t="shared" si="4"/>
        <v>44063</v>
      </c>
      <c r="H122" s="33">
        <f t="shared" si="4"/>
        <v>44094</v>
      </c>
      <c r="I122" s="33">
        <f t="shared" si="4"/>
        <v>44124</v>
      </c>
      <c r="J122" s="33">
        <f t="shared" si="4"/>
        <v>44155</v>
      </c>
      <c r="K122" s="33">
        <f t="shared" si="4"/>
        <v>44185</v>
      </c>
      <c r="L122" s="33">
        <f t="shared" si="4"/>
        <v>44216</v>
      </c>
      <c r="M122" s="33">
        <f t="shared" si="4"/>
        <v>44247</v>
      </c>
      <c r="N122" s="33">
        <f t="shared" si="4"/>
        <v>44275</v>
      </c>
    </row>
    <row r="123" spans="1:14" x14ac:dyDescent="0.3">
      <c r="A123" s="34" t="s">
        <v>5</v>
      </c>
      <c r="B123" s="35">
        <f>VLOOKUP(B$2,tabel_consumer!$A$7:$F$246,5,FALSE)</f>
        <v>-21.8</v>
      </c>
      <c r="C123" s="35">
        <f>VLOOKUP(C$2,tabel_consumer!$A$7:$F$246,5,FALSE)</f>
        <v>-21</v>
      </c>
      <c r="D123" s="35">
        <f>VLOOKUP(D$2,tabel_consumer!$A$7:$F$246,5,FALSE)</f>
        <v>-15.99</v>
      </c>
      <c r="E123" s="35">
        <f>VLOOKUP(E$2,tabel_consumer!$A$7:$F$246,5,FALSE)</f>
        <v>-10.039999999999999</v>
      </c>
      <c r="F123" s="35">
        <f>VLOOKUP(F$2,tabel_consumer!$A$7:$F$246,5,FALSE)</f>
        <v>-0.81</v>
      </c>
      <c r="G123" s="35">
        <f>VLOOKUP(G$2,tabel_consumer!$A$7:$F$246,5,FALSE)</f>
        <v>-4.78</v>
      </c>
      <c r="H123" s="35">
        <f>VLOOKUP(H$2,tabel_consumer!$A$7:$F$246,5,FALSE)</f>
        <v>4.4400000000000004</v>
      </c>
      <c r="I123" s="35">
        <f>VLOOKUP(I$2,tabel_consumer!$A$7:$F$246,5,FALSE)</f>
        <v>-8.2200000000000006</v>
      </c>
      <c r="J123" s="35">
        <f>VLOOKUP(J$2,tabel_consumer!$A$7:$F$246,5,FALSE)</f>
        <v>-5.55</v>
      </c>
      <c r="K123" s="35">
        <f>VLOOKUP(K$2,tabel_consumer!$A$7:$F$246,5,FALSE)</f>
        <v>-1.51</v>
      </c>
      <c r="L123" s="35">
        <f>VLOOKUP(L$2,tabel_consumer!$A$7:$F$246,5,FALSE)</f>
        <v>-4.87</v>
      </c>
      <c r="M123" s="35">
        <f>VLOOKUP(M$2,tabel_consumer!$A$7:$F$246,5,FALSE)</f>
        <v>-4.45</v>
      </c>
      <c r="N123" s="35">
        <f>VLOOKUP(N$2,tabel_consumer!$A$7:$F$246,5,FALSE)</f>
        <v>-5.77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V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" sqref="R1"/>
    </sheetView>
  </sheetViews>
  <sheetFormatPr baseColWidth="10" defaultColWidth="9.109375" defaultRowHeight="14.4" x14ac:dyDescent="0.3"/>
  <cols>
    <col min="1" max="1" width="23.5546875" style="43" customWidth="1"/>
    <col min="2" max="2" width="38.5546875" style="43" customWidth="1"/>
    <col min="3" max="3" width="36.88671875" style="43" customWidth="1"/>
    <col min="4" max="4" width="35.88671875" style="43" customWidth="1"/>
    <col min="5" max="21" width="8.6640625" style="43" customWidth="1"/>
    <col min="22" max="22" width="8.6640625" style="45" customWidth="1"/>
    <col min="23" max="51" width="8.6640625" style="43" customWidth="1"/>
    <col min="52" max="16384" width="9.109375" style="43"/>
  </cols>
  <sheetData>
    <row r="1" spans="1:20" ht="15.6" x14ac:dyDescent="0.3">
      <c r="A1" s="44" t="s">
        <v>57</v>
      </c>
      <c r="C1" s="59"/>
      <c r="D1" s="60"/>
      <c r="E1" s="61">
        <v>43910</v>
      </c>
      <c r="F1" s="61">
        <v>43941</v>
      </c>
      <c r="G1" s="61">
        <v>43971</v>
      </c>
      <c r="H1" s="61">
        <v>44002</v>
      </c>
      <c r="I1" s="61">
        <v>44032</v>
      </c>
      <c r="J1" s="61">
        <v>44063</v>
      </c>
      <c r="K1" s="61">
        <v>44094</v>
      </c>
      <c r="L1" s="61">
        <v>44124</v>
      </c>
      <c r="M1" s="61">
        <v>44155</v>
      </c>
      <c r="N1" s="61">
        <v>44185</v>
      </c>
      <c r="O1" s="61">
        <v>44216</v>
      </c>
      <c r="P1" s="61">
        <v>44247</v>
      </c>
      <c r="Q1" s="61">
        <v>44275</v>
      </c>
      <c r="R1" s="61"/>
      <c r="S1" s="61"/>
      <c r="T1" s="61"/>
    </row>
    <row r="2" spans="1:20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/>
      <c r="S2"/>
      <c r="T2"/>
    </row>
    <row r="3" spans="1:20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/>
      <c r="S3"/>
      <c r="T3"/>
    </row>
    <row r="4" spans="1:20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/>
      <c r="S4"/>
      <c r="T4"/>
    </row>
    <row r="5" spans="1:20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/>
      <c r="S5"/>
      <c r="T5"/>
    </row>
    <row r="6" spans="1:20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/>
      <c r="S6"/>
      <c r="T6"/>
    </row>
    <row r="7" spans="1:20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/>
      <c r="S7"/>
      <c r="T7"/>
    </row>
    <row r="8" spans="1:20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/>
      <c r="S8"/>
      <c r="T8"/>
    </row>
    <row r="9" spans="1:20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/>
      <c r="S9"/>
      <c r="T9"/>
    </row>
    <row r="10" spans="1:20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/>
      <c r="S10"/>
      <c r="T10"/>
    </row>
    <row r="11" spans="1:20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/>
      <c r="S11"/>
      <c r="T11"/>
    </row>
    <row r="12" spans="1:20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/>
      <c r="S12"/>
      <c r="T12"/>
    </row>
    <row r="13" spans="1:20" x14ac:dyDescent="0.3">
      <c r="A13" s="57"/>
      <c r="B13" s="57" t="s">
        <v>50</v>
      </c>
      <c r="C13" s="57"/>
      <c r="D13" s="57"/>
      <c r="E13" s="57" t="s">
        <v>37</v>
      </c>
      <c r="F13" s="57">
        <v>47</v>
      </c>
      <c r="G13" s="57">
        <v>47</v>
      </c>
      <c r="H13" s="57">
        <v>53</v>
      </c>
      <c r="I13" s="57">
        <v>47</v>
      </c>
      <c r="J13" s="57">
        <v>51</v>
      </c>
      <c r="K13" s="57">
        <v>51</v>
      </c>
      <c r="L13" s="57">
        <v>56</v>
      </c>
      <c r="M13" s="57">
        <v>57</v>
      </c>
      <c r="N13" s="57">
        <v>57</v>
      </c>
      <c r="O13" s="57">
        <v>60</v>
      </c>
      <c r="P13" s="57">
        <v>57</v>
      </c>
      <c r="Q13" s="57">
        <v>62</v>
      </c>
      <c r="R13" s="57"/>
      <c r="S13" s="57"/>
      <c r="T13" s="57"/>
    </row>
    <row r="14" spans="1:20" x14ac:dyDescent="0.3">
      <c r="A14" s="58" t="s">
        <v>51</v>
      </c>
      <c r="B14" s="58" t="s">
        <v>35</v>
      </c>
      <c r="C14" s="58" t="s">
        <v>36</v>
      </c>
      <c r="D14" s="58"/>
      <c r="E14" s="58" t="s">
        <v>37</v>
      </c>
      <c r="F14" s="58" t="s">
        <v>47</v>
      </c>
      <c r="G14" s="58">
        <v>31</v>
      </c>
      <c r="H14" s="58">
        <v>32</v>
      </c>
      <c r="I14" s="58">
        <v>38</v>
      </c>
      <c r="J14" s="58">
        <v>27</v>
      </c>
      <c r="K14" s="58">
        <v>33</v>
      </c>
      <c r="L14" s="58">
        <v>43</v>
      </c>
      <c r="M14" s="58">
        <v>29</v>
      </c>
      <c r="N14" s="58">
        <v>42</v>
      </c>
      <c r="O14" s="58">
        <v>43</v>
      </c>
      <c r="P14" s="58">
        <v>44</v>
      </c>
      <c r="Q14" s="58">
        <v>41</v>
      </c>
      <c r="R14" s="58"/>
      <c r="S14" s="58"/>
      <c r="T14" s="58"/>
    </row>
    <row r="15" spans="1:20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/>
      <c r="S15"/>
      <c r="T15"/>
    </row>
    <row r="16" spans="1:20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/>
      <c r="S16"/>
      <c r="T16"/>
    </row>
    <row r="17" spans="1:20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/>
      <c r="S17"/>
      <c r="T17"/>
    </row>
    <row r="18" spans="1:20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/>
      <c r="S18"/>
      <c r="T18"/>
    </row>
    <row r="19" spans="1:20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/>
      <c r="S19"/>
      <c r="T19"/>
    </row>
    <row r="20" spans="1:20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/>
      <c r="S20"/>
      <c r="T20"/>
    </row>
    <row r="21" spans="1:20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/>
      <c r="S21"/>
      <c r="T21"/>
    </row>
    <row r="22" spans="1:20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/>
      <c r="S22"/>
      <c r="T22"/>
    </row>
    <row r="23" spans="1:20" x14ac:dyDescent="0.3">
      <c r="A23" s="57"/>
      <c r="B23" s="57"/>
      <c r="C23" s="57"/>
      <c r="D23" s="57" t="s">
        <v>48</v>
      </c>
      <c r="E23" s="57" t="s">
        <v>37</v>
      </c>
      <c r="F23" s="57" t="s">
        <v>47</v>
      </c>
      <c r="G23" s="57">
        <v>33</v>
      </c>
      <c r="H23" s="57">
        <v>32</v>
      </c>
      <c r="I23" s="57">
        <v>23</v>
      </c>
      <c r="J23" s="57">
        <v>37</v>
      </c>
      <c r="K23" s="57">
        <v>38</v>
      </c>
      <c r="L23" s="57">
        <v>44</v>
      </c>
      <c r="M23" s="57">
        <v>44</v>
      </c>
      <c r="N23" s="57">
        <v>51</v>
      </c>
      <c r="O23" s="57">
        <v>46</v>
      </c>
      <c r="P23" s="57">
        <v>47</v>
      </c>
      <c r="Q23" s="57">
        <v>40</v>
      </c>
      <c r="R23" s="57"/>
      <c r="S23" s="57"/>
      <c r="T23" s="57"/>
    </row>
    <row r="24" spans="1:20" x14ac:dyDescent="0.3">
      <c r="A24" s="58" t="s">
        <v>52</v>
      </c>
      <c r="B24" s="58" t="s">
        <v>35</v>
      </c>
      <c r="C24" s="58" t="s">
        <v>36</v>
      </c>
      <c r="D24" s="58"/>
      <c r="E24" s="58" t="s">
        <v>37</v>
      </c>
      <c r="F24" s="58" t="s">
        <v>47</v>
      </c>
      <c r="G24" s="58">
        <v>61</v>
      </c>
      <c r="H24" s="58">
        <v>66</v>
      </c>
      <c r="I24" s="58">
        <v>72</v>
      </c>
      <c r="J24" s="58">
        <v>68</v>
      </c>
      <c r="K24" s="58">
        <v>72</v>
      </c>
      <c r="L24" s="58">
        <v>71</v>
      </c>
      <c r="M24" s="58">
        <v>67</v>
      </c>
      <c r="N24" s="58">
        <v>64</v>
      </c>
      <c r="O24" s="58">
        <v>72</v>
      </c>
      <c r="P24" s="58">
        <v>75</v>
      </c>
      <c r="Q24" s="58">
        <v>77</v>
      </c>
      <c r="R24" s="58"/>
      <c r="S24" s="58"/>
      <c r="T24" s="58"/>
    </row>
    <row r="25" spans="1:20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/>
      <c r="S25"/>
      <c r="T25"/>
    </row>
    <row r="26" spans="1:20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/>
      <c r="S26"/>
      <c r="T26"/>
    </row>
    <row r="27" spans="1:20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/>
      <c r="S27"/>
      <c r="T27"/>
    </row>
    <row r="28" spans="1:20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/>
      <c r="S28"/>
      <c r="T28"/>
    </row>
    <row r="29" spans="1:20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/>
      <c r="S29"/>
      <c r="T29"/>
    </row>
    <row r="30" spans="1:20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/>
      <c r="S30"/>
      <c r="T30"/>
    </row>
    <row r="31" spans="1:20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/>
      <c r="S31"/>
      <c r="T31"/>
    </row>
    <row r="32" spans="1:20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/>
      <c r="S32"/>
      <c r="T32"/>
    </row>
    <row r="33" spans="1:20" x14ac:dyDescent="0.3">
      <c r="A33" s="57"/>
      <c r="B33" s="57"/>
      <c r="C33" s="57"/>
      <c r="D33" s="57" t="s">
        <v>48</v>
      </c>
      <c r="E33" s="57" t="s">
        <v>37</v>
      </c>
      <c r="F33" s="57" t="s">
        <v>47</v>
      </c>
      <c r="G33" s="57">
        <v>37</v>
      </c>
      <c r="H33" s="57">
        <v>45</v>
      </c>
      <c r="I33" s="57">
        <v>35</v>
      </c>
      <c r="J33" s="57">
        <v>40</v>
      </c>
      <c r="K33" s="57">
        <v>41</v>
      </c>
      <c r="L33" s="57">
        <v>41</v>
      </c>
      <c r="M33" s="57">
        <v>47</v>
      </c>
      <c r="N33" s="57">
        <v>50</v>
      </c>
      <c r="O33" s="57">
        <v>50</v>
      </c>
      <c r="P33" s="57">
        <v>51</v>
      </c>
      <c r="Q33" s="57">
        <v>47</v>
      </c>
      <c r="R33" s="57"/>
      <c r="S33" s="57"/>
      <c r="T33" s="57"/>
    </row>
    <row r="34" spans="1:20" x14ac:dyDescent="0.3">
      <c r="A34" s="58" t="s">
        <v>53</v>
      </c>
      <c r="B34" s="58" t="s">
        <v>35</v>
      </c>
      <c r="C34" s="58" t="s">
        <v>36</v>
      </c>
      <c r="D34" s="58"/>
      <c r="E34" s="58" t="s">
        <v>37</v>
      </c>
      <c r="F34" s="58" t="s">
        <v>47</v>
      </c>
      <c r="G34" s="58">
        <v>83</v>
      </c>
      <c r="H34" s="58">
        <v>85</v>
      </c>
      <c r="I34" s="58">
        <v>90</v>
      </c>
      <c r="J34" s="58">
        <v>86</v>
      </c>
      <c r="K34" s="58">
        <v>87</v>
      </c>
      <c r="L34" s="58">
        <v>86</v>
      </c>
      <c r="M34" s="58">
        <v>87</v>
      </c>
      <c r="N34" s="58">
        <v>90</v>
      </c>
      <c r="O34" s="58">
        <v>90</v>
      </c>
      <c r="P34" s="58">
        <v>87</v>
      </c>
      <c r="Q34" s="58">
        <v>89</v>
      </c>
      <c r="R34" s="58"/>
      <c r="S34" s="58"/>
      <c r="T34" s="58"/>
    </row>
    <row r="35" spans="1:20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/>
      <c r="S35"/>
      <c r="T35"/>
    </row>
    <row r="36" spans="1:20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/>
      <c r="S36"/>
      <c r="T36"/>
    </row>
    <row r="37" spans="1:20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/>
      <c r="S37"/>
      <c r="T37"/>
    </row>
    <row r="38" spans="1:20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/>
      <c r="S38"/>
      <c r="T38"/>
    </row>
    <row r="39" spans="1:20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/>
      <c r="S39"/>
      <c r="T39"/>
    </row>
    <row r="40" spans="1:20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/>
      <c r="S40"/>
      <c r="T40"/>
    </row>
    <row r="41" spans="1:20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/>
      <c r="S41"/>
      <c r="T41"/>
    </row>
    <row r="42" spans="1:20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/>
      <c r="S42"/>
      <c r="T42"/>
    </row>
    <row r="43" spans="1:20" x14ac:dyDescent="0.3">
      <c r="A43" s="57"/>
      <c r="B43" s="57"/>
      <c r="C43" s="57"/>
      <c r="D43" s="57" t="s">
        <v>48</v>
      </c>
      <c r="E43" s="57" t="s">
        <v>37</v>
      </c>
      <c r="F43" s="57" t="s">
        <v>47</v>
      </c>
      <c r="G43" s="57">
        <v>58</v>
      </c>
      <c r="H43" s="57">
        <v>55</v>
      </c>
      <c r="I43" s="57">
        <v>46</v>
      </c>
      <c r="J43" s="57">
        <v>50</v>
      </c>
      <c r="K43" s="57">
        <v>48</v>
      </c>
      <c r="L43" s="57">
        <v>55</v>
      </c>
      <c r="M43" s="57">
        <v>53</v>
      </c>
      <c r="N43" s="57">
        <v>59</v>
      </c>
      <c r="O43" s="57">
        <v>60</v>
      </c>
      <c r="P43" s="57">
        <v>52</v>
      </c>
      <c r="Q43" s="57">
        <v>56</v>
      </c>
      <c r="R43" s="57"/>
      <c r="S43" s="57"/>
      <c r="T43" s="57"/>
    </row>
    <row r="44" spans="1:20" x14ac:dyDescent="0.3">
      <c r="A44" s="58" t="s">
        <v>54</v>
      </c>
      <c r="B44" s="58" t="s">
        <v>35</v>
      </c>
      <c r="C44" s="58" t="s">
        <v>36</v>
      </c>
      <c r="D44" s="58"/>
      <c r="E44" s="58" t="s">
        <v>37</v>
      </c>
      <c r="F44" s="58" t="s">
        <v>47</v>
      </c>
      <c r="G44" s="58">
        <v>70</v>
      </c>
      <c r="H44" s="58">
        <v>64</v>
      </c>
      <c r="I44" s="58">
        <v>69</v>
      </c>
      <c r="J44" s="58">
        <v>67</v>
      </c>
      <c r="K44" s="58">
        <v>73</v>
      </c>
      <c r="L44" s="58">
        <v>59</v>
      </c>
      <c r="M44" s="58">
        <v>57</v>
      </c>
      <c r="N44" s="58">
        <v>65</v>
      </c>
      <c r="O44" s="58">
        <v>67</v>
      </c>
      <c r="P44" s="58">
        <v>64</v>
      </c>
      <c r="Q44" s="58">
        <v>69</v>
      </c>
      <c r="R44" s="58"/>
      <c r="S44" s="58"/>
      <c r="T44" s="58"/>
    </row>
    <row r="45" spans="1:20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/>
      <c r="S45"/>
      <c r="T45"/>
    </row>
    <row r="46" spans="1:20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/>
      <c r="S46"/>
      <c r="T46"/>
    </row>
    <row r="47" spans="1:20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/>
      <c r="S47"/>
      <c r="T47"/>
    </row>
    <row r="48" spans="1:20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/>
      <c r="S48"/>
      <c r="T48"/>
    </row>
    <row r="49" spans="1:22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/>
      <c r="S49"/>
      <c r="T49"/>
    </row>
    <row r="50" spans="1:22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/>
      <c r="S50"/>
      <c r="T50"/>
    </row>
    <row r="51" spans="1:22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/>
      <c r="S51"/>
      <c r="T51"/>
    </row>
    <row r="52" spans="1:22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/>
      <c r="S52"/>
      <c r="T52"/>
    </row>
    <row r="53" spans="1:22" x14ac:dyDescent="0.3">
      <c r="A53" s="57"/>
      <c r="B53" s="57"/>
      <c r="C53" s="57"/>
      <c r="D53" s="57" t="s">
        <v>48</v>
      </c>
      <c r="E53" s="57" t="s">
        <v>37</v>
      </c>
      <c r="F53" s="57" t="s">
        <v>47</v>
      </c>
      <c r="G53" s="57">
        <v>31</v>
      </c>
      <c r="H53" s="57">
        <v>24</v>
      </c>
      <c r="I53" s="57">
        <v>26</v>
      </c>
      <c r="J53" s="57">
        <v>27</v>
      </c>
      <c r="K53" s="57">
        <v>28</v>
      </c>
      <c r="L53" s="57">
        <v>31</v>
      </c>
      <c r="M53" s="57">
        <v>40</v>
      </c>
      <c r="N53" s="57">
        <v>33</v>
      </c>
      <c r="O53" s="57">
        <v>34</v>
      </c>
      <c r="P53" s="57">
        <v>28</v>
      </c>
      <c r="Q53" s="57">
        <v>29</v>
      </c>
      <c r="R53" s="57"/>
      <c r="S53" s="57"/>
      <c r="T53" s="57"/>
    </row>
    <row r="54" spans="1:22" s="62" customFormat="1" ht="13.2" x14ac:dyDescent="0.25">
      <c r="A54" s="62" t="s">
        <v>55</v>
      </c>
      <c r="B54" s="62" t="s">
        <v>32</v>
      </c>
      <c r="V54" s="63"/>
    </row>
    <row r="55" spans="1:22" s="62" customFormat="1" ht="13.2" x14ac:dyDescent="0.25">
      <c r="A55" s="62" t="s">
        <v>56</v>
      </c>
      <c r="B55" s="62" t="s">
        <v>31</v>
      </c>
      <c r="V55" s="63"/>
    </row>
    <row r="56" spans="1:22" s="62" customFormat="1" ht="13.2" x14ac:dyDescent="0.25">
      <c r="A56" s="62" t="s">
        <v>33</v>
      </c>
      <c r="V56" s="63"/>
    </row>
    <row r="57" spans="1:22" s="62" customFormat="1" ht="13.2" x14ac:dyDescent="0.25">
      <c r="V57" s="6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2021-03-24T09:52:32Z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