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hidePivotFieldList="1"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19\RSU_Utilisation_2019\TAB-221_à_TAB-223_DUS_2019\"/>
    </mc:Choice>
  </mc:AlternateContent>
  <xr:revisionPtr revIDLastSave="0" documentId="8_{7CDD4BE2-BB81-42B1-8D0B-B79CFE1D95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 221_2019_Web" sheetId="25" r:id="rId1"/>
    <sheet name="Tab 222_2019_Web" sheetId="26" r:id="rId2"/>
    <sheet name="Tab 223_2019_Web" sheetId="27" r:id="rId3"/>
  </sheets>
  <externalReferences>
    <externalReference r:id="rId4"/>
    <externalReference r:id="rId5"/>
  </externalReferences>
  <definedNames>
    <definedName name="DUS_2017_MONTHLY_QTY" localSheetId="1">#REF!</definedName>
    <definedName name="DUS_2017_MONTHLY_QTY" localSheetId="2">#REF!</definedName>
    <definedName name="DUS_2017_MONTHLY_QTY">#REF!</definedName>
    <definedName name="Dus_2017_YEARLY_QLY" localSheetId="2">#REF!</definedName>
    <definedName name="Dus_2017_YEARLY_QLY">#REF!</definedName>
    <definedName name="Dus_2017_YEARLY_QTY" localSheetId="1">#REF!</definedName>
    <definedName name="Dus_2017_YEARLY_QTY" localSheetId="2">#REF!</definedName>
    <definedName name="Dus_2017_YEARLY_QTY">#REF!</definedName>
    <definedName name="Dus_2018_YEARLY_Q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7" l="1"/>
  <c r="J29" i="27"/>
  <c r="I25" i="27"/>
  <c r="I26" i="27" s="1"/>
  <c r="H25" i="27"/>
  <c r="H14" i="27" s="1"/>
  <c r="G25" i="27"/>
  <c r="G16" i="27" s="1"/>
  <c r="F25" i="27"/>
  <c r="F18" i="27" s="1"/>
  <c r="E25" i="27"/>
  <c r="E20" i="27" s="1"/>
  <c r="D25" i="27"/>
  <c r="D26" i="27" s="1"/>
  <c r="C25" i="27"/>
  <c r="C26" i="27" s="1"/>
  <c r="I24" i="27"/>
  <c r="D24" i="27"/>
  <c r="C24" i="27"/>
  <c r="J23" i="27"/>
  <c r="I22" i="27"/>
  <c r="D22" i="27"/>
  <c r="C22" i="27"/>
  <c r="J21" i="27"/>
  <c r="I20" i="27"/>
  <c r="H20" i="27"/>
  <c r="G20" i="27"/>
  <c r="F20" i="27"/>
  <c r="D20" i="27"/>
  <c r="C20" i="27"/>
  <c r="J19" i="27"/>
  <c r="I18" i="27"/>
  <c r="H18" i="27"/>
  <c r="G18" i="27"/>
  <c r="D18" i="27"/>
  <c r="C18" i="27"/>
  <c r="J17" i="27"/>
  <c r="I16" i="27"/>
  <c r="H16" i="27"/>
  <c r="D16" i="27"/>
  <c r="C16" i="27"/>
  <c r="J15" i="27"/>
  <c r="I14" i="27"/>
  <c r="D14" i="27"/>
  <c r="C14" i="27"/>
  <c r="J13" i="27"/>
  <c r="I12" i="27"/>
  <c r="D12" i="27"/>
  <c r="C12" i="27"/>
  <c r="J11" i="27"/>
  <c r="I10" i="27"/>
  <c r="D10" i="27"/>
  <c r="C10" i="27"/>
  <c r="J9" i="27"/>
  <c r="I8" i="27"/>
  <c r="D8" i="27"/>
  <c r="C8" i="27"/>
  <c r="J7" i="27"/>
  <c r="I6" i="27"/>
  <c r="H6" i="27"/>
  <c r="G6" i="27"/>
  <c r="F6" i="27"/>
  <c r="E6" i="27"/>
  <c r="D6" i="27"/>
  <c r="C6" i="27"/>
  <c r="J10" i="26"/>
  <c r="J9" i="26"/>
  <c r="J6" i="26"/>
  <c r="J5" i="26"/>
  <c r="J10" i="25"/>
  <c r="J9" i="25"/>
  <c r="J6" i="25"/>
  <c r="J5" i="25"/>
  <c r="J22" i="27" l="1"/>
  <c r="J8" i="27"/>
  <c r="J16" i="27"/>
  <c r="E26" i="27"/>
  <c r="F22" i="27"/>
  <c r="F8" i="27"/>
  <c r="G24" i="27"/>
  <c r="F10" i="27"/>
  <c r="H26" i="27"/>
  <c r="H8" i="27"/>
  <c r="G10" i="27"/>
  <c r="F12" i="27"/>
  <c r="E14" i="27"/>
  <c r="E22" i="27"/>
  <c r="E8" i="27"/>
  <c r="F24" i="27"/>
  <c r="G22" i="27"/>
  <c r="H22" i="27"/>
  <c r="H10" i="27"/>
  <c r="G12" i="27"/>
  <c r="F14" i="27"/>
  <c r="E16" i="27"/>
  <c r="J25" i="27"/>
  <c r="J10" i="27" s="1"/>
  <c r="F26" i="27"/>
  <c r="G8" i="27"/>
  <c r="H24" i="27"/>
  <c r="H12" i="27"/>
  <c r="G14" i="27"/>
  <c r="F16" i="27"/>
  <c r="E18" i="27"/>
  <c r="E10" i="27"/>
  <c r="G26" i="27"/>
  <c r="E12" i="27"/>
  <c r="J24" i="27" l="1"/>
  <c r="J18" i="27"/>
  <c r="J14" i="27"/>
  <c r="J26" i="27"/>
  <c r="J6" i="27"/>
  <c r="J12" i="27"/>
  <c r="J20" i="27"/>
</calcChain>
</file>

<file path=xl/sharedStrings.xml><?xml version="1.0" encoding="utf-8"?>
<sst xmlns="http://schemas.openxmlformats.org/spreadsheetml/2006/main" count="95" uniqueCount="45">
  <si>
    <t>Relais social urbain (RSU)</t>
  </si>
  <si>
    <t>Charleroi (RSC)</t>
  </si>
  <si>
    <t>Liège (RSPL)</t>
  </si>
  <si>
    <t>La Louvière (RSULL)</t>
  </si>
  <si>
    <t>Mons (RSUMB)</t>
  </si>
  <si>
    <t>Namur (RSUN)</t>
  </si>
  <si>
    <t>Tournai (RSUT)</t>
  </si>
  <si>
    <t>Verviers (RSUV)</t>
  </si>
  <si>
    <t>Total des RSU wallons</t>
  </si>
  <si>
    <t>CA</t>
  </si>
  <si>
    <t>Nombre de services ayant répondu à cette variable</t>
  </si>
  <si>
    <t>Services partenaires sources</t>
  </si>
  <si>
    <t>Sources : IWEPS, Relais sociaux urbains &amp; services partenaires des Relais sociaux urbains de Wallonie; Calculs : IWEPS</t>
  </si>
  <si>
    <t>Nombre de services ayant participé à la collecte relative au DUS</t>
  </si>
  <si>
    <t>Tableau 2.2.1 : Nombre d'interventions réalisées au cours de l'année par les services du dispositif d'urgence sociale (DUS) partenaires des Relais sociaux urbains (RSU).</t>
  </si>
  <si>
    <t>Moment de l'intervention</t>
  </si>
  <si>
    <t xml:space="preserve">Intervention en horaire diurne 
(et hors week-end et jours fériés) </t>
  </si>
  <si>
    <t>Intervention  "extra horaire"
(nuits, week-end, jours fériés)</t>
  </si>
  <si>
    <t>Modalité de l'entretien "extra horaire"</t>
  </si>
  <si>
    <t>Nombre d'entretiens téléphoniques en "extra horaire"</t>
  </si>
  <si>
    <t>Nombre d'entretiens en déplacements "extra horaire"</t>
  </si>
  <si>
    <t>nd</t>
  </si>
  <si>
    <t>Tableau 2.2.3 : Nombre d'aides apportées au cours de l'année par les services du dispositif d'urgence sociale (DUS) partenaires des Relais sociaux urbains (RSU).</t>
  </si>
  <si>
    <t>Type d'aide apportée</t>
  </si>
  <si>
    <t>%</t>
  </si>
  <si>
    <t>-</t>
  </si>
  <si>
    <t>Aides énergie
(cartes pour compteurs à budget, bons mazout…)</t>
  </si>
  <si>
    <t>Aides alimentaires</t>
  </si>
  <si>
    <t>Total</t>
  </si>
  <si>
    <t>Aides en matière de transport - public ou privé -</t>
  </si>
  <si>
    <t>Répartition par moment de l'intervention et par RSU - Année 2019</t>
  </si>
  <si>
    <t>Tableau 2.2.2 : Nombre d'entretiens réalisés en "extra horaire" au cours de l'année par les services du dispositif d'urgence sociale (DUS) partenaires des Relais sociaux urbains (RSU)</t>
  </si>
  <si>
    <t>Répartition par modalité d'entretien et par RSU - Année 2019</t>
  </si>
  <si>
    <t>Répartition par type d'aide apportée et par RSU - Année 2019</t>
  </si>
  <si>
    <t>La Louvière (RSULL)
(1)</t>
  </si>
  <si>
    <t>Verviers (RSUV)
(2)</t>
  </si>
  <si>
    <t>Informations, soutiens, relais vers d'autres institutions</t>
  </si>
  <si>
    <t>Aides financières</t>
  </si>
  <si>
    <t>Aides d'orientation vers un hébergement d'urgence (abri de nuit, hôtel, maison d'accueil…)
(2)</t>
  </si>
  <si>
    <t>Aides matérielles
(vêtements, mobilier, vaisselle…) 
(2)</t>
  </si>
  <si>
    <t>Aides médicales ou pharmaceutiques</t>
  </si>
  <si>
    <t>Autres interventions que celles précisées ci-dessus
(aides administratives, aides recherche  logement, aides au revenu, aides catastrophes naturelles, aides emploi, aides relationnelles, aides juridiques, aides déménagements 
(1) , (2)</t>
  </si>
  <si>
    <t>Absence d'aide
(car le service est dans l'impossibilité d'assurer une aide)</t>
  </si>
  <si>
    <t xml:space="preserve">(1)
Le RSULL précise que 
- bien que le service DUS soit actif tous les jours de l'année, le relais social "ne dispose pas du détail du nombre d'activités les jours de week-end en extra-horaire; les chiffres du tableau ne concernenrt que les jours ouvrés". 
- pour la catégorie "autres interventions que celles précisées ci-dessus", "les 58 interventions regroupent 2 interventions de médiation, 8 accompagnements physiques et 48 relais/dispatching effectués". </t>
  </si>
  <si>
    <t>(2)
Le RSUV précise pour : 
- la catégorie "Aides d'orientation vers un hébergement d'urgence" que le "nombre d'aides =  abri de nuit, chauffoir (en PGF), Dus famille, MML, MML famille, Accueil et ne tiennent pas compte du nombre de nuitées enfants (reprises dans l'hébergement d'urgence du DUS)"
- la catégorie "Aide matérielle"  inclut les douches
- la catégorie "autres interventions que celles précisées ci-dessus" qu'y sont comptabilisées "toutes les démarches effectuées avec et/ou pour les bénéficiaires, liées aux permanences, aux hébergements temporaires,…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</si>
</sst>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64" fontId="5" fillId="0" borderId="0" xfId="1" applyNumberFormat="1" applyFont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164" fontId="5" fillId="2" borderId="0" xfId="1" quotePrefix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164" fontId="5" fillId="2" borderId="12" xfId="1" applyNumberFormat="1" applyFont="1" applyFill="1" applyBorder="1" applyAlignment="1">
      <alignment horizontal="center" vertical="center" wrapText="1"/>
    </xf>
    <xf numFmtId="164" fontId="5" fillId="2" borderId="12" xfId="1" quotePrefix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10" fillId="0" borderId="20" xfId="1" applyNumberFormat="1" applyFont="1" applyBorder="1" applyAlignment="1">
      <alignment horizontal="right" vertical="center" wrapText="1"/>
    </xf>
    <xf numFmtId="164" fontId="10" fillId="0" borderId="7" xfId="1" applyNumberFormat="1" applyFont="1" applyBorder="1" applyAlignment="1">
      <alignment horizontal="right" vertical="center" wrapText="1"/>
    </xf>
    <xf numFmtId="164" fontId="10" fillId="0" borderId="7" xfId="1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righ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0" xfId="0" applyFont="1"/>
    <xf numFmtId="0" fontId="11" fillId="0" borderId="0" xfId="0" applyFont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FF00"/>
      <color rgb="FF7DF52B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2.2.2_2019_OCO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2.2.3_2019_OCO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222_2019_Web"/>
      <sheetName val="Tab 222_2019_00"/>
      <sheetName val="SynthCombi_Mois-AnTab222_2019"/>
      <sheetName val="Combi_Mois-AnTab222_2019"/>
      <sheetName val="CopieVar_Tab222_Annuel_DUS_2019"/>
      <sheetName val="CopieVar_TAB222_Mens_DUS_201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223_2019_Web"/>
      <sheetName val="Tab 223_2019"/>
      <sheetName val="Infos_Qualitatives_Dus_2019"/>
      <sheetName val="SynthCombi_Mois-AnTab223_2019"/>
      <sheetName val="Combi_Mois-AnTab223_2019"/>
      <sheetName val="CopieVar_Tab223_Annuel_DUS_2019"/>
      <sheetName val="CopieVar_TAB223_Mens_DUS_2019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2F5B-3971-4D91-9364-6B89394EB7F7}">
  <sheetPr>
    <tabColor rgb="FF00FF00"/>
    <pageSetUpPr fitToPage="1"/>
  </sheetPr>
  <dimension ref="A1:J12"/>
  <sheetViews>
    <sheetView tabSelected="1" zoomScale="62" zoomScaleNormal="62" workbookViewId="0">
      <selection activeCell="A12" sqref="A12"/>
    </sheetView>
  </sheetViews>
  <sheetFormatPr baseColWidth="10" defaultColWidth="11.44140625" defaultRowHeight="14.4" x14ac:dyDescent="0.3"/>
  <cols>
    <col min="1" max="1" width="55.109375" customWidth="1"/>
    <col min="2" max="2" width="9.33203125" customWidth="1"/>
    <col min="3" max="10" width="28" customWidth="1"/>
    <col min="11" max="11" width="17.6640625" customWidth="1"/>
    <col min="12" max="17" width="18.88671875" customWidth="1"/>
  </cols>
  <sheetData>
    <row r="1" spans="1:10" ht="51.75" customHeight="1" x14ac:dyDescent="0.3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59.25" customHeight="1" thickBot="1" x14ac:dyDescent="0.35">
      <c r="A2" s="43" t="s">
        <v>30</v>
      </c>
      <c r="B2" s="43"/>
      <c r="C2" s="31"/>
      <c r="D2" s="31"/>
      <c r="E2" s="31"/>
      <c r="F2" s="31"/>
      <c r="G2" s="31"/>
      <c r="H2" s="31"/>
      <c r="I2" s="31"/>
      <c r="J2" s="31"/>
    </row>
    <row r="3" spans="1:10" ht="51.75" customHeight="1" thickBot="1" x14ac:dyDescent="0.35">
      <c r="A3" s="32" t="s">
        <v>15</v>
      </c>
      <c r="B3" s="33"/>
      <c r="C3" s="36" t="s">
        <v>0</v>
      </c>
      <c r="D3" s="37"/>
      <c r="E3" s="37"/>
      <c r="F3" s="37"/>
      <c r="G3" s="37"/>
      <c r="H3" s="37"/>
      <c r="I3" s="37"/>
      <c r="J3" s="38"/>
    </row>
    <row r="4" spans="1:10" ht="69.75" customHeight="1" thickBot="1" x14ac:dyDescent="0.35">
      <c r="A4" s="34"/>
      <c r="B4" s="35"/>
      <c r="C4" s="14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14" t="s">
        <v>8</v>
      </c>
    </row>
    <row r="5" spans="1:10" ht="55.5" customHeight="1" thickBot="1" x14ac:dyDescent="0.35">
      <c r="A5" s="15" t="s">
        <v>16</v>
      </c>
      <c r="B5" s="16" t="s">
        <v>9</v>
      </c>
      <c r="C5" s="17">
        <v>646</v>
      </c>
      <c r="D5" s="18">
        <v>4952</v>
      </c>
      <c r="E5" s="18">
        <v>334</v>
      </c>
      <c r="F5" s="18">
        <v>1194</v>
      </c>
      <c r="G5" s="18">
        <v>2351</v>
      </c>
      <c r="H5" s="18">
        <v>3696</v>
      </c>
      <c r="I5" s="18">
        <v>3181</v>
      </c>
      <c r="J5" s="18">
        <f>SUM(C5:I5)</f>
        <v>16354</v>
      </c>
    </row>
    <row r="6" spans="1:10" ht="55.5" customHeight="1" thickBot="1" x14ac:dyDescent="0.35">
      <c r="A6" s="27" t="s">
        <v>17</v>
      </c>
      <c r="B6" s="13" t="s">
        <v>9</v>
      </c>
      <c r="C6" s="19">
        <v>831</v>
      </c>
      <c r="D6" s="20">
        <v>544</v>
      </c>
      <c r="E6" s="20">
        <v>72</v>
      </c>
      <c r="F6" s="20">
        <v>68</v>
      </c>
      <c r="G6" s="20">
        <v>2843</v>
      </c>
      <c r="H6" s="20">
        <v>219</v>
      </c>
      <c r="I6" s="20">
        <v>1415</v>
      </c>
      <c r="J6" s="20">
        <f>SUM(C6:I6)</f>
        <v>5992</v>
      </c>
    </row>
    <row r="7" spans="1:10" ht="45" customHeight="1" thickBot="1" x14ac:dyDescent="0.35">
      <c r="A7" s="44"/>
      <c r="B7" s="45"/>
      <c r="C7" s="2"/>
      <c r="D7" s="2"/>
      <c r="E7" s="3"/>
      <c r="F7" s="3"/>
      <c r="G7" s="3"/>
      <c r="H7" s="3"/>
      <c r="I7" s="4"/>
      <c r="J7" s="11"/>
    </row>
    <row r="8" spans="1:10" ht="51.75" customHeight="1" thickBot="1" x14ac:dyDescent="0.35">
      <c r="A8" s="39" t="s">
        <v>11</v>
      </c>
      <c r="B8" s="40"/>
      <c r="C8" s="8"/>
      <c r="D8" s="8"/>
      <c r="E8" s="8"/>
      <c r="F8" s="9"/>
      <c r="G8" s="10"/>
      <c r="H8" s="10"/>
      <c r="I8" s="10"/>
      <c r="J8" s="12"/>
    </row>
    <row r="9" spans="1:10" ht="51.75" customHeight="1" thickBot="1" x14ac:dyDescent="0.35">
      <c r="A9" s="29" t="s">
        <v>10</v>
      </c>
      <c r="B9" s="30"/>
      <c r="C9" s="21">
        <v>1</v>
      </c>
      <c r="D9" s="46">
        <v>2</v>
      </c>
      <c r="E9" s="46">
        <v>1</v>
      </c>
      <c r="F9" s="46">
        <v>2</v>
      </c>
      <c r="G9" s="46">
        <v>1</v>
      </c>
      <c r="H9" s="46">
        <v>1</v>
      </c>
      <c r="I9" s="46">
        <v>1</v>
      </c>
      <c r="J9" s="47">
        <f>+I9+H9+G9+F9+E9+D9+C9</f>
        <v>9</v>
      </c>
    </row>
    <row r="10" spans="1:10" ht="51.75" customHeight="1" thickBot="1" x14ac:dyDescent="0.35">
      <c r="A10" s="29" t="s">
        <v>13</v>
      </c>
      <c r="B10" s="30"/>
      <c r="C10" s="22">
        <v>1</v>
      </c>
      <c r="D10" s="48">
        <v>2</v>
      </c>
      <c r="E10" s="48">
        <v>1</v>
      </c>
      <c r="F10" s="48">
        <v>2</v>
      </c>
      <c r="G10" s="48">
        <v>1</v>
      </c>
      <c r="H10" s="48">
        <v>1</v>
      </c>
      <c r="I10" s="48">
        <v>1</v>
      </c>
      <c r="J10" s="49">
        <f>SUM(C10:I10)</f>
        <v>9</v>
      </c>
    </row>
    <row r="11" spans="1:10" ht="51.75" customHeight="1" x14ac:dyDescent="0.45">
      <c r="A11" s="5" t="s">
        <v>12</v>
      </c>
      <c r="B11" s="5"/>
      <c r="C11" s="6"/>
      <c r="D11" s="6"/>
      <c r="E11" s="6"/>
      <c r="F11" s="1"/>
    </row>
    <row r="12" spans="1:10" ht="37.5" customHeight="1" x14ac:dyDescent="0.45">
      <c r="A12" s="1"/>
      <c r="D12" s="1"/>
    </row>
  </sheetData>
  <mergeCells count="7">
    <mergeCell ref="A10:B10"/>
    <mergeCell ref="A1:J1"/>
    <mergeCell ref="A2:J2"/>
    <mergeCell ref="A3:B4"/>
    <mergeCell ref="C3:J3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&amp;L&amp;F&amp;C&amp;A&amp;R&amp;P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DA924-D5C6-4EFD-8A3F-0124563725A5}">
  <sheetPr>
    <tabColor rgb="FF00FF00"/>
    <pageSetUpPr fitToPage="1"/>
  </sheetPr>
  <dimension ref="A1:J12"/>
  <sheetViews>
    <sheetView zoomScale="69" zoomScaleNormal="69" workbookViewId="0">
      <selection activeCell="A20" sqref="A20"/>
    </sheetView>
  </sheetViews>
  <sheetFormatPr baseColWidth="10" defaultColWidth="11.44140625" defaultRowHeight="14.4" x14ac:dyDescent="0.3"/>
  <cols>
    <col min="1" max="1" width="66.6640625" customWidth="1"/>
    <col min="2" max="2" width="9.33203125" customWidth="1"/>
    <col min="3" max="10" width="28" customWidth="1"/>
    <col min="11" max="11" width="17.6640625" customWidth="1"/>
    <col min="12" max="17" width="18.88671875" customWidth="1"/>
  </cols>
  <sheetData>
    <row r="1" spans="1:10" ht="51.75" customHeight="1" x14ac:dyDescent="0.3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59.25" customHeight="1" thickBot="1" x14ac:dyDescent="0.35">
      <c r="A2" s="43" t="s">
        <v>32</v>
      </c>
      <c r="B2" s="43"/>
      <c r="C2" s="31"/>
      <c r="D2" s="31"/>
      <c r="E2" s="31"/>
      <c r="F2" s="31"/>
      <c r="G2" s="31"/>
      <c r="H2" s="31"/>
      <c r="I2" s="31"/>
      <c r="J2" s="31"/>
    </row>
    <row r="3" spans="1:10" ht="51.75" customHeight="1" thickBot="1" x14ac:dyDescent="0.35">
      <c r="A3" s="32" t="s">
        <v>18</v>
      </c>
      <c r="B3" s="33"/>
      <c r="C3" s="36" t="s">
        <v>0</v>
      </c>
      <c r="D3" s="37"/>
      <c r="E3" s="37"/>
      <c r="F3" s="37"/>
      <c r="G3" s="37"/>
      <c r="H3" s="37"/>
      <c r="I3" s="37"/>
      <c r="J3" s="38"/>
    </row>
    <row r="4" spans="1:10" ht="69.75" customHeight="1" thickBot="1" x14ac:dyDescent="0.35">
      <c r="A4" s="34"/>
      <c r="B4" s="35"/>
      <c r="C4" s="14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14" t="s">
        <v>8</v>
      </c>
    </row>
    <row r="5" spans="1:10" ht="55.5" customHeight="1" thickBot="1" x14ac:dyDescent="0.35">
      <c r="A5" s="15" t="s">
        <v>19</v>
      </c>
      <c r="B5" s="16" t="s">
        <v>9</v>
      </c>
      <c r="C5" s="17">
        <v>0</v>
      </c>
      <c r="D5" s="18">
        <v>19490</v>
      </c>
      <c r="E5" s="18">
        <v>48</v>
      </c>
      <c r="F5" s="18">
        <v>81</v>
      </c>
      <c r="G5" s="18">
        <v>1297</v>
      </c>
      <c r="H5" s="18">
        <v>197</v>
      </c>
      <c r="I5" s="18" t="s">
        <v>21</v>
      </c>
      <c r="J5" s="18">
        <f>SUM(C5:I5)</f>
        <v>21113</v>
      </c>
    </row>
    <row r="6" spans="1:10" ht="55.5" customHeight="1" thickBot="1" x14ac:dyDescent="0.35">
      <c r="A6" s="27" t="s">
        <v>20</v>
      </c>
      <c r="B6" s="13" t="s">
        <v>9</v>
      </c>
      <c r="C6" s="19">
        <v>0</v>
      </c>
      <c r="D6" s="20">
        <v>522</v>
      </c>
      <c r="E6" s="20">
        <v>29</v>
      </c>
      <c r="F6" s="20">
        <v>12</v>
      </c>
      <c r="G6" s="20">
        <v>402</v>
      </c>
      <c r="H6" s="20">
        <v>22</v>
      </c>
      <c r="I6" s="20" t="s">
        <v>21</v>
      </c>
      <c r="J6" s="20">
        <f>SUM(C6:I6)</f>
        <v>987</v>
      </c>
    </row>
    <row r="7" spans="1:10" ht="45" customHeight="1" thickBot="1" x14ac:dyDescent="0.35">
      <c r="A7" s="44"/>
      <c r="B7" s="45"/>
      <c r="C7" s="2"/>
      <c r="D7" s="2"/>
      <c r="E7" s="3"/>
      <c r="F7" s="3"/>
      <c r="G7" s="3"/>
      <c r="H7" s="3"/>
      <c r="I7" s="4"/>
      <c r="J7" s="11"/>
    </row>
    <row r="8" spans="1:10" ht="51.75" customHeight="1" thickBot="1" x14ac:dyDescent="0.35">
      <c r="A8" s="39" t="s">
        <v>11</v>
      </c>
      <c r="B8" s="40"/>
      <c r="C8" s="8"/>
      <c r="D8" s="8"/>
      <c r="E8" s="8"/>
      <c r="F8" s="9"/>
      <c r="G8" s="10"/>
      <c r="H8" s="10"/>
      <c r="I8" s="10"/>
      <c r="J8" s="12"/>
    </row>
    <row r="9" spans="1:10" ht="51.75" customHeight="1" thickBot="1" x14ac:dyDescent="0.35">
      <c r="A9" s="29" t="s">
        <v>10</v>
      </c>
      <c r="B9" s="30"/>
      <c r="C9" s="46">
        <v>1</v>
      </c>
      <c r="D9" s="46">
        <v>1</v>
      </c>
      <c r="E9" s="46">
        <v>1</v>
      </c>
      <c r="F9" s="46">
        <v>2</v>
      </c>
      <c r="G9" s="46">
        <v>1</v>
      </c>
      <c r="H9" s="46">
        <v>1</v>
      </c>
      <c r="I9" s="46">
        <v>0</v>
      </c>
      <c r="J9" s="47">
        <f>+I9+H9+G9+F9+E9+D9+C9</f>
        <v>7</v>
      </c>
    </row>
    <row r="10" spans="1:10" ht="51.75" customHeight="1" thickBot="1" x14ac:dyDescent="0.35">
      <c r="A10" s="29" t="s">
        <v>13</v>
      </c>
      <c r="B10" s="30"/>
      <c r="C10" s="48">
        <v>1</v>
      </c>
      <c r="D10" s="48">
        <v>2</v>
      </c>
      <c r="E10" s="48">
        <v>1</v>
      </c>
      <c r="F10" s="48">
        <v>2</v>
      </c>
      <c r="G10" s="48">
        <v>1</v>
      </c>
      <c r="H10" s="48">
        <v>1</v>
      </c>
      <c r="I10" s="48">
        <v>1</v>
      </c>
      <c r="J10" s="49">
        <f>SUM(C10:I10)</f>
        <v>9</v>
      </c>
    </row>
    <row r="11" spans="1:10" ht="51.75" customHeight="1" x14ac:dyDescent="0.45">
      <c r="A11" s="5" t="s">
        <v>12</v>
      </c>
      <c r="B11" s="5"/>
      <c r="C11" s="6"/>
      <c r="D11" s="6"/>
      <c r="E11" s="6"/>
      <c r="F11" s="1"/>
    </row>
    <row r="12" spans="1:10" ht="37.5" customHeight="1" x14ac:dyDescent="0.45">
      <c r="A12" s="1"/>
      <c r="D12" s="1"/>
    </row>
  </sheetData>
  <mergeCells count="7">
    <mergeCell ref="A10:B10"/>
    <mergeCell ref="A1:J1"/>
    <mergeCell ref="A2:J2"/>
    <mergeCell ref="A3:B4"/>
    <mergeCell ref="C3:J3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&amp;L&amp;F&amp;C&amp;A&amp;R&amp;P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82E9A-C8D5-4FEA-94EF-F712E0C0EFDE}">
  <sheetPr>
    <tabColor rgb="FF00FF00"/>
    <pageSetUpPr fitToPage="1"/>
  </sheetPr>
  <dimension ref="A1:J33"/>
  <sheetViews>
    <sheetView zoomScale="57" zoomScaleNormal="57" workbookViewId="0">
      <selection sqref="A1:J1"/>
    </sheetView>
  </sheetViews>
  <sheetFormatPr baseColWidth="10" defaultColWidth="11.44140625" defaultRowHeight="14.4" x14ac:dyDescent="0.3"/>
  <cols>
    <col min="1" max="1" width="66.6640625" customWidth="1"/>
    <col min="2" max="2" width="9.33203125" customWidth="1"/>
    <col min="3" max="10" width="28" customWidth="1"/>
    <col min="11" max="11" width="17.6640625" customWidth="1"/>
    <col min="12" max="17" width="18.88671875" customWidth="1"/>
  </cols>
  <sheetData>
    <row r="1" spans="1:10" ht="51.75" customHeight="1" x14ac:dyDescent="0.3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59.25" customHeight="1" thickBot="1" x14ac:dyDescent="0.35">
      <c r="A2" s="43" t="s">
        <v>33</v>
      </c>
      <c r="B2" s="43"/>
      <c r="C2" s="31"/>
      <c r="D2" s="31"/>
      <c r="E2" s="31"/>
      <c r="F2" s="31"/>
      <c r="G2" s="31"/>
      <c r="H2" s="31"/>
      <c r="I2" s="31"/>
      <c r="J2" s="31"/>
    </row>
    <row r="3" spans="1:10" ht="51.75" customHeight="1" thickBot="1" x14ac:dyDescent="0.35">
      <c r="A3" s="32" t="s">
        <v>23</v>
      </c>
      <c r="B3" s="33"/>
      <c r="C3" s="36" t="s">
        <v>0</v>
      </c>
      <c r="D3" s="37"/>
      <c r="E3" s="37"/>
      <c r="F3" s="37"/>
      <c r="G3" s="37"/>
      <c r="H3" s="37"/>
      <c r="I3" s="37"/>
      <c r="J3" s="38"/>
    </row>
    <row r="4" spans="1:10" ht="69.75" customHeight="1" thickBot="1" x14ac:dyDescent="0.35">
      <c r="A4" s="34"/>
      <c r="B4" s="35"/>
      <c r="C4" s="14" t="s">
        <v>1</v>
      </c>
      <c r="D4" s="7" t="s">
        <v>2</v>
      </c>
      <c r="E4" s="7" t="s">
        <v>34</v>
      </c>
      <c r="F4" s="7" t="s">
        <v>4</v>
      </c>
      <c r="G4" s="7" t="s">
        <v>5</v>
      </c>
      <c r="H4" s="7" t="s">
        <v>6</v>
      </c>
      <c r="I4" s="7" t="s">
        <v>35</v>
      </c>
      <c r="J4" s="14" t="s">
        <v>8</v>
      </c>
    </row>
    <row r="5" spans="1:10" ht="33.75" customHeight="1" x14ac:dyDescent="0.3">
      <c r="A5" s="41" t="s">
        <v>36</v>
      </c>
      <c r="B5" s="26" t="s">
        <v>9</v>
      </c>
      <c r="C5" s="17">
        <v>370</v>
      </c>
      <c r="D5" s="18">
        <v>4383</v>
      </c>
      <c r="E5" s="18">
        <v>60</v>
      </c>
      <c r="F5" s="18">
        <v>726</v>
      </c>
      <c r="G5" s="18">
        <v>2623</v>
      </c>
      <c r="H5" s="18">
        <v>0</v>
      </c>
      <c r="I5" s="18">
        <v>0</v>
      </c>
      <c r="J5" s="18">
        <v>8162</v>
      </c>
    </row>
    <row r="6" spans="1:10" ht="33.75" customHeight="1" thickBot="1" x14ac:dyDescent="0.35">
      <c r="A6" s="42"/>
      <c r="B6" s="13" t="s">
        <v>24</v>
      </c>
      <c r="C6" s="23">
        <f t="shared" ref="C6:H6" si="0">C5/C25</f>
        <v>0.22741241548862937</v>
      </c>
      <c r="D6" s="24">
        <f t="shared" si="0"/>
        <v>0.25684148842660415</v>
      </c>
      <c r="E6" s="24">
        <f t="shared" si="0"/>
        <v>0.33519553072625696</v>
      </c>
      <c r="F6" s="24">
        <f t="shared" si="0"/>
        <v>0.49590163934426229</v>
      </c>
      <c r="G6" s="24">
        <f t="shared" si="0"/>
        <v>0.45530289880229124</v>
      </c>
      <c r="H6" s="24">
        <f t="shared" si="0"/>
        <v>0</v>
      </c>
      <c r="I6" s="24">
        <f>I5/I$25</f>
        <v>0</v>
      </c>
      <c r="J6" s="25">
        <f>J5/J25</f>
        <v>0.25472816927782288</v>
      </c>
    </row>
    <row r="7" spans="1:10" ht="33.75" customHeight="1" x14ac:dyDescent="0.3">
      <c r="A7" s="41" t="s">
        <v>37</v>
      </c>
      <c r="B7" s="28" t="s">
        <v>9</v>
      </c>
      <c r="C7" s="17">
        <v>1</v>
      </c>
      <c r="D7" s="18">
        <v>25</v>
      </c>
      <c r="E7" s="18">
        <v>14</v>
      </c>
      <c r="F7" s="18">
        <v>337</v>
      </c>
      <c r="G7" s="18">
        <v>92</v>
      </c>
      <c r="H7" s="18">
        <v>2563</v>
      </c>
      <c r="I7" s="18">
        <v>39</v>
      </c>
      <c r="J7" s="18">
        <f>SUM(C7:I7)</f>
        <v>3071</v>
      </c>
    </row>
    <row r="8" spans="1:10" ht="33.75" customHeight="1" thickBot="1" x14ac:dyDescent="0.35">
      <c r="A8" s="42"/>
      <c r="B8" s="13" t="s">
        <v>24</v>
      </c>
      <c r="C8" s="23">
        <f t="shared" ref="C8:H8" si="1">C7/C25</f>
        <v>6.1462814996926854E-4</v>
      </c>
      <c r="D8" s="24">
        <f t="shared" si="1"/>
        <v>1.4649868151186639E-3</v>
      </c>
      <c r="E8" s="24">
        <f t="shared" si="1"/>
        <v>7.8212290502793297E-2</v>
      </c>
      <c r="F8" s="24">
        <f t="shared" si="1"/>
        <v>0.2301912568306011</v>
      </c>
      <c r="G8" s="24">
        <f t="shared" si="1"/>
        <v>1.5969449748307586E-2</v>
      </c>
      <c r="H8" s="24">
        <f t="shared" si="1"/>
        <v>0.69046336206896552</v>
      </c>
      <c r="I8" s="24">
        <f>I7/I$25</f>
        <v>1.7457475380483437E-2</v>
      </c>
      <c r="J8" s="25">
        <f>J7/J$25</f>
        <v>9.5842956120092374E-2</v>
      </c>
    </row>
    <row r="9" spans="1:10" ht="33.75" customHeight="1" x14ac:dyDescent="0.3">
      <c r="A9" s="41" t="s">
        <v>26</v>
      </c>
      <c r="B9" s="28" t="s">
        <v>9</v>
      </c>
      <c r="C9" s="17">
        <v>66</v>
      </c>
      <c r="D9" s="18">
        <v>231</v>
      </c>
      <c r="E9" s="18">
        <v>3</v>
      </c>
      <c r="F9" s="18">
        <v>10</v>
      </c>
      <c r="G9" s="18">
        <v>0</v>
      </c>
      <c r="H9" s="18">
        <v>0</v>
      </c>
      <c r="I9" s="18">
        <v>3</v>
      </c>
      <c r="J9" s="18">
        <f>SUM(C9:I9)</f>
        <v>313</v>
      </c>
    </row>
    <row r="10" spans="1:10" ht="33.75" customHeight="1" thickBot="1" x14ac:dyDescent="0.35">
      <c r="A10" s="42"/>
      <c r="B10" s="13" t="s">
        <v>24</v>
      </c>
      <c r="C10" s="23">
        <f t="shared" ref="C10:H10" si="2">C9/C25</f>
        <v>4.0565457897971724E-2</v>
      </c>
      <c r="D10" s="24">
        <f t="shared" si="2"/>
        <v>1.3536478171696455E-2</v>
      </c>
      <c r="E10" s="24">
        <f t="shared" si="2"/>
        <v>1.6759776536312849E-2</v>
      </c>
      <c r="F10" s="24">
        <f t="shared" si="2"/>
        <v>6.8306010928961746E-3</v>
      </c>
      <c r="G10" s="24">
        <f t="shared" si="2"/>
        <v>0</v>
      </c>
      <c r="H10" s="24">
        <f t="shared" si="2"/>
        <v>0</v>
      </c>
      <c r="I10" s="24">
        <f>I9/I$25</f>
        <v>1.3428827215756492E-3</v>
      </c>
      <c r="J10" s="25">
        <f>J9/J$25</f>
        <v>9.7684289370201603E-3</v>
      </c>
    </row>
    <row r="11" spans="1:10" ht="33.75" customHeight="1" x14ac:dyDescent="0.3">
      <c r="A11" s="41" t="s">
        <v>27</v>
      </c>
      <c r="B11" s="28" t="s">
        <v>9</v>
      </c>
      <c r="C11" s="17">
        <v>142</v>
      </c>
      <c r="D11" s="18">
        <v>10576</v>
      </c>
      <c r="E11" s="18">
        <v>1</v>
      </c>
      <c r="F11" s="18">
        <v>85</v>
      </c>
      <c r="G11" s="18">
        <v>0</v>
      </c>
      <c r="H11" s="18">
        <v>567</v>
      </c>
      <c r="I11" s="18">
        <v>1331</v>
      </c>
      <c r="J11" s="18">
        <f>SUM(C11:I11)</f>
        <v>12702</v>
      </c>
    </row>
    <row r="12" spans="1:10" ht="33.75" customHeight="1" thickBot="1" x14ac:dyDescent="0.35">
      <c r="A12" s="42"/>
      <c r="B12" s="13" t="s">
        <v>24</v>
      </c>
      <c r="C12" s="23">
        <f t="shared" ref="C12:H12" si="3">C11/C25</f>
        <v>8.7277197295636141E-2</v>
      </c>
      <c r="D12" s="24">
        <f t="shared" si="3"/>
        <v>0.61974802226779957</v>
      </c>
      <c r="E12" s="24">
        <f t="shared" si="3"/>
        <v>5.5865921787709499E-3</v>
      </c>
      <c r="F12" s="24">
        <f t="shared" si="3"/>
        <v>5.8060109289617488E-2</v>
      </c>
      <c r="G12" s="24">
        <f t="shared" si="3"/>
        <v>0</v>
      </c>
      <c r="H12" s="24">
        <f t="shared" si="3"/>
        <v>0.15274784482758622</v>
      </c>
      <c r="I12" s="24">
        <f>I11/I$25</f>
        <v>0.59579230080572965</v>
      </c>
      <c r="J12" s="25">
        <f>J11/J$25</f>
        <v>0.39641720242182138</v>
      </c>
    </row>
    <row r="13" spans="1:10" ht="33.75" customHeight="1" x14ac:dyDescent="0.3">
      <c r="A13" s="41" t="s">
        <v>38</v>
      </c>
      <c r="B13" s="28" t="s">
        <v>9</v>
      </c>
      <c r="C13" s="17">
        <v>551</v>
      </c>
      <c r="D13" s="18">
        <v>1515</v>
      </c>
      <c r="E13" s="18">
        <v>35</v>
      </c>
      <c r="F13" s="18">
        <v>109</v>
      </c>
      <c r="G13" s="18">
        <v>1728</v>
      </c>
      <c r="H13" s="18">
        <v>39</v>
      </c>
      <c r="I13" s="18">
        <v>670</v>
      </c>
      <c r="J13" s="18">
        <f>SUM(C13:I13)</f>
        <v>4647</v>
      </c>
    </row>
    <row r="14" spans="1:10" ht="33.75" customHeight="1" thickBot="1" x14ac:dyDescent="0.35">
      <c r="A14" s="42"/>
      <c r="B14" s="13" t="s">
        <v>24</v>
      </c>
      <c r="C14" s="23">
        <f t="shared" ref="C14:H14" si="4">C13/C25</f>
        <v>0.338660110633067</v>
      </c>
      <c r="D14" s="24">
        <f t="shared" si="4"/>
        <v>8.8778200996191034E-2</v>
      </c>
      <c r="E14" s="24">
        <f t="shared" si="4"/>
        <v>0.19553072625698323</v>
      </c>
      <c r="F14" s="24">
        <f t="shared" si="4"/>
        <v>7.4453551912568305E-2</v>
      </c>
      <c r="G14" s="24">
        <f t="shared" si="4"/>
        <v>0.29994792570734247</v>
      </c>
      <c r="H14" s="24">
        <f t="shared" si="4"/>
        <v>1.0506465517241379E-2</v>
      </c>
      <c r="I14" s="24">
        <f>I13/I$25</f>
        <v>0.29991047448522828</v>
      </c>
      <c r="J14" s="25">
        <f>J13/J$25</f>
        <v>0.14502840022470506</v>
      </c>
    </row>
    <row r="15" spans="1:10" ht="33.75" customHeight="1" x14ac:dyDescent="0.3">
      <c r="A15" s="41" t="s">
        <v>39</v>
      </c>
      <c r="B15" s="28" t="s">
        <v>9</v>
      </c>
      <c r="C15" s="17">
        <v>27</v>
      </c>
      <c r="D15" s="18">
        <v>0</v>
      </c>
      <c r="E15" s="18">
        <v>2</v>
      </c>
      <c r="F15" s="18">
        <v>3</v>
      </c>
      <c r="G15" s="18">
        <v>252</v>
      </c>
      <c r="H15" s="18">
        <v>0</v>
      </c>
      <c r="I15" s="18">
        <v>105</v>
      </c>
      <c r="J15" s="18">
        <f>SUM(C15:I15)</f>
        <v>389</v>
      </c>
    </row>
    <row r="16" spans="1:10" ht="33.75" customHeight="1" thickBot="1" x14ac:dyDescent="0.35">
      <c r="A16" s="42"/>
      <c r="B16" s="13" t="s">
        <v>24</v>
      </c>
      <c r="C16" s="23">
        <f t="shared" ref="C16:H16" si="5">C15/C25</f>
        <v>1.6594960049170254E-2</v>
      </c>
      <c r="D16" s="24">
        <f t="shared" si="5"/>
        <v>0</v>
      </c>
      <c r="E16" s="24">
        <f t="shared" si="5"/>
        <v>1.11731843575419E-2</v>
      </c>
      <c r="F16" s="24">
        <f t="shared" si="5"/>
        <v>2.0491803278688526E-3</v>
      </c>
      <c r="G16" s="24">
        <f t="shared" si="5"/>
        <v>4.374240583232078E-2</v>
      </c>
      <c r="H16" s="24">
        <f t="shared" si="5"/>
        <v>0</v>
      </c>
      <c r="I16" s="24">
        <f>I15/I$25</f>
        <v>4.7000895255147716E-2</v>
      </c>
      <c r="J16" s="25">
        <f>J15/J$25</f>
        <v>1.214031583546595E-2</v>
      </c>
    </row>
    <row r="17" spans="1:10" ht="33.75" customHeight="1" x14ac:dyDescent="0.3">
      <c r="A17" s="41" t="s">
        <v>40</v>
      </c>
      <c r="B17" s="28" t="s">
        <v>9</v>
      </c>
      <c r="C17" s="17">
        <v>165</v>
      </c>
      <c r="D17" s="18">
        <v>302</v>
      </c>
      <c r="E17" s="18">
        <v>3</v>
      </c>
      <c r="F17" s="18">
        <v>70</v>
      </c>
      <c r="G17" s="18">
        <v>653</v>
      </c>
      <c r="H17" s="18">
        <v>345</v>
      </c>
      <c r="I17" s="18">
        <v>86</v>
      </c>
      <c r="J17" s="18">
        <f>SUM(C17:I17)</f>
        <v>1624</v>
      </c>
    </row>
    <row r="18" spans="1:10" ht="33.75" customHeight="1" thickBot="1" x14ac:dyDescent="0.35">
      <c r="A18" s="42"/>
      <c r="B18" s="13" t="s">
        <v>24</v>
      </c>
      <c r="C18" s="23">
        <f>C17/C25</f>
        <v>0.10141364474492932</v>
      </c>
      <c r="D18" s="24">
        <f t="shared" ref="D18:J18" si="6">D17/D25</f>
        <v>1.7697040726633459E-2</v>
      </c>
      <c r="E18" s="24">
        <f t="shared" si="6"/>
        <v>1.6759776536312849E-2</v>
      </c>
      <c r="F18" s="24">
        <f t="shared" si="6"/>
        <v>4.7814207650273222E-2</v>
      </c>
      <c r="G18" s="24">
        <f t="shared" si="6"/>
        <v>0.11334837701787884</v>
      </c>
      <c r="H18" s="24">
        <f t="shared" si="6"/>
        <v>9.2941810344827583E-2</v>
      </c>
      <c r="I18" s="24">
        <f t="shared" si="6"/>
        <v>3.8495971351835273E-2</v>
      </c>
      <c r="J18" s="25">
        <f t="shared" si="6"/>
        <v>5.0683477935210039E-2</v>
      </c>
    </row>
    <row r="19" spans="1:10" ht="33.75" customHeight="1" x14ac:dyDescent="0.3">
      <c r="A19" s="41" t="s">
        <v>29</v>
      </c>
      <c r="B19" s="28" t="s">
        <v>9</v>
      </c>
      <c r="C19" s="17">
        <v>6</v>
      </c>
      <c r="D19" s="18">
        <v>29</v>
      </c>
      <c r="E19" s="18">
        <v>3</v>
      </c>
      <c r="F19" s="18">
        <v>10</v>
      </c>
      <c r="G19" s="18">
        <v>230</v>
      </c>
      <c r="H19" s="18">
        <v>42</v>
      </c>
      <c r="I19" s="18">
        <v>0</v>
      </c>
      <c r="J19" s="18">
        <f>SUM(C19:I19)</f>
        <v>320</v>
      </c>
    </row>
    <row r="20" spans="1:10" ht="33.75" customHeight="1" thickBot="1" x14ac:dyDescent="0.35">
      <c r="A20" s="42"/>
      <c r="B20" s="13" t="s">
        <v>24</v>
      </c>
      <c r="C20" s="23">
        <f>C19/C25</f>
        <v>3.6877688998156115E-3</v>
      </c>
      <c r="D20" s="24">
        <f t="shared" ref="D20:J20" si="7">D19/D25</f>
        <v>1.6993847055376502E-3</v>
      </c>
      <c r="E20" s="24">
        <f t="shared" si="7"/>
        <v>1.6759776536312849E-2</v>
      </c>
      <c r="F20" s="24">
        <f t="shared" si="7"/>
        <v>6.8306010928961746E-3</v>
      </c>
      <c r="G20" s="24">
        <f t="shared" si="7"/>
        <v>3.9923624370768962E-2</v>
      </c>
      <c r="H20" s="24">
        <f t="shared" si="7"/>
        <v>1.1314655172413793E-2</v>
      </c>
      <c r="I20" s="24">
        <f t="shared" si="7"/>
        <v>0</v>
      </c>
      <c r="J20" s="25">
        <f t="shared" si="7"/>
        <v>9.9868922039822727E-3</v>
      </c>
    </row>
    <row r="21" spans="1:10" ht="44.25" customHeight="1" x14ac:dyDescent="0.3">
      <c r="A21" s="41" t="s">
        <v>41</v>
      </c>
      <c r="B21" s="28" t="s">
        <v>9</v>
      </c>
      <c r="C21" s="17">
        <v>180</v>
      </c>
      <c r="D21" s="18">
        <v>4</v>
      </c>
      <c r="E21" s="18">
        <v>58</v>
      </c>
      <c r="F21" s="18">
        <v>8</v>
      </c>
      <c r="G21" s="18">
        <v>183</v>
      </c>
      <c r="H21" s="18">
        <v>0</v>
      </c>
      <c r="I21" s="18">
        <v>0</v>
      </c>
      <c r="J21" s="18">
        <f>SUM(C21:I21)</f>
        <v>433</v>
      </c>
    </row>
    <row r="22" spans="1:10" ht="44.25" customHeight="1" thickBot="1" x14ac:dyDescent="0.35">
      <c r="A22" s="42"/>
      <c r="B22" s="13" t="s">
        <v>24</v>
      </c>
      <c r="C22" s="23">
        <f>C21/C25</f>
        <v>0.11063306699446834</v>
      </c>
      <c r="D22" s="24">
        <f t="shared" ref="D22:J22" si="8">D21/D25</f>
        <v>2.3439789041898622E-4</v>
      </c>
      <c r="E22" s="24">
        <f t="shared" si="8"/>
        <v>0.32402234636871508</v>
      </c>
      <c r="F22" s="24">
        <f t="shared" si="8"/>
        <v>5.4644808743169399E-3</v>
      </c>
      <c r="G22" s="24">
        <f t="shared" si="8"/>
        <v>3.1765318521090088E-2</v>
      </c>
      <c r="H22" s="24">
        <f t="shared" si="8"/>
        <v>0</v>
      </c>
      <c r="I22" s="24">
        <f t="shared" si="8"/>
        <v>0</v>
      </c>
      <c r="J22" s="25">
        <f t="shared" si="8"/>
        <v>1.3513513513513514E-2</v>
      </c>
    </row>
    <row r="23" spans="1:10" ht="33.75" customHeight="1" x14ac:dyDescent="0.3">
      <c r="A23" s="41" t="s">
        <v>42</v>
      </c>
      <c r="B23" s="28" t="s">
        <v>9</v>
      </c>
      <c r="C23" s="17">
        <v>119</v>
      </c>
      <c r="D23" s="18">
        <v>0</v>
      </c>
      <c r="E23" s="18" t="s">
        <v>21</v>
      </c>
      <c r="F23" s="18">
        <v>106</v>
      </c>
      <c r="G23" s="18">
        <v>0</v>
      </c>
      <c r="H23" s="18">
        <v>156</v>
      </c>
      <c r="I23" s="18">
        <v>0</v>
      </c>
      <c r="J23" s="18">
        <f>SUM(C23:I23)</f>
        <v>381</v>
      </c>
    </row>
    <row r="24" spans="1:10" ht="33.75" customHeight="1" thickBot="1" x14ac:dyDescent="0.35">
      <c r="A24" s="42"/>
      <c r="B24" s="13" t="s">
        <v>24</v>
      </c>
      <c r="C24" s="23">
        <f t="shared" ref="C24:H24" si="9">C23/C25</f>
        <v>7.3140749846342959E-2</v>
      </c>
      <c r="D24" s="24">
        <f t="shared" si="9"/>
        <v>0</v>
      </c>
      <c r="E24" s="24" t="s">
        <v>25</v>
      </c>
      <c r="F24" s="24">
        <f t="shared" si="9"/>
        <v>7.2404371584699451E-2</v>
      </c>
      <c r="G24" s="24">
        <f t="shared" si="9"/>
        <v>0</v>
      </c>
      <c r="H24" s="24">
        <f t="shared" si="9"/>
        <v>4.2025862068965518E-2</v>
      </c>
      <c r="I24" s="24">
        <f>I23/I$25</f>
        <v>0</v>
      </c>
      <c r="J24" s="25">
        <f>J23/J$25</f>
        <v>1.1890643530366394E-2</v>
      </c>
    </row>
    <row r="25" spans="1:10" s="50" customFormat="1" ht="33.75" customHeight="1" x14ac:dyDescent="0.3">
      <c r="A25" s="41" t="s">
        <v>28</v>
      </c>
      <c r="B25" s="28" t="s">
        <v>9</v>
      </c>
      <c r="C25" s="17">
        <f t="shared" ref="C25:G25" si="10">C5+C7+C9+C11+C13+C15+C17+C19+C21+C23</f>
        <v>1627</v>
      </c>
      <c r="D25" s="17">
        <f t="shared" si="10"/>
        <v>17065</v>
      </c>
      <c r="E25" s="17">
        <f>E5+E7+E9+E11+E13+E15+E17+E19+E21</f>
        <v>179</v>
      </c>
      <c r="F25" s="17">
        <f t="shared" si="10"/>
        <v>1464</v>
      </c>
      <c r="G25" s="17">
        <f t="shared" si="10"/>
        <v>5761</v>
      </c>
      <c r="H25" s="17">
        <f>H7+H11+H13+H17+H19+H23</f>
        <v>3712</v>
      </c>
      <c r="I25" s="17">
        <f>I5+I7+I9+I11+I13+I15+I17+I19+I21+I23</f>
        <v>2234</v>
      </c>
      <c r="J25" s="17">
        <f>SUM(C25:I25)</f>
        <v>32042</v>
      </c>
    </row>
    <row r="26" spans="1:10" ht="33.75" customHeight="1" thickBot="1" x14ac:dyDescent="0.35">
      <c r="A26" s="42"/>
      <c r="B26" s="13" t="s">
        <v>24</v>
      </c>
      <c r="C26" s="23">
        <f t="shared" ref="C26:H26" si="11">C25/C25</f>
        <v>1</v>
      </c>
      <c r="D26" s="24">
        <f t="shared" si="11"/>
        <v>1</v>
      </c>
      <c r="E26" s="24">
        <f t="shared" si="11"/>
        <v>1</v>
      </c>
      <c r="F26" s="24">
        <f t="shared" si="11"/>
        <v>1</v>
      </c>
      <c r="G26" s="24">
        <f t="shared" si="11"/>
        <v>1</v>
      </c>
      <c r="H26" s="24">
        <f t="shared" si="11"/>
        <v>1</v>
      </c>
      <c r="I26" s="24">
        <f>I25/I$25</f>
        <v>1</v>
      </c>
      <c r="J26" s="25">
        <f>J25/J25</f>
        <v>1</v>
      </c>
    </row>
    <row r="27" spans="1:10" ht="45" customHeight="1" thickBot="1" x14ac:dyDescent="0.35">
      <c r="A27" s="44"/>
      <c r="B27" s="45"/>
      <c r="C27" s="2"/>
      <c r="D27" s="2"/>
      <c r="E27" s="3"/>
      <c r="F27" s="3"/>
      <c r="G27" s="3"/>
      <c r="H27" s="3"/>
      <c r="I27" s="4"/>
      <c r="J27" s="11"/>
    </row>
    <row r="28" spans="1:10" ht="51.75" customHeight="1" thickBot="1" x14ac:dyDescent="0.35">
      <c r="A28" s="39" t="s">
        <v>11</v>
      </c>
      <c r="B28" s="40"/>
      <c r="C28" s="8"/>
      <c r="D28" s="8"/>
      <c r="E28" s="8"/>
      <c r="F28" s="9"/>
      <c r="G28" s="10"/>
      <c r="H28" s="10"/>
      <c r="I28" s="10"/>
      <c r="J28" s="12"/>
    </row>
    <row r="29" spans="1:10" s="51" customFormat="1" ht="51.75" customHeight="1" thickBot="1" x14ac:dyDescent="0.35">
      <c r="A29" s="29" t="s">
        <v>10</v>
      </c>
      <c r="B29" s="30"/>
      <c r="C29" s="46">
        <v>1</v>
      </c>
      <c r="D29" s="46">
        <v>2</v>
      </c>
      <c r="E29" s="46">
        <v>1</v>
      </c>
      <c r="F29" s="46">
        <v>2</v>
      </c>
      <c r="G29" s="46">
        <v>1</v>
      </c>
      <c r="H29" s="46">
        <v>1</v>
      </c>
      <c r="I29" s="46">
        <v>1</v>
      </c>
      <c r="J29" s="47">
        <f>+I29+H29+G29+F29+E29+D29+C29</f>
        <v>9</v>
      </c>
    </row>
    <row r="30" spans="1:10" s="51" customFormat="1" ht="51.75" customHeight="1" thickBot="1" x14ac:dyDescent="0.35">
      <c r="A30" s="29" t="s">
        <v>13</v>
      </c>
      <c r="B30" s="30"/>
      <c r="C30" s="48">
        <v>1</v>
      </c>
      <c r="D30" s="48">
        <v>2</v>
      </c>
      <c r="E30" s="48">
        <v>1</v>
      </c>
      <c r="F30" s="48">
        <v>2</v>
      </c>
      <c r="G30" s="48">
        <v>1</v>
      </c>
      <c r="H30" s="48">
        <v>1</v>
      </c>
      <c r="I30" s="48">
        <v>1</v>
      </c>
      <c r="J30" s="49">
        <f>+I30+H30+G30+F30+E30+D30+C30</f>
        <v>9</v>
      </c>
    </row>
    <row r="31" spans="1:10" ht="51.75" customHeight="1" x14ac:dyDescent="0.45">
      <c r="A31" s="5" t="s">
        <v>12</v>
      </c>
      <c r="B31" s="5"/>
      <c r="C31" s="6"/>
      <c r="D31" s="6"/>
      <c r="E31" s="6"/>
      <c r="F31" s="1"/>
    </row>
    <row r="32" spans="1:10" ht="120" customHeight="1" x14ac:dyDescent="0.3">
      <c r="A32" s="52" t="s">
        <v>43</v>
      </c>
      <c r="B32" s="52"/>
      <c r="C32" s="52"/>
      <c r="D32" s="52"/>
      <c r="E32" s="52"/>
      <c r="F32" s="52"/>
      <c r="G32" s="52"/>
      <c r="H32" s="52"/>
      <c r="I32" s="52"/>
      <c r="J32" s="52"/>
    </row>
    <row r="33" spans="1:10" ht="162" customHeight="1" x14ac:dyDescent="0.3">
      <c r="A33" s="52" t="s">
        <v>44</v>
      </c>
      <c r="B33" s="52"/>
      <c r="C33" s="52"/>
      <c r="D33" s="52"/>
      <c r="E33" s="52"/>
      <c r="F33" s="52"/>
      <c r="G33" s="52"/>
      <c r="H33" s="52"/>
      <c r="I33" s="52"/>
      <c r="J33" s="52"/>
    </row>
  </sheetData>
  <mergeCells count="20">
    <mergeCell ref="A32:J32"/>
    <mergeCell ref="A33:J33"/>
    <mergeCell ref="A21:A22"/>
    <mergeCell ref="A23:A24"/>
    <mergeCell ref="A25:A26"/>
    <mergeCell ref="A28:B28"/>
    <mergeCell ref="A29:B29"/>
    <mergeCell ref="A30:B30"/>
    <mergeCell ref="A9:A10"/>
    <mergeCell ref="A11:A12"/>
    <mergeCell ref="A13:A14"/>
    <mergeCell ref="A15:A16"/>
    <mergeCell ref="A17:A18"/>
    <mergeCell ref="A19:A20"/>
    <mergeCell ref="A1:J1"/>
    <mergeCell ref="A2:J2"/>
    <mergeCell ref="A3:B4"/>
    <mergeCell ref="C3:J3"/>
    <mergeCell ref="A5:A6"/>
    <mergeCell ref="A7:A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headerFooter>
    <oddFooter>&amp;L&amp;F&amp;C&amp;A&amp;R&amp;P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 221_2019_Web</vt:lpstr>
      <vt:lpstr>Tab 222_2019_Web</vt:lpstr>
      <vt:lpstr>Tab 223_2019_Web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Henry</dc:creator>
  <cp:lastModifiedBy>Olivier Colicis</cp:lastModifiedBy>
  <cp:lastPrinted>2019-08-14T08:56:00Z</cp:lastPrinted>
  <dcterms:created xsi:type="dcterms:W3CDTF">2017-10-19T10:49:35Z</dcterms:created>
  <dcterms:modified xsi:type="dcterms:W3CDTF">2021-06-01T10:11:20Z</dcterms:modified>
</cp:coreProperties>
</file>