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M:\12000-Relais_sociaux\4_Publication_Annuaires\Stat_RSU_2019\RSU_Utilisation_2019\TAB-121_à_TAB-124_HU_2019\"/>
    </mc:Choice>
  </mc:AlternateContent>
  <xr:revisionPtr revIDLastSave="0" documentId="13_ncr:1_{FD82F3DA-B602-4426-B0E0-F2D9E458C73B}" xr6:coauthVersionLast="47" xr6:coauthVersionMax="47" xr10:uidLastSave="{00000000-0000-0000-0000-000000000000}"/>
  <bookViews>
    <workbookView xWindow="-108" yWindow="-108" windowWidth="23256" windowHeight="12576" xr2:uid="{00000000-000D-0000-FFFF-FFFF00000000}"/>
  </bookViews>
  <sheets>
    <sheet name="Tab121_2019_Web" sheetId="13" r:id="rId1"/>
    <sheet name="Tab 122_2019_Web" sheetId="10" r:id="rId2"/>
    <sheet name="Tab 123_2019_web" sheetId="11" r:id="rId3"/>
    <sheet name="TAB124_2019_web" sheetId="12" r:id="rId4"/>
  </sheets>
  <externalReferences>
    <externalReference r:id="rId5"/>
    <externalReference r:id="rId6"/>
    <externalReference r:id="rId7"/>
    <externalReference r:id="rId8"/>
  </externalReferences>
  <definedNames>
    <definedName name="HU_2017_MONTHLY_QTY" localSheetId="1">#REF!</definedName>
    <definedName name="HU_2017_MONTHLY_QTY" localSheetId="2">#REF!</definedName>
    <definedName name="HU_2017_MONTHLY_QTY" localSheetId="0">#REF!</definedName>
    <definedName name="HU_2017_MONTHLY_QTY">#REF!</definedName>
    <definedName name="Hu_2017_YEARLY_QTY" localSheetId="1">#REF!</definedName>
    <definedName name="Hu_2017_YEARLY_QTY" localSheetId="2">#REF!</definedName>
    <definedName name="Hu_2017_YEARLY_QTY" localSheetId="0">#REF!</definedName>
    <definedName name="Hu_2017_YEARLY_QTY">#REF!</definedName>
    <definedName name="HU_2018_MONTHLY_QTY" localSheetId="1">#REF!</definedName>
    <definedName name="HU_2018_MONTHLY_QTY" localSheetId="2">#REF!</definedName>
    <definedName name="HU_2018_MONTHLY_QTY" localSheetId="0">#REF!</definedName>
    <definedName name="HU_2018_MONTHLY_QTY" localSheetId="3">#REF!</definedName>
    <definedName name="HU_2018_MONTHLY_QTY">#REF!</definedName>
    <definedName name="HU_2019_MONTHLY_QTY" localSheetId="1">#REF!</definedName>
    <definedName name="HU_2019_MONTHLY_QTY" localSheetId="2">#REF!</definedName>
    <definedName name="HU_2019_MONTHLY_QTY" localSheetId="0">#REF!</definedName>
    <definedName name="HU_2019_MONTHLY_QTY" localSheetId="3">#REF!</definedName>
    <definedName name="HU_2019_MONTHLY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6" i="12" l="1"/>
  <c r="AE35" i="12"/>
  <c r="S32" i="12"/>
  <c r="M32" i="12"/>
  <c r="J32" i="12"/>
  <c r="G32" i="12"/>
  <c r="D32" i="12"/>
  <c r="AB31" i="12"/>
  <c r="AB16" i="12" s="1"/>
  <c r="AA31" i="12"/>
  <c r="AA32" i="12" s="1"/>
  <c r="X31" i="12"/>
  <c r="X26" i="12" s="1"/>
  <c r="W31" i="12"/>
  <c r="W32" i="12" s="1"/>
  <c r="T31" i="12"/>
  <c r="T20" i="12" s="1"/>
  <c r="S31" i="12"/>
  <c r="V31" i="12" s="1"/>
  <c r="R31" i="12"/>
  <c r="R16" i="12" s="1"/>
  <c r="Q31" i="12"/>
  <c r="Q32" i="12" s="1"/>
  <c r="P31" i="12"/>
  <c r="P28" i="12" s="1"/>
  <c r="O31" i="12"/>
  <c r="O26" i="12" s="1"/>
  <c r="N31" i="12"/>
  <c r="N32" i="12" s="1"/>
  <c r="L31" i="12"/>
  <c r="L32" i="12" s="1"/>
  <c r="K31" i="12"/>
  <c r="K20" i="12" s="1"/>
  <c r="J31" i="12"/>
  <c r="I31" i="12"/>
  <c r="I32" i="12" s="1"/>
  <c r="H31" i="12"/>
  <c r="H32" i="12" s="1"/>
  <c r="G31" i="12"/>
  <c r="G28" i="12" s="1"/>
  <c r="F31" i="12"/>
  <c r="F26" i="12" s="1"/>
  <c r="D31" i="12"/>
  <c r="C31" i="12"/>
  <c r="C32" i="12" s="1"/>
  <c r="AB30" i="12"/>
  <c r="AA30" i="12"/>
  <c r="W30" i="12"/>
  <c r="S30" i="12"/>
  <c r="Q30" i="12"/>
  <c r="N30" i="12"/>
  <c r="L30" i="12"/>
  <c r="J30" i="12"/>
  <c r="H30" i="12"/>
  <c r="D30" i="12"/>
  <c r="C30" i="12"/>
  <c r="AG29" i="12"/>
  <c r="AG30" i="12" s="1"/>
  <c r="AF29" i="12"/>
  <c r="AE29" i="12"/>
  <c r="AA28" i="12"/>
  <c r="W28" i="12"/>
  <c r="T28" i="12"/>
  <c r="S28" i="12"/>
  <c r="Q28" i="12"/>
  <c r="N28" i="12"/>
  <c r="L28" i="12"/>
  <c r="K28" i="12"/>
  <c r="J28" i="12"/>
  <c r="H28" i="12"/>
  <c r="D28" i="12"/>
  <c r="C28" i="12"/>
  <c r="AH27" i="12"/>
  <c r="AG27" i="12"/>
  <c r="AF27" i="12"/>
  <c r="AE27" i="12"/>
  <c r="AA26" i="12"/>
  <c r="W26" i="12"/>
  <c r="S26" i="12"/>
  <c r="Q26" i="12"/>
  <c r="P26" i="12"/>
  <c r="N26" i="12"/>
  <c r="L26" i="12"/>
  <c r="J26" i="12"/>
  <c r="H26" i="12"/>
  <c r="G26" i="12"/>
  <c r="D26" i="12"/>
  <c r="C26" i="12"/>
  <c r="AG25" i="12"/>
  <c r="AG26" i="12" s="1"/>
  <c r="AF25" i="12"/>
  <c r="AE25" i="12"/>
  <c r="AB24" i="12"/>
  <c r="AA24" i="12"/>
  <c r="X24" i="12"/>
  <c r="W24" i="12"/>
  <c r="T24" i="12"/>
  <c r="S24" i="12"/>
  <c r="R24" i="12"/>
  <c r="Q24" i="12"/>
  <c r="P24" i="12"/>
  <c r="O24" i="12"/>
  <c r="N24" i="12"/>
  <c r="L24" i="12"/>
  <c r="K24" i="12"/>
  <c r="J24" i="12"/>
  <c r="I24" i="12"/>
  <c r="H24" i="12"/>
  <c r="G24" i="12"/>
  <c r="F24" i="12"/>
  <c r="D24" i="12"/>
  <c r="C24" i="12"/>
  <c r="AG23" i="12"/>
  <c r="AF23" i="12"/>
  <c r="AE23" i="12"/>
  <c r="AA22" i="12"/>
  <c r="W22" i="12"/>
  <c r="S22" i="12"/>
  <c r="Q22" i="12"/>
  <c r="P22" i="12"/>
  <c r="N22" i="12"/>
  <c r="L22" i="12"/>
  <c r="J22" i="12"/>
  <c r="H22" i="12"/>
  <c r="D22" i="12"/>
  <c r="C22" i="12"/>
  <c r="AG21" i="12"/>
  <c r="AF21" i="12"/>
  <c r="AE21" i="12"/>
  <c r="AA20" i="12"/>
  <c r="W20" i="12"/>
  <c r="S20" i="12"/>
  <c r="Q20" i="12"/>
  <c r="P20" i="12"/>
  <c r="N20" i="12"/>
  <c r="L20" i="12"/>
  <c r="J20" i="12"/>
  <c r="H20" i="12"/>
  <c r="G20" i="12"/>
  <c r="D20" i="12"/>
  <c r="C20" i="12"/>
  <c r="AG19" i="12"/>
  <c r="AF19" i="12"/>
  <c r="AH19" i="12" s="1"/>
  <c r="AE19" i="12"/>
  <c r="AA18" i="12"/>
  <c r="X18" i="12"/>
  <c r="W18" i="12"/>
  <c r="T18" i="12"/>
  <c r="S18" i="12"/>
  <c r="Q18" i="12"/>
  <c r="P18" i="12"/>
  <c r="O18" i="12"/>
  <c r="N18" i="12"/>
  <c r="L18" i="12"/>
  <c r="K18" i="12"/>
  <c r="J18" i="12"/>
  <c r="H18" i="12"/>
  <c r="G18" i="12"/>
  <c r="F18" i="12"/>
  <c r="D18" i="12"/>
  <c r="C18" i="12"/>
  <c r="AH17" i="12"/>
  <c r="AG17" i="12"/>
  <c r="AG18" i="12" s="1"/>
  <c r="AF17" i="12"/>
  <c r="AE17" i="12"/>
  <c r="AA16" i="12"/>
  <c r="W16" i="12"/>
  <c r="S16" i="12"/>
  <c r="Q16" i="12"/>
  <c r="P16" i="12"/>
  <c r="N16" i="12"/>
  <c r="L16" i="12"/>
  <c r="J16" i="12"/>
  <c r="H16" i="12"/>
  <c r="G16" i="12"/>
  <c r="D16" i="12"/>
  <c r="C16" i="12"/>
  <c r="AG15" i="12"/>
  <c r="AH15" i="12" s="1"/>
  <c r="AF15" i="12"/>
  <c r="AF16" i="12" s="1"/>
  <c r="AE15" i="12"/>
  <c r="AB14" i="12"/>
  <c r="AA14" i="12"/>
  <c r="W14" i="12"/>
  <c r="S14" i="12"/>
  <c r="R14" i="12"/>
  <c r="Q14" i="12"/>
  <c r="P14" i="12"/>
  <c r="N14" i="12"/>
  <c r="L14" i="12"/>
  <c r="J14" i="12"/>
  <c r="I14" i="12"/>
  <c r="H14" i="12"/>
  <c r="G14" i="12"/>
  <c r="D14" i="12"/>
  <c r="C14" i="12"/>
  <c r="AG13" i="12"/>
  <c r="AF13" i="12"/>
  <c r="AE13" i="12"/>
  <c r="AA12" i="12"/>
  <c r="W12" i="12"/>
  <c r="T12" i="12"/>
  <c r="S12" i="12"/>
  <c r="Q12" i="12"/>
  <c r="P12" i="12"/>
  <c r="N12" i="12"/>
  <c r="L12" i="12"/>
  <c r="K12" i="12"/>
  <c r="J12" i="12"/>
  <c r="H12" i="12"/>
  <c r="G12" i="12"/>
  <c r="D12" i="12"/>
  <c r="C12" i="12"/>
  <c r="AH11" i="12"/>
  <c r="AG11" i="12"/>
  <c r="AF11" i="12"/>
  <c r="AF12" i="12" s="1"/>
  <c r="AE11" i="12"/>
  <c r="AA10" i="12"/>
  <c r="W10" i="12"/>
  <c r="S10" i="12"/>
  <c r="Q10" i="12"/>
  <c r="P10" i="12"/>
  <c r="N10" i="12"/>
  <c r="L10" i="12"/>
  <c r="J10" i="12"/>
  <c r="H10" i="12"/>
  <c r="G10" i="12"/>
  <c r="D10" i="12"/>
  <c r="C10" i="12"/>
  <c r="AG9" i="12"/>
  <c r="AG10" i="12" s="1"/>
  <c r="AF9" i="12"/>
  <c r="AE9" i="12"/>
  <c r="AE10" i="12" s="1"/>
  <c r="AB8" i="12"/>
  <c r="AA8" i="12"/>
  <c r="X8" i="12"/>
  <c r="W8" i="12"/>
  <c r="T8" i="12"/>
  <c r="S8" i="12"/>
  <c r="R8" i="12"/>
  <c r="Q8" i="12"/>
  <c r="P8" i="12"/>
  <c r="O8" i="12"/>
  <c r="N8" i="12"/>
  <c r="L8" i="12"/>
  <c r="K8" i="12"/>
  <c r="J8" i="12"/>
  <c r="I8" i="12"/>
  <c r="H8" i="12"/>
  <c r="G8" i="12"/>
  <c r="F8" i="12"/>
  <c r="D8" i="12"/>
  <c r="C8" i="12"/>
  <c r="AG7" i="12"/>
  <c r="AG31" i="12" s="1"/>
  <c r="AF7" i="12"/>
  <c r="AF31" i="12" s="1"/>
  <c r="AE7" i="12"/>
  <c r="AE31" i="12" s="1"/>
  <c r="J14" i="11"/>
  <c r="J13" i="11"/>
  <c r="H9" i="11"/>
  <c r="H10" i="11" s="1"/>
  <c r="F9" i="11"/>
  <c r="F10" i="11" s="1"/>
  <c r="E9" i="11"/>
  <c r="E8" i="11" s="1"/>
  <c r="D9" i="11"/>
  <c r="D10" i="11" s="1"/>
  <c r="C9" i="11"/>
  <c r="C8" i="11" s="1"/>
  <c r="H8" i="11"/>
  <c r="F8" i="11"/>
  <c r="J7" i="11"/>
  <c r="F6" i="11"/>
  <c r="D6" i="11"/>
  <c r="C6" i="11"/>
  <c r="J5" i="11"/>
  <c r="J24" i="10"/>
  <c r="J23" i="10"/>
  <c r="D8" i="11" l="1"/>
  <c r="E10" i="11"/>
  <c r="J9" i="11"/>
  <c r="J6" i="11" s="1"/>
  <c r="AE12" i="12"/>
  <c r="AE24" i="12"/>
  <c r="AE8" i="12"/>
  <c r="AE28" i="12"/>
  <c r="AE32" i="12"/>
  <c r="AE18" i="12"/>
  <c r="AE16" i="12"/>
  <c r="AE14" i="12"/>
  <c r="AF22" i="12"/>
  <c r="AF30" i="12"/>
  <c r="AF14" i="12"/>
  <c r="AF26" i="12"/>
  <c r="AF10" i="12"/>
  <c r="AF32" i="12"/>
  <c r="AF18" i="12"/>
  <c r="AF20" i="12"/>
  <c r="AE30" i="12"/>
  <c r="AG24" i="12"/>
  <c r="AG16" i="12"/>
  <c r="AG28" i="12"/>
  <c r="AG12" i="12"/>
  <c r="AG32" i="12"/>
  <c r="AG22" i="12"/>
  <c r="AG20" i="12"/>
  <c r="AG14" i="12"/>
  <c r="AE26" i="12"/>
  <c r="AF28" i="12"/>
  <c r="AE22" i="12"/>
  <c r="V22" i="12"/>
  <c r="V24" i="12"/>
  <c r="V8" i="12"/>
  <c r="V10" i="12"/>
  <c r="V26" i="12"/>
  <c r="V28" i="12"/>
  <c r="V12" i="12"/>
  <c r="V32" i="12"/>
  <c r="V30" i="12"/>
  <c r="V14" i="12"/>
  <c r="V16" i="12"/>
  <c r="V20" i="12"/>
  <c r="V18" i="12"/>
  <c r="AF24" i="12"/>
  <c r="AE20" i="12"/>
  <c r="R30" i="12"/>
  <c r="AB32" i="12"/>
  <c r="I12" i="12"/>
  <c r="R12" i="12"/>
  <c r="AB12" i="12"/>
  <c r="K16" i="12"/>
  <c r="T16" i="12"/>
  <c r="F22" i="12"/>
  <c r="O22" i="12"/>
  <c r="X22" i="12"/>
  <c r="I28" i="12"/>
  <c r="R28" i="12"/>
  <c r="AB28" i="12"/>
  <c r="Z31" i="12"/>
  <c r="AH31" i="12" s="1"/>
  <c r="K32" i="12"/>
  <c r="I30" i="12"/>
  <c r="R32" i="12"/>
  <c r="I10" i="12"/>
  <c r="R10" i="12"/>
  <c r="AB10" i="12"/>
  <c r="AH13" i="12"/>
  <c r="K14" i="12"/>
  <c r="T14" i="12"/>
  <c r="F20" i="12"/>
  <c r="O20" i="12"/>
  <c r="X20" i="12"/>
  <c r="G22" i="12"/>
  <c r="I26" i="12"/>
  <c r="R26" i="12"/>
  <c r="AB26" i="12"/>
  <c r="AH29" i="12"/>
  <c r="K30" i="12"/>
  <c r="T30" i="12"/>
  <c r="T32" i="12"/>
  <c r="AH9" i="12"/>
  <c r="K10" i="12"/>
  <c r="T10" i="12"/>
  <c r="F16" i="12"/>
  <c r="O16" i="12"/>
  <c r="X16" i="12"/>
  <c r="I22" i="12"/>
  <c r="R22" i="12"/>
  <c r="AB22" i="12"/>
  <c r="AH25" i="12"/>
  <c r="K26" i="12"/>
  <c r="T26" i="12"/>
  <c r="AD31" i="12"/>
  <c r="F32" i="12"/>
  <c r="AH7" i="12"/>
  <c r="X14" i="12"/>
  <c r="I20" i="12"/>
  <c r="R20" i="12"/>
  <c r="AB20" i="12"/>
  <c r="AH23" i="12"/>
  <c r="F30" i="12"/>
  <c r="O30" i="12"/>
  <c r="X30" i="12"/>
  <c r="O32" i="12"/>
  <c r="X32" i="12"/>
  <c r="O14" i="12"/>
  <c r="AF8" i="12"/>
  <c r="F12" i="12"/>
  <c r="O12" i="12"/>
  <c r="X12" i="12"/>
  <c r="I18" i="12"/>
  <c r="R18" i="12"/>
  <c r="AB18" i="12"/>
  <c r="AH21" i="12"/>
  <c r="K22" i="12"/>
  <c r="T22" i="12"/>
  <c r="F28" i="12"/>
  <c r="O28" i="12"/>
  <c r="X28" i="12"/>
  <c r="G30" i="12"/>
  <c r="P30" i="12"/>
  <c r="P32" i="12"/>
  <c r="F14" i="12"/>
  <c r="AG8" i="12"/>
  <c r="F10" i="12"/>
  <c r="O10" i="12"/>
  <c r="X10" i="12"/>
  <c r="I16" i="12"/>
  <c r="C10" i="11"/>
  <c r="H6" i="11"/>
  <c r="J8" i="11" l="1"/>
  <c r="J10" i="11"/>
  <c r="AH18" i="12"/>
  <c r="AH32" i="12"/>
  <c r="AH20" i="12"/>
  <c r="AH16" i="12"/>
  <c r="AH28" i="12"/>
  <c r="AH12" i="12"/>
  <c r="AJ31" i="12"/>
  <c r="AH8" i="12"/>
  <c r="Z28" i="12"/>
  <c r="Z12" i="12"/>
  <c r="Z20" i="12"/>
  <c r="Z32" i="12"/>
  <c r="Z30" i="12"/>
  <c r="Z14" i="12"/>
  <c r="Z16" i="12"/>
  <c r="Z18" i="12"/>
  <c r="Z22" i="12"/>
  <c r="Z24" i="12"/>
  <c r="Z8" i="12"/>
  <c r="Z26" i="12"/>
  <c r="Z10" i="12"/>
  <c r="AH30" i="12"/>
  <c r="AH24" i="12"/>
  <c r="AH14" i="12"/>
  <c r="AD18" i="12"/>
  <c r="AD20" i="12"/>
  <c r="AD22" i="12"/>
  <c r="AD10" i="12"/>
  <c r="AD24" i="12"/>
  <c r="AD8" i="12"/>
  <c r="AD26" i="12"/>
  <c r="AD28" i="12"/>
  <c r="AD12" i="12"/>
  <c r="AD32" i="12"/>
  <c r="AD30" i="12"/>
  <c r="AD14" i="12"/>
  <c r="AD16" i="12"/>
  <c r="AH22" i="12"/>
  <c r="AH26" i="12"/>
  <c r="AH10" i="12"/>
</calcChain>
</file>

<file path=xl/sharedStrings.xml><?xml version="1.0" encoding="utf-8"?>
<sst xmlns="http://schemas.openxmlformats.org/spreadsheetml/2006/main" count="338" uniqueCount="51">
  <si>
    <t>Tableau 1.2.2 : Nombre de refus pour une nuitée dans un des services d'hébergement d'urgence partenaires des Relais sociaux urbains (RSU).</t>
  </si>
  <si>
    <t>Type de refus</t>
  </si>
  <si>
    <t>Relais social urbain (RSU)</t>
  </si>
  <si>
    <t>Charleroi (RSC)</t>
  </si>
  <si>
    <t>Liège (RSPL)</t>
  </si>
  <si>
    <t>La Louvière (RSULL)</t>
  </si>
  <si>
    <t>Mons (RSUMB)</t>
  </si>
  <si>
    <t>Namur (RSUN)</t>
  </si>
  <si>
    <t>Tournai (RSUT)</t>
  </si>
  <si>
    <t>Verviers (RSUV)</t>
  </si>
  <si>
    <t>Total des RSU wallons</t>
  </si>
  <si>
    <t>Quota dépassé</t>
  </si>
  <si>
    <t>CA</t>
  </si>
  <si>
    <t>%</t>
  </si>
  <si>
    <t>Manque de places</t>
  </si>
  <si>
    <t>nd</t>
  </si>
  <si>
    <t>-</t>
  </si>
  <si>
    <t>Arrivées hors horaire
du demandeur</t>
  </si>
  <si>
    <t>Non respect du règlement</t>
  </si>
  <si>
    <t>Inadéquation avec le cadre
(institution non adaptée pour accueillir le demandeur)</t>
  </si>
  <si>
    <t>Délibéré
(désistement du demandeur)</t>
  </si>
  <si>
    <t>Refus autres</t>
  </si>
  <si>
    <t>Total 
des refus</t>
  </si>
  <si>
    <t>Services partenaires sources</t>
  </si>
  <si>
    <t>Nombre de services ayant répondu à cette variable</t>
  </si>
  <si>
    <t>Nombre de services ayant participé à la collecte relative à l'HU</t>
  </si>
  <si>
    <t>Sources : IWEPS, Relais sociaux urbains &amp; services partenaires des Relais sociaux urbains de Wallonie; Calculs : IWEPS</t>
  </si>
  <si>
    <t>Suites données après le refus d'une nuitée dans un service</t>
  </si>
  <si>
    <t>Réorientation 
après refus (1)</t>
  </si>
  <si>
    <t>Non réorientation
après refus (2)</t>
  </si>
  <si>
    <t>Total des refus
(indépendamment de la réorientation ou non)</t>
  </si>
  <si>
    <t>Remarques : 
(1) La catégorie"Réorientations après refus"  reprend parmi les refus de nuitées dans un service, les demandes qui ont pu être réorientées vers une autre structure d'hébergement d'urgence (ou vers un autre type de service) donnant quand même accès à une nuitée.
(2) La catégorie "Non réorientation après refus" reprend les refus de nuitées qui n'ont pas pu être réorientées vers une autre structure d'hébergement d'hurgence. Il s'agit en quelque sorte  des "refus nets" qualifiés dans certaines régions de "refus secs".</t>
  </si>
  <si>
    <t>Lieu de la nuitée</t>
  </si>
  <si>
    <t>Nombre de nuitées</t>
  </si>
  <si>
    <t>H</t>
  </si>
  <si>
    <t>F</t>
  </si>
  <si>
    <t>Enfants</t>
  </si>
  <si>
    <t>Total</t>
  </si>
  <si>
    <t>En abri de nuit</t>
  </si>
  <si>
    <t>En hôtel</t>
  </si>
  <si>
    <t>Hors abris de nuit
&amp; hors hôtel</t>
  </si>
  <si>
    <t>Total des nuitées</t>
  </si>
  <si>
    <r>
      <t xml:space="preserve">Tableau 1.2.4 : Nombre de nuitées passées </t>
    </r>
    <r>
      <rPr>
        <b/>
        <sz val="18"/>
        <rFont val="Calibri"/>
        <family val="2"/>
        <scheme val="minor"/>
      </rPr>
      <t>en abri de nuit</t>
    </r>
    <r>
      <rPr>
        <b/>
        <sz val="18"/>
        <color theme="1"/>
        <rFont val="Calibri"/>
        <family val="2"/>
        <scheme val="minor"/>
      </rPr>
      <t xml:space="preserve"> au cours de l'année dans les services d'hébergement d'urgence (HU) partenaires des Relais sociaux urbains (RSU)</t>
    </r>
  </si>
  <si>
    <t>Mois</t>
  </si>
  <si>
    <t xml:space="preserve">Tableau 1.2.3 : Réorientations à la suite d'un refus de nuitée dans un des services d'hébergement d'urgence partenaires des Relais sociaux urbains (RSU) </t>
  </si>
  <si>
    <t>Tableau 1.2.1 :Nombre de nuitées passées au cours de l'année dans les services d'hébergement d'urgence partenaires des Relais sociaux urbains (RSU) (=&gt; fichier avec les liens</t>
  </si>
  <si>
    <t>Répartition par lieu de nuitée, type d'affectation du lit (homme - femme - enfant) et par RSU - Année 2019</t>
  </si>
  <si>
    <t>Répartition par type de refus et par RSU - Année 2019</t>
  </si>
  <si>
    <t>Répartition par type de suite donnée après refus et par RSU - Année 2019</t>
  </si>
  <si>
    <t>Répartition mensuelle par type d'affectation du lit (homme - femme - enfant) et par RSU - Année 2019</t>
  </si>
  <si>
    <t>Vérification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</si>
</sst>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Calibri"/>
      <family val="2"/>
      <scheme val="minor"/>
    </font>
    <font>
      <b/>
      <sz val="18"/>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b/>
      <sz val="14"/>
      <name val="Calibri"/>
      <family val="2"/>
      <scheme val="minor"/>
    </font>
    <font>
      <sz val="11"/>
      <name val="Calibri"/>
      <family val="2"/>
      <scheme val="minor"/>
    </font>
    <font>
      <sz val="18"/>
      <color theme="1"/>
      <name val="Calibri"/>
      <family val="2"/>
      <scheme val="minor"/>
    </font>
    <font>
      <sz val="10"/>
      <color theme="1"/>
      <name val="Calibri"/>
      <family val="2"/>
      <scheme val="minor"/>
    </font>
    <font>
      <b/>
      <sz val="12"/>
      <name val="Calibri"/>
      <family val="2"/>
      <scheme val="minor"/>
    </font>
    <font>
      <b/>
      <sz val="18"/>
      <name val="Calibri"/>
      <family val="2"/>
      <scheme val="minor"/>
    </font>
    <font>
      <sz val="12"/>
      <name val="Calibri"/>
      <family val="2"/>
      <scheme val="minor"/>
    </font>
    <font>
      <sz val="10"/>
      <name val="Calibri"/>
      <family val="2"/>
      <scheme val="minor"/>
    </font>
    <font>
      <sz val="14"/>
      <name val="Calibri"/>
      <family val="2"/>
      <scheme val="minor"/>
    </font>
    <font>
      <sz val="18"/>
      <name val="Calibri"/>
      <family val="2"/>
      <scheme val="minor"/>
    </font>
    <font>
      <sz val="20"/>
      <name val="Calibri"/>
      <family val="2"/>
      <scheme val="minor"/>
    </font>
  </fonts>
  <fills count="3">
    <fill>
      <patternFill patternType="none"/>
    </fill>
    <fill>
      <patternFill patternType="gray125"/>
    </fill>
    <fill>
      <patternFill patternType="solid">
        <fgColor theme="0"/>
        <bgColor indexed="64"/>
      </patternFill>
    </fill>
  </fills>
  <borders count="41">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s>
  <cellStyleXfs count="2">
    <xf numFmtId="0" fontId="0" fillId="0" borderId="0"/>
    <xf numFmtId="9" fontId="1" fillId="0" borderId="0" applyFont="0" applyFill="0" applyBorder="0" applyAlignment="0" applyProtection="0"/>
  </cellStyleXfs>
  <cellXfs count="176">
    <xf numFmtId="0" fontId="0" fillId="0" borderId="0" xfId="0"/>
    <xf numFmtId="0" fontId="3" fillId="0" borderId="9" xfId="0" applyFont="1" applyBorder="1" applyAlignment="1">
      <alignment horizontal="center" vertical="center" wrapText="1"/>
    </xf>
    <xf numFmtId="0" fontId="4" fillId="0" borderId="11" xfId="0" applyFont="1" applyBorder="1" applyAlignment="1">
      <alignment horizontal="right" vertical="center" wrapText="1"/>
    </xf>
    <xf numFmtId="3" fontId="4" fillId="0" borderId="3" xfId="0" applyNumberFormat="1" applyFont="1" applyBorder="1" applyAlignment="1">
      <alignment horizontal="right" vertical="center" wrapText="1"/>
    </xf>
    <xf numFmtId="3" fontId="4" fillId="0" borderId="9" xfId="0" applyNumberFormat="1" applyFont="1" applyBorder="1" applyAlignment="1">
      <alignment horizontal="right" vertical="center" wrapText="1"/>
    </xf>
    <xf numFmtId="0" fontId="4" fillId="0" borderId="13" xfId="0" applyFont="1" applyBorder="1" applyAlignment="1">
      <alignment horizontal="right" vertical="center" wrapText="1"/>
    </xf>
    <xf numFmtId="164" fontId="5" fillId="0" borderId="14" xfId="1" applyNumberFormat="1" applyFont="1" applyBorder="1" applyAlignment="1">
      <alignment horizontal="right" vertical="center" wrapText="1"/>
    </xf>
    <xf numFmtId="164" fontId="5" fillId="0" borderId="15" xfId="1" applyNumberFormat="1" applyFont="1" applyBorder="1" applyAlignment="1">
      <alignment horizontal="right" vertical="center" wrapText="1"/>
    </xf>
    <xf numFmtId="164" fontId="5" fillId="0" borderId="15" xfId="1" applyNumberFormat="1" applyFont="1" applyFill="1" applyBorder="1" applyAlignment="1">
      <alignment horizontal="right" vertical="center" wrapText="1"/>
    </xf>
    <xf numFmtId="0" fontId="4" fillId="0" borderId="16" xfId="0" applyFont="1" applyBorder="1" applyAlignment="1">
      <alignment horizontal="right" vertical="center" wrapText="1"/>
    </xf>
    <xf numFmtId="164" fontId="3" fillId="0" borderId="0" xfId="1" applyNumberFormat="1" applyFont="1" applyBorder="1" applyAlignment="1">
      <alignment horizontal="center" vertical="center" wrapText="1"/>
    </xf>
    <xf numFmtId="164" fontId="3" fillId="2" borderId="0" xfId="1" applyNumberFormat="1" applyFont="1" applyFill="1" applyBorder="1" applyAlignment="1">
      <alignment horizontal="center" vertical="center" wrapText="1"/>
    </xf>
    <xf numFmtId="164" fontId="3" fillId="2" borderId="0" xfId="1" quotePrefix="1" applyNumberFormat="1"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0" fontId="7" fillId="2" borderId="17" xfId="0" applyFont="1" applyFill="1" applyBorder="1" applyAlignment="1">
      <alignment vertical="center" wrapText="1"/>
    </xf>
    <xf numFmtId="164" fontId="3" fillId="2" borderId="17" xfId="1" applyNumberFormat="1" applyFont="1" applyFill="1" applyBorder="1" applyAlignment="1">
      <alignment horizontal="center" vertical="center" wrapText="1"/>
    </xf>
    <xf numFmtId="164" fontId="3" fillId="2" borderId="17" xfId="1" quotePrefix="1" applyNumberFormat="1" applyFont="1" applyFill="1" applyBorder="1" applyAlignment="1">
      <alignment horizontal="center" vertical="center" wrapText="1"/>
    </xf>
    <xf numFmtId="164" fontId="3" fillId="0" borderId="3" xfId="1" applyNumberFormat="1" applyFont="1" applyFill="1" applyBorder="1" applyAlignment="1">
      <alignment horizontal="center" vertical="center" wrapText="1"/>
    </xf>
    <xf numFmtId="0" fontId="8" fillId="2" borderId="0" xfId="0" applyFont="1" applyFill="1" applyAlignment="1">
      <alignment vertical="center"/>
    </xf>
    <xf numFmtId="0" fontId="8" fillId="2" borderId="0" xfId="0" applyFont="1" applyFill="1"/>
    <xf numFmtId="0" fontId="9" fillId="0" borderId="0" xfId="0" applyFont="1"/>
    <xf numFmtId="0" fontId="7" fillId="2" borderId="3" xfId="0" applyFont="1" applyFill="1" applyBorder="1" applyAlignment="1">
      <alignment vertical="center" wrapText="1"/>
    </xf>
    <xf numFmtId="0" fontId="9" fillId="0" borderId="0" xfId="0" applyFont="1" applyAlignment="1">
      <alignment horizontal="left" vertical="top" wrapText="1"/>
    </xf>
    <xf numFmtId="0" fontId="5" fillId="2" borderId="34"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29" xfId="0" applyFont="1" applyFill="1" applyBorder="1" applyAlignment="1">
      <alignment horizontal="center" vertical="center"/>
    </xf>
    <xf numFmtId="0" fontId="10" fillId="2" borderId="35" xfId="0" applyFont="1" applyFill="1" applyBorder="1" applyAlignment="1">
      <alignment horizontal="right" vertical="center" wrapText="1"/>
    </xf>
    <xf numFmtId="3" fontId="4" fillId="2" borderId="10" xfId="0" applyNumberFormat="1" applyFont="1" applyFill="1" applyBorder="1" applyAlignment="1">
      <alignment horizontal="right" vertical="center" wrapText="1"/>
    </xf>
    <xf numFmtId="3" fontId="4" fillId="2" borderId="11" xfId="0" applyNumberFormat="1" applyFont="1" applyFill="1" applyBorder="1" applyAlignment="1">
      <alignment horizontal="right" vertical="center" wrapText="1"/>
    </xf>
    <xf numFmtId="3" fontId="4" fillId="2" borderId="27" xfId="0" applyNumberFormat="1" applyFont="1" applyFill="1" applyBorder="1" applyAlignment="1">
      <alignment horizontal="right" vertical="center" wrapText="1"/>
    </xf>
    <xf numFmtId="3" fontId="4" fillId="2" borderId="11" xfId="0" quotePrefix="1" applyNumberFormat="1" applyFont="1" applyFill="1" applyBorder="1" applyAlignment="1">
      <alignment horizontal="right" vertical="center" wrapText="1"/>
    </xf>
    <xf numFmtId="0" fontId="10" fillId="2" borderId="38" xfId="0" applyFont="1" applyFill="1" applyBorder="1" applyAlignment="1">
      <alignment horizontal="right" vertical="center" wrapText="1"/>
    </xf>
    <xf numFmtId="164" fontId="5" fillId="2" borderId="12" xfId="1" applyNumberFormat="1" applyFont="1" applyFill="1" applyBorder="1" applyAlignment="1">
      <alignment horizontal="right" vertical="center" wrapText="1"/>
    </xf>
    <xf numFmtId="164" fontId="5" fillId="2" borderId="13" xfId="1" applyNumberFormat="1" applyFont="1" applyFill="1" applyBorder="1" applyAlignment="1">
      <alignment horizontal="right" vertical="center" wrapText="1"/>
    </xf>
    <xf numFmtId="164" fontId="5" fillId="2" borderId="28" xfId="1" applyNumberFormat="1" applyFont="1" applyFill="1" applyBorder="1" applyAlignment="1">
      <alignment horizontal="right" vertical="center" wrapText="1"/>
    </xf>
    <xf numFmtId="164" fontId="5" fillId="2" borderId="13" xfId="1" quotePrefix="1" applyNumberFormat="1" applyFont="1" applyFill="1" applyBorder="1" applyAlignment="1">
      <alignment horizontal="right" vertical="center" wrapText="1"/>
    </xf>
    <xf numFmtId="0" fontId="10" fillId="2" borderId="40" xfId="0" applyFont="1" applyFill="1" applyBorder="1" applyAlignment="1">
      <alignment horizontal="right" vertical="center" wrapText="1"/>
    </xf>
    <xf numFmtId="0" fontId="8" fillId="2" borderId="0" xfId="0" applyFont="1" applyFill="1" applyAlignment="1">
      <alignment horizontal="center"/>
    </xf>
    <xf numFmtId="0" fontId="3" fillId="0" borderId="3" xfId="0" applyFont="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1" fillId="2" borderId="2"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6" xfId="0" applyFont="1" applyFill="1" applyBorder="1" applyAlignment="1">
      <alignment horizontal="left" vertical="center" wrapText="1"/>
    </xf>
    <xf numFmtId="0" fontId="3" fillId="0" borderId="19" xfId="0" applyFont="1" applyBorder="1" applyAlignment="1">
      <alignment horizontal="left" vertical="center" wrapText="1"/>
    </xf>
    <xf numFmtId="0" fontId="3" fillId="0" borderId="14" xfId="0" applyFont="1" applyBorder="1" applyAlignment="1">
      <alignment horizontal="left"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17" fontId="5" fillId="0" borderId="36" xfId="0" applyNumberFormat="1" applyFont="1" applyBorder="1" applyAlignment="1">
      <alignment horizontal="left" vertical="center" wrapText="1"/>
    </xf>
    <xf numFmtId="0" fontId="5" fillId="0" borderId="37" xfId="0" applyFont="1" applyBorder="1" applyAlignment="1">
      <alignment horizontal="left"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 xfId="0" applyFont="1" applyFill="1" applyBorder="1" applyAlignment="1">
      <alignment horizontal="center" vertical="center"/>
    </xf>
    <xf numFmtId="0" fontId="3" fillId="0" borderId="39" xfId="0" applyFont="1" applyBorder="1" applyAlignment="1">
      <alignment horizontal="left" vertical="center" wrapText="1"/>
    </xf>
    <xf numFmtId="0" fontId="3" fillId="0" borderId="37" xfId="0" applyFont="1" applyBorder="1" applyAlignment="1">
      <alignment horizontal="left" vertical="center" wrapText="1"/>
    </xf>
    <xf numFmtId="0" fontId="7" fillId="2" borderId="2"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4" fillId="2" borderId="1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2" fillId="0" borderId="0" xfId="0" applyFont="1" applyAlignment="1">
      <alignment horizontal="center" vertical="center" wrapText="1"/>
    </xf>
    <xf numFmtId="0" fontId="8" fillId="0" borderId="0" xfId="0" applyFont="1"/>
    <xf numFmtId="0" fontId="12"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11" fillId="0" borderId="17"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3" fillId="0" borderId="10" xfId="0" applyFont="1" applyBorder="1" applyAlignment="1">
      <alignment horizontal="center" vertical="center" wrapText="1"/>
    </xf>
    <xf numFmtId="0" fontId="14" fillId="0" borderId="3" xfId="0" applyFont="1" applyBorder="1" applyAlignment="1">
      <alignment horizontal="center" vertical="center" wrapText="1"/>
    </xf>
    <xf numFmtId="3" fontId="13" fillId="0" borderId="10" xfId="0" applyNumberFormat="1" applyFont="1" applyBorder="1" applyAlignment="1">
      <alignment horizontal="center" vertical="center" wrapText="1"/>
    </xf>
    <xf numFmtId="3" fontId="13" fillId="0" borderId="11" xfId="0" applyNumberFormat="1" applyFont="1" applyBorder="1" applyAlignment="1">
      <alignment horizontal="center" vertical="center" wrapText="1"/>
    </xf>
    <xf numFmtId="3" fontId="11" fillId="0" borderId="27"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4" fillId="0" borderId="14" xfId="0" applyFont="1" applyBorder="1" applyAlignment="1">
      <alignment horizontal="center" vertical="center" wrapText="1"/>
    </xf>
    <xf numFmtId="164" fontId="11" fillId="0" borderId="12" xfId="1" applyNumberFormat="1" applyFont="1" applyBorder="1" applyAlignment="1">
      <alignment horizontal="center" vertical="center" wrapText="1"/>
    </xf>
    <xf numFmtId="164" fontId="11" fillId="0" borderId="13" xfId="1" applyNumberFormat="1" applyFont="1" applyBorder="1" applyAlignment="1">
      <alignment horizontal="center" vertical="center" wrapText="1"/>
    </xf>
    <xf numFmtId="164" fontId="11" fillId="0" borderId="28" xfId="1" applyNumberFormat="1" applyFont="1" applyBorder="1" applyAlignment="1">
      <alignment horizontal="center" vertical="center" wrapText="1"/>
    </xf>
    <xf numFmtId="164" fontId="11" fillId="0" borderId="13" xfId="1" quotePrefix="1" applyNumberFormat="1" applyFont="1" applyBorder="1" applyAlignment="1">
      <alignment horizontal="center" vertical="center" wrapText="1"/>
    </xf>
    <xf numFmtId="0" fontId="14" fillId="0" borderId="8" xfId="0" applyFont="1" applyBorder="1" applyAlignment="1">
      <alignment horizontal="center" vertical="center" wrapText="1"/>
    </xf>
    <xf numFmtId="3" fontId="11" fillId="0" borderId="30" xfId="0" applyNumberFormat="1" applyFont="1" applyBorder="1" applyAlignment="1">
      <alignment horizontal="center" vertical="center" wrapText="1"/>
    </xf>
    <xf numFmtId="3" fontId="13" fillId="0" borderId="29" xfId="0" applyNumberFormat="1" applyFont="1" applyBorder="1" applyAlignment="1">
      <alignment horizontal="center" vertical="center" wrapText="1"/>
    </xf>
    <xf numFmtId="3" fontId="13" fillId="0" borderId="16" xfId="0" applyNumberFormat="1" applyFont="1" applyBorder="1" applyAlignment="1">
      <alignment horizontal="center" vertical="center" wrapText="1"/>
    </xf>
    <xf numFmtId="0" fontId="7" fillId="0" borderId="10" xfId="0" applyFont="1" applyBorder="1" applyAlignment="1">
      <alignment horizontal="center" vertical="center" wrapText="1"/>
    </xf>
    <xf numFmtId="1" fontId="8" fillId="0" borderId="0" xfId="0" applyNumberFormat="1" applyFont="1"/>
    <xf numFmtId="0" fontId="7" fillId="0" borderId="12" xfId="0" applyFont="1" applyBorder="1" applyAlignment="1">
      <alignment horizontal="center" vertical="center" wrapText="1"/>
    </xf>
    <xf numFmtId="0" fontId="12" fillId="0" borderId="0" xfId="0" applyFont="1" applyAlignment="1">
      <alignment horizontal="center" vertical="center" wrapText="1"/>
    </xf>
    <xf numFmtId="0" fontId="15" fillId="0" borderId="0" xfId="0" applyFont="1" applyAlignment="1">
      <alignment horizontal="center" vertical="center" wrapText="1"/>
    </xf>
    <xf numFmtId="164" fontId="7" fillId="0" borderId="0" xfId="1" applyNumberFormat="1" applyFont="1" applyBorder="1" applyAlignment="1">
      <alignment horizontal="center" vertical="center" wrapText="1"/>
    </xf>
    <xf numFmtId="164" fontId="7" fillId="0" borderId="0" xfId="1" quotePrefix="1" applyNumberFormat="1"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6" fillId="0" borderId="0" xfId="0" applyFont="1" applyAlignment="1">
      <alignment horizontal="left" vertical="top" wrapText="1"/>
    </xf>
    <xf numFmtId="0" fontId="8" fillId="0" borderId="0" xfId="0" applyFont="1" applyAlignment="1">
      <alignment vertical="top"/>
    </xf>
    <xf numFmtId="0" fontId="17" fillId="0" borderId="0" xfId="0" applyFont="1"/>
    <xf numFmtId="0" fontId="2" fillId="0" borderId="0" xfId="0" applyFont="1" applyAlignment="1">
      <alignment horizontal="left" vertical="center" wrapText="1"/>
    </xf>
    <xf numFmtId="1" fontId="0" fillId="0" borderId="0" xfId="0" applyNumberFormat="1"/>
    <xf numFmtId="0" fontId="2" fillId="0" borderId="0" xfId="0" applyFont="1" applyAlignment="1">
      <alignment horizontal="center" vertical="center" wrapText="1"/>
    </xf>
    <xf numFmtId="0" fontId="6" fillId="0" borderId="0" xfId="0" applyFont="1" applyAlignment="1">
      <alignment horizontal="center" vertical="center" wrapText="1"/>
    </xf>
    <xf numFmtId="0" fontId="4" fillId="0" borderId="18" xfId="0" applyFont="1" applyBorder="1" applyAlignment="1">
      <alignment horizontal="center" vertical="center" wrapText="1"/>
    </xf>
    <xf numFmtId="0" fontId="4" fillId="0" borderId="15" xfId="0" applyFont="1" applyBorder="1" applyAlignment="1">
      <alignment horizontal="center" vertical="center" wrapText="1"/>
    </xf>
    <xf numFmtId="0" fontId="12" fillId="0" borderId="0" xfId="0" applyFont="1" applyAlignment="1">
      <alignment horizontal="left" vertical="center" wrapText="1"/>
    </xf>
    <xf numFmtId="0" fontId="12"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9" xfId="0" applyFont="1" applyBorder="1" applyAlignment="1">
      <alignment horizontal="left" vertical="center" wrapText="1"/>
    </xf>
    <xf numFmtId="0" fontId="7" fillId="0" borderId="14" xfId="0" applyFont="1" applyBorder="1" applyAlignment="1">
      <alignment horizontal="left" vertical="center" wrapText="1"/>
    </xf>
    <xf numFmtId="0" fontId="7" fillId="0" borderId="6" xfId="0" applyFont="1" applyBorder="1" applyAlignment="1">
      <alignment horizontal="center" vertical="center" wrapText="1"/>
    </xf>
    <xf numFmtId="0" fontId="7" fillId="0" borderId="20" xfId="0" applyFont="1" applyBorder="1" applyAlignment="1">
      <alignment horizontal="center" vertical="center" wrapText="1"/>
    </xf>
    <xf numFmtId="0" fontId="13" fillId="0" borderId="10" xfId="0" applyFont="1" applyBorder="1" applyAlignment="1">
      <alignment horizontal="left" vertical="center" wrapText="1"/>
    </xf>
    <xf numFmtId="0" fontId="14" fillId="0" borderId="11" xfId="0" applyFont="1" applyBorder="1" applyAlignment="1">
      <alignment horizontal="right" vertical="center" wrapText="1"/>
    </xf>
    <xf numFmtId="3" fontId="13" fillId="2" borderId="21" xfId="0" applyNumberFormat="1" applyFont="1" applyFill="1" applyBorder="1" applyAlignment="1">
      <alignment horizontal="right" vertical="center" wrapText="1"/>
    </xf>
    <xf numFmtId="0" fontId="13" fillId="0" borderId="12" xfId="0" applyFont="1" applyBorder="1" applyAlignment="1">
      <alignment horizontal="left" vertical="center" wrapText="1"/>
    </xf>
    <xf numFmtId="0" fontId="14" fillId="0" borderId="13" xfId="0" applyFont="1" applyBorder="1" applyAlignment="1">
      <alignment horizontal="right" vertical="center" wrapText="1"/>
    </xf>
    <xf numFmtId="164" fontId="11" fillId="2" borderId="15" xfId="1" quotePrefix="1" applyNumberFormat="1" applyFont="1" applyFill="1" applyBorder="1" applyAlignment="1">
      <alignment horizontal="right" vertical="center" wrapText="1"/>
    </xf>
    <xf numFmtId="164" fontId="11" fillId="2" borderId="15" xfId="1" applyNumberFormat="1" applyFont="1" applyFill="1" applyBorder="1" applyAlignment="1">
      <alignment horizontal="right" vertical="center" wrapText="1"/>
    </xf>
    <xf numFmtId="0" fontId="14" fillId="0" borderId="16" xfId="0" applyFont="1" applyBorder="1" applyAlignment="1">
      <alignment horizontal="right" vertical="center" wrapText="1"/>
    </xf>
    <xf numFmtId="164" fontId="7" fillId="2" borderId="0" xfId="1" quotePrefix="1" applyNumberFormat="1" applyFont="1" applyFill="1" applyBorder="1" applyAlignment="1">
      <alignment horizontal="center" vertical="center" wrapText="1"/>
    </xf>
    <xf numFmtId="164" fontId="7" fillId="2" borderId="0" xfId="1" applyNumberFormat="1" applyFont="1" applyFill="1" applyBorder="1" applyAlignment="1">
      <alignment horizontal="center" vertical="center" wrapText="1"/>
    </xf>
    <xf numFmtId="164" fontId="7" fillId="2" borderId="17" xfId="1" applyNumberFormat="1" applyFont="1" applyFill="1" applyBorder="1" applyAlignment="1">
      <alignment horizontal="center" vertical="center" wrapText="1"/>
    </xf>
    <xf numFmtId="164" fontId="7" fillId="2" borderId="17" xfId="1" quotePrefix="1" applyNumberFormat="1" applyFont="1" applyFill="1" applyBorder="1" applyAlignment="1">
      <alignment horizontal="center" vertical="center" wrapText="1"/>
    </xf>
    <xf numFmtId="164" fontId="7" fillId="0" borderId="3" xfId="1" applyNumberFormat="1"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0" borderId="18" xfId="0" applyFont="1" applyBorder="1" applyAlignment="1">
      <alignment horizontal="center" vertical="center" wrapText="1"/>
    </xf>
    <xf numFmtId="0" fontId="13" fillId="2" borderId="15" xfId="0" applyFont="1" applyFill="1" applyBorder="1" applyAlignment="1">
      <alignment horizontal="center" vertical="center" wrapText="1"/>
    </xf>
    <xf numFmtId="0" fontId="13" fillId="0" borderId="15" xfId="0" applyFont="1" applyBorder="1" applyAlignment="1">
      <alignment horizontal="center" vertical="center" wrapText="1"/>
    </xf>
    <xf numFmtId="0" fontId="16" fillId="0" borderId="0" xfId="0" applyFont="1"/>
    <xf numFmtId="0" fontId="13" fillId="0" borderId="0" xfId="0" applyFont="1" applyAlignment="1">
      <alignment horizontal="left" vertical="top" wrapText="1"/>
    </xf>
    <xf numFmtId="0" fontId="8" fillId="0" borderId="0" xfId="0" applyFont="1" applyAlignment="1">
      <alignment vertical="center"/>
    </xf>
    <xf numFmtId="0" fontId="6" fillId="2" borderId="0" xfId="0" applyFont="1" applyFill="1" applyAlignment="1">
      <alignment horizontal="center" vertical="center" wrapText="1"/>
    </xf>
    <xf numFmtId="3" fontId="0" fillId="0" borderId="0" xfId="0" applyNumberFormat="1"/>
    <xf numFmtId="0" fontId="13" fillId="2" borderId="31"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0" fillId="0" borderId="0" xfId="0" applyAlignment="1">
      <alignment vertical="top"/>
    </xf>
    <xf numFmtId="0" fontId="0" fillId="0" borderId="0" xfId="0" applyAlignment="1">
      <alignment horizontal="center"/>
    </xf>
  </cellXfs>
  <cellStyles count="2">
    <cellStyle name="Normal" xfId="0" builtinId="0"/>
    <cellStyle name="Pourcentage" xfId="1" builtinId="5"/>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1.2.1_2019_OCO_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1.2.2_2019_OCO_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b1.2.3_2019_OCO_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b1.2.4_2019_OCO_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21_2019_Web"/>
      <sheetName val="Tab121_2019"/>
      <sheetName val="Tab121_2019_avecLiens"/>
      <sheetName val="SynthCombi_Mois-AnTab121_2019"/>
      <sheetName val="Combi_Mois-AnTab121_2019"/>
      <sheetName val="Copie_Var-Tab121_Mens_HU_2019"/>
      <sheetName val="Copie_Var-Tab121_Annuel_HU_2019"/>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122_2019_Web"/>
      <sheetName val="Tab 122_2019"/>
      <sheetName val="Tab 122_2019_avec-Liens"/>
      <sheetName val="SynthCombi_Mois-AnTab122_2019"/>
      <sheetName val="Combi_Mois-AnTab122_2019"/>
      <sheetName val="Copie_Var-Tab122_Mens_HU_2019"/>
      <sheetName val="Copie_Var-Tab122_Annuel_HU_2019"/>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123_2019_web"/>
      <sheetName val="Tab 123_2019"/>
      <sheetName val="Tab 123_2019_avec liens"/>
      <sheetName val="SynthCombi_Mois-AnTab123_2019"/>
      <sheetName val="Combi_Mois-AnTab123_2019"/>
      <sheetName val="Copie_Var-Tab123_Mens_HU_2019"/>
      <sheetName val="Copie_Var-Tab123_Mens_HU_2018"/>
      <sheetName val="Copie_Var-Tab123_Annuel_HU_2019"/>
      <sheetName val="Copie_Var-Tab123_Annuel_HU_2018"/>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24_HU_2019_web"/>
      <sheetName val="TAB124_HU_2019"/>
      <sheetName val="TAB124_HU_2019_avec_liens"/>
      <sheetName val="Combi_pr_Tab124_HU_2019"/>
      <sheetName val="PrépaCombi_Tab124_HU_2019"/>
      <sheetName val="Copie_Var-Tab124_Mens_HU_2019"/>
      <sheetName val="Services_Tab124_Mens_HU_2019"/>
    </sheetNames>
    <sheetDataSet>
      <sheetData sheetId="0"/>
      <sheetData sheetId="1"/>
      <sheetData sheetId="2"/>
      <sheetData sheetId="3">
        <row r="8">
          <cell r="AD8">
            <v>6775</v>
          </cell>
          <cell r="AE8">
            <v>841</v>
          </cell>
          <cell r="AF8">
            <v>0</v>
          </cell>
        </row>
        <row r="10">
          <cell r="AD10">
            <v>6147</v>
          </cell>
          <cell r="AE10">
            <v>822</v>
          </cell>
          <cell r="AF10">
            <v>0</v>
          </cell>
        </row>
        <row r="12">
          <cell r="AD12">
            <v>5840</v>
          </cell>
          <cell r="AE12">
            <v>782</v>
          </cell>
          <cell r="AF12">
            <v>8</v>
          </cell>
        </row>
        <row r="14">
          <cell r="AD14">
            <v>3510</v>
          </cell>
          <cell r="AE14">
            <v>452</v>
          </cell>
          <cell r="AF14">
            <v>1</v>
          </cell>
        </row>
        <row r="16">
          <cell r="AD16">
            <v>3403</v>
          </cell>
          <cell r="AE16">
            <v>643</v>
          </cell>
          <cell r="AF16">
            <v>9</v>
          </cell>
        </row>
        <row r="18">
          <cell r="AD18">
            <v>3061</v>
          </cell>
          <cell r="AE18">
            <v>454</v>
          </cell>
          <cell r="AF18">
            <v>0</v>
          </cell>
        </row>
        <row r="20">
          <cell r="AD20">
            <v>3010</v>
          </cell>
          <cell r="AE20">
            <v>577</v>
          </cell>
          <cell r="AF20">
            <v>4</v>
          </cell>
        </row>
        <row r="22">
          <cell r="AD22">
            <v>2937</v>
          </cell>
          <cell r="AE22">
            <v>630</v>
          </cell>
          <cell r="AF22">
            <v>0</v>
          </cell>
        </row>
        <row r="24">
          <cell r="AD24">
            <v>3297</v>
          </cell>
          <cell r="AE24">
            <v>572</v>
          </cell>
          <cell r="AF24">
            <v>3</v>
          </cell>
        </row>
        <row r="26">
          <cell r="AD26">
            <v>3482</v>
          </cell>
          <cell r="AE26">
            <v>696</v>
          </cell>
          <cell r="AF26">
            <v>6</v>
          </cell>
        </row>
        <row r="28">
          <cell r="AD28">
            <v>5368</v>
          </cell>
          <cell r="AE28">
            <v>664</v>
          </cell>
          <cell r="AF28">
            <v>4</v>
          </cell>
        </row>
        <row r="30">
          <cell r="AD30">
            <v>6408</v>
          </cell>
          <cell r="AE30">
            <v>747</v>
          </cell>
          <cell r="AF30">
            <v>0</v>
          </cell>
        </row>
      </sheetData>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A3252-794B-4DC4-92A3-DC07D4F65B7E}">
  <sheetPr>
    <tabColor rgb="FF66FF66"/>
    <pageSetUpPr fitToPage="1"/>
  </sheetPr>
  <dimension ref="A1:AQ22"/>
  <sheetViews>
    <sheetView tabSelected="1" zoomScale="49" zoomScaleNormal="49" zoomScaleSheetLayoutView="55" workbookViewId="0">
      <selection sqref="A1:AH1"/>
    </sheetView>
  </sheetViews>
  <sheetFormatPr baseColWidth="10" defaultColWidth="11.44140625" defaultRowHeight="14.4" x14ac:dyDescent="0.3"/>
  <cols>
    <col min="1" max="1" width="19.44140625" customWidth="1"/>
    <col min="2" max="2" width="23.88671875" customWidth="1"/>
    <col min="3" max="6" width="10.5546875" customWidth="1"/>
    <col min="7" max="10" width="13" customWidth="1"/>
    <col min="11" max="14" width="10.5546875" customWidth="1"/>
    <col min="15" max="18" width="12.44140625" customWidth="1"/>
    <col min="19" max="30" width="10.5546875" customWidth="1"/>
    <col min="31" max="34" width="17" customWidth="1"/>
    <col min="35" max="35" width="17.6640625" customWidth="1"/>
    <col min="36" max="41" width="18.88671875" customWidth="1"/>
  </cols>
  <sheetData>
    <row r="1" spans="1:34" s="82" customFormat="1" ht="45.75" customHeight="1" x14ac:dyDescent="0.3">
      <c r="A1" s="81" t="s">
        <v>45</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row>
    <row r="2" spans="1:34" s="82" customFormat="1" ht="45.75" customHeight="1" thickBot="1" x14ac:dyDescent="0.35">
      <c r="A2" s="81" t="s">
        <v>46</v>
      </c>
      <c r="B2" s="81"/>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row>
    <row r="3" spans="1:34" s="82" customFormat="1" ht="40.5" customHeight="1" thickBot="1" x14ac:dyDescent="0.35">
      <c r="A3" s="84" t="s">
        <v>32</v>
      </c>
      <c r="B3" s="85"/>
      <c r="C3" s="86" t="s">
        <v>2</v>
      </c>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7"/>
    </row>
    <row r="4" spans="1:34" s="82" customFormat="1" ht="40.5" customHeight="1" thickBot="1" x14ac:dyDescent="0.35">
      <c r="A4" s="88"/>
      <c r="B4" s="89"/>
      <c r="C4" s="90" t="s">
        <v>3</v>
      </c>
      <c r="D4" s="90"/>
      <c r="E4" s="90"/>
      <c r="F4" s="91"/>
      <c r="G4" s="92" t="s">
        <v>4</v>
      </c>
      <c r="H4" s="90"/>
      <c r="I4" s="90"/>
      <c r="J4" s="91"/>
      <c r="K4" s="92" t="s">
        <v>5</v>
      </c>
      <c r="L4" s="90"/>
      <c r="M4" s="90"/>
      <c r="N4" s="91"/>
      <c r="O4" s="92" t="s">
        <v>6</v>
      </c>
      <c r="P4" s="90"/>
      <c r="Q4" s="90"/>
      <c r="R4" s="91"/>
      <c r="S4" s="92" t="s">
        <v>7</v>
      </c>
      <c r="T4" s="90"/>
      <c r="U4" s="90"/>
      <c r="V4" s="91"/>
      <c r="W4" s="92" t="s">
        <v>8</v>
      </c>
      <c r="X4" s="90"/>
      <c r="Y4" s="90"/>
      <c r="Z4" s="91"/>
      <c r="AA4" s="92" t="s">
        <v>9</v>
      </c>
      <c r="AB4" s="90"/>
      <c r="AC4" s="90"/>
      <c r="AD4" s="91"/>
      <c r="AE4" s="92" t="s">
        <v>10</v>
      </c>
      <c r="AF4" s="90"/>
      <c r="AG4" s="90"/>
      <c r="AH4" s="91"/>
    </row>
    <row r="5" spans="1:34" s="82" customFormat="1" ht="40.5" customHeight="1" x14ac:dyDescent="0.3">
      <c r="A5" s="88"/>
      <c r="B5" s="89"/>
      <c r="C5" s="93" t="s">
        <v>33</v>
      </c>
      <c r="D5" s="93"/>
      <c r="E5" s="93"/>
      <c r="F5" s="94"/>
      <c r="G5" s="95" t="s">
        <v>33</v>
      </c>
      <c r="H5" s="93"/>
      <c r="I5" s="93"/>
      <c r="J5" s="94"/>
      <c r="K5" s="95" t="s">
        <v>33</v>
      </c>
      <c r="L5" s="93"/>
      <c r="M5" s="93"/>
      <c r="N5" s="94"/>
      <c r="O5" s="95" t="s">
        <v>33</v>
      </c>
      <c r="P5" s="93"/>
      <c r="Q5" s="93"/>
      <c r="R5" s="94"/>
      <c r="S5" s="95" t="s">
        <v>33</v>
      </c>
      <c r="T5" s="93"/>
      <c r="U5" s="93"/>
      <c r="V5" s="94"/>
      <c r="W5" s="95" t="s">
        <v>33</v>
      </c>
      <c r="X5" s="93"/>
      <c r="Y5" s="93"/>
      <c r="Z5" s="94"/>
      <c r="AA5" s="95" t="s">
        <v>33</v>
      </c>
      <c r="AB5" s="93"/>
      <c r="AC5" s="93"/>
      <c r="AD5" s="94"/>
      <c r="AE5" s="93" t="s">
        <v>33</v>
      </c>
      <c r="AF5" s="93"/>
      <c r="AG5" s="93"/>
      <c r="AH5" s="94"/>
    </row>
    <row r="6" spans="1:34" s="82" customFormat="1" ht="40.5" customHeight="1" thickBot="1" x14ac:dyDescent="0.35">
      <c r="A6" s="88"/>
      <c r="B6" s="89"/>
      <c r="C6" s="96" t="s">
        <v>34</v>
      </c>
      <c r="D6" s="97" t="s">
        <v>35</v>
      </c>
      <c r="E6" s="98" t="s">
        <v>36</v>
      </c>
      <c r="F6" s="99" t="s">
        <v>37</v>
      </c>
      <c r="G6" s="100" t="s">
        <v>34</v>
      </c>
      <c r="H6" s="97" t="s">
        <v>35</v>
      </c>
      <c r="I6" s="98" t="s">
        <v>36</v>
      </c>
      <c r="J6" s="99" t="s">
        <v>37</v>
      </c>
      <c r="K6" s="100" t="s">
        <v>34</v>
      </c>
      <c r="L6" s="97" t="s">
        <v>35</v>
      </c>
      <c r="M6" s="98" t="s">
        <v>36</v>
      </c>
      <c r="N6" s="99" t="s">
        <v>37</v>
      </c>
      <c r="O6" s="100" t="s">
        <v>34</v>
      </c>
      <c r="P6" s="97" t="s">
        <v>35</v>
      </c>
      <c r="Q6" s="98" t="s">
        <v>36</v>
      </c>
      <c r="R6" s="99" t="s">
        <v>37</v>
      </c>
      <c r="S6" s="100" t="s">
        <v>34</v>
      </c>
      <c r="T6" s="97" t="s">
        <v>35</v>
      </c>
      <c r="U6" s="98" t="s">
        <v>36</v>
      </c>
      <c r="V6" s="99" t="s">
        <v>37</v>
      </c>
      <c r="W6" s="100" t="s">
        <v>34</v>
      </c>
      <c r="X6" s="97" t="s">
        <v>35</v>
      </c>
      <c r="Y6" s="98" t="s">
        <v>36</v>
      </c>
      <c r="Z6" s="99" t="s">
        <v>37</v>
      </c>
      <c r="AA6" s="100" t="s">
        <v>34</v>
      </c>
      <c r="AB6" s="97" t="s">
        <v>35</v>
      </c>
      <c r="AC6" s="98" t="s">
        <v>36</v>
      </c>
      <c r="AD6" s="99" t="s">
        <v>37</v>
      </c>
      <c r="AE6" s="100" t="s">
        <v>34</v>
      </c>
      <c r="AF6" s="97" t="s">
        <v>35</v>
      </c>
      <c r="AG6" s="98" t="s">
        <v>36</v>
      </c>
      <c r="AH6" s="99" t="s">
        <v>37</v>
      </c>
    </row>
    <row r="7" spans="1:34" s="82" customFormat="1" ht="36.75" customHeight="1" x14ac:dyDescent="0.3">
      <c r="A7" s="101" t="s">
        <v>38</v>
      </c>
      <c r="B7" s="102" t="s">
        <v>12</v>
      </c>
      <c r="C7" s="103">
        <v>14900</v>
      </c>
      <c r="D7" s="104">
        <v>2272</v>
      </c>
      <c r="E7" s="104">
        <v>943</v>
      </c>
      <c r="F7" s="105">
        <v>18115</v>
      </c>
      <c r="G7" s="103">
        <v>30821</v>
      </c>
      <c r="H7" s="104">
        <v>2322</v>
      </c>
      <c r="I7" s="104">
        <v>20</v>
      </c>
      <c r="J7" s="105">
        <v>33163</v>
      </c>
      <c r="K7" s="103">
        <v>3708</v>
      </c>
      <c r="L7" s="104">
        <v>443</v>
      </c>
      <c r="M7" s="104">
        <v>8</v>
      </c>
      <c r="N7" s="105">
        <v>4159</v>
      </c>
      <c r="O7" s="103">
        <v>4683</v>
      </c>
      <c r="P7" s="104">
        <v>2978</v>
      </c>
      <c r="Q7" s="104">
        <v>1483</v>
      </c>
      <c r="R7" s="105">
        <v>9144</v>
      </c>
      <c r="S7" s="103">
        <v>8377</v>
      </c>
      <c r="T7" s="104">
        <v>1370</v>
      </c>
      <c r="U7" s="104">
        <v>0</v>
      </c>
      <c r="V7" s="105">
        <v>9747</v>
      </c>
      <c r="W7" s="103">
        <v>4923</v>
      </c>
      <c r="X7" s="104">
        <v>1339</v>
      </c>
      <c r="Y7" s="104">
        <v>0</v>
      </c>
      <c r="Z7" s="105">
        <v>6262</v>
      </c>
      <c r="AA7" s="103">
        <v>511</v>
      </c>
      <c r="AB7" s="104">
        <v>115</v>
      </c>
      <c r="AC7" s="104">
        <v>0</v>
      </c>
      <c r="AD7" s="105">
        <v>626</v>
      </c>
      <c r="AE7" s="103">
        <v>67923</v>
      </c>
      <c r="AF7" s="104">
        <v>10839</v>
      </c>
      <c r="AG7" s="104">
        <v>2454</v>
      </c>
      <c r="AH7" s="105">
        <v>81216</v>
      </c>
    </row>
    <row r="8" spans="1:34" s="82" customFormat="1" ht="36.75" customHeight="1" thickBot="1" x14ac:dyDescent="0.35">
      <c r="A8" s="106"/>
      <c r="B8" s="107" t="s">
        <v>13</v>
      </c>
      <c r="C8" s="108">
        <v>0.82252277118410155</v>
      </c>
      <c r="D8" s="109">
        <v>0.12542092188793819</v>
      </c>
      <c r="E8" s="109">
        <v>5.2056306927960254E-2</v>
      </c>
      <c r="F8" s="110">
        <v>1</v>
      </c>
      <c r="G8" s="108">
        <v>0.92937912734071104</v>
      </c>
      <c r="H8" s="109">
        <v>7.0017790911558062E-2</v>
      </c>
      <c r="I8" s="109">
        <v>6.0308174773090497E-4</v>
      </c>
      <c r="J8" s="110">
        <v>1</v>
      </c>
      <c r="K8" s="108">
        <v>0.89156047126713156</v>
      </c>
      <c r="L8" s="109">
        <v>0.10651598942053378</v>
      </c>
      <c r="M8" s="109">
        <v>1.9235393123346958E-3</v>
      </c>
      <c r="N8" s="110">
        <v>1</v>
      </c>
      <c r="O8" s="108">
        <v>0.51213910761154857</v>
      </c>
      <c r="P8" s="109">
        <v>0.32567804024496938</v>
      </c>
      <c r="Q8" s="109">
        <v>0.16218285214348208</v>
      </c>
      <c r="R8" s="110">
        <v>1</v>
      </c>
      <c r="S8" s="108">
        <v>0.8594439314660921</v>
      </c>
      <c r="T8" s="109">
        <v>0.14055606853390787</v>
      </c>
      <c r="U8" s="111">
        <v>0</v>
      </c>
      <c r="V8" s="110">
        <v>1</v>
      </c>
      <c r="W8" s="108">
        <v>0.78617055253912493</v>
      </c>
      <c r="X8" s="109">
        <v>0.21382944746087512</v>
      </c>
      <c r="Y8" s="111">
        <v>0</v>
      </c>
      <c r="Z8" s="110">
        <v>1</v>
      </c>
      <c r="AA8" s="108">
        <v>0.81629392971246006</v>
      </c>
      <c r="AB8" s="109">
        <v>0.18370607028753994</v>
      </c>
      <c r="AC8" s="109">
        <v>0</v>
      </c>
      <c r="AD8" s="110">
        <v>1</v>
      </c>
      <c r="AE8" s="108">
        <v>0.83632535460992907</v>
      </c>
      <c r="AF8" s="109">
        <v>0.1334589243498818</v>
      </c>
      <c r="AG8" s="109">
        <v>3.0215721040189124E-2</v>
      </c>
      <c r="AH8" s="110">
        <v>1</v>
      </c>
    </row>
    <row r="9" spans="1:34" s="82" customFormat="1" ht="36" customHeight="1" x14ac:dyDescent="0.3">
      <c r="A9" s="101" t="s">
        <v>39</v>
      </c>
      <c r="B9" s="112" t="s">
        <v>12</v>
      </c>
      <c r="C9" s="103">
        <v>0</v>
      </c>
      <c r="D9" s="104">
        <v>0</v>
      </c>
      <c r="E9" s="104">
        <v>0</v>
      </c>
      <c r="F9" s="113">
        <v>0</v>
      </c>
      <c r="G9" s="103">
        <v>0</v>
      </c>
      <c r="H9" s="104">
        <v>0</v>
      </c>
      <c r="I9" s="104">
        <v>0</v>
      </c>
      <c r="J9" s="113">
        <v>0</v>
      </c>
      <c r="K9" s="103">
        <v>0</v>
      </c>
      <c r="L9" s="104">
        <v>0</v>
      </c>
      <c r="M9" s="104">
        <v>0</v>
      </c>
      <c r="N9" s="105">
        <v>0</v>
      </c>
      <c r="O9" s="103">
        <v>0</v>
      </c>
      <c r="P9" s="104">
        <v>0</v>
      </c>
      <c r="Q9" s="104">
        <v>0</v>
      </c>
      <c r="R9" s="113">
        <v>0</v>
      </c>
      <c r="S9" s="103">
        <v>0</v>
      </c>
      <c r="T9" s="104">
        <v>0</v>
      </c>
      <c r="U9" s="104">
        <v>0</v>
      </c>
      <c r="V9" s="113">
        <v>0</v>
      </c>
      <c r="W9" s="103">
        <v>0</v>
      </c>
      <c r="X9" s="104">
        <v>0</v>
      </c>
      <c r="Y9" s="104">
        <v>0</v>
      </c>
      <c r="Z9" s="113">
        <v>0</v>
      </c>
      <c r="AA9" s="103">
        <v>0</v>
      </c>
      <c r="AB9" s="104">
        <v>0</v>
      </c>
      <c r="AC9" s="104">
        <v>0</v>
      </c>
      <c r="AD9" s="113">
        <v>0</v>
      </c>
      <c r="AE9" s="114">
        <v>0</v>
      </c>
      <c r="AF9" s="115">
        <v>0</v>
      </c>
      <c r="AG9" s="115">
        <v>0</v>
      </c>
      <c r="AH9" s="113">
        <v>0</v>
      </c>
    </row>
    <row r="10" spans="1:34" s="82" customFormat="1" ht="36" customHeight="1" thickBot="1" x14ac:dyDescent="0.35">
      <c r="A10" s="106"/>
      <c r="B10" s="107" t="s">
        <v>13</v>
      </c>
      <c r="C10" s="108" t="s">
        <v>16</v>
      </c>
      <c r="D10" s="109" t="s">
        <v>16</v>
      </c>
      <c r="E10" s="109" t="s">
        <v>16</v>
      </c>
      <c r="F10" s="110" t="s">
        <v>16</v>
      </c>
      <c r="G10" s="108" t="s">
        <v>16</v>
      </c>
      <c r="H10" s="109" t="s">
        <v>16</v>
      </c>
      <c r="I10" s="109" t="s">
        <v>16</v>
      </c>
      <c r="J10" s="110" t="s">
        <v>16</v>
      </c>
      <c r="K10" s="108" t="s">
        <v>16</v>
      </c>
      <c r="L10" s="109" t="s">
        <v>16</v>
      </c>
      <c r="M10" s="109" t="s">
        <v>16</v>
      </c>
      <c r="N10" s="110" t="s">
        <v>16</v>
      </c>
      <c r="O10" s="108" t="s">
        <v>16</v>
      </c>
      <c r="P10" s="109" t="s">
        <v>16</v>
      </c>
      <c r="Q10" s="109" t="s">
        <v>16</v>
      </c>
      <c r="R10" s="110" t="s">
        <v>16</v>
      </c>
      <c r="S10" s="108" t="s">
        <v>16</v>
      </c>
      <c r="T10" s="109" t="s">
        <v>16</v>
      </c>
      <c r="U10" s="109" t="s">
        <v>16</v>
      </c>
      <c r="V10" s="110" t="s">
        <v>16</v>
      </c>
      <c r="W10" s="108" t="s">
        <v>16</v>
      </c>
      <c r="X10" s="109" t="s">
        <v>16</v>
      </c>
      <c r="Y10" s="109" t="s">
        <v>16</v>
      </c>
      <c r="Z10" s="110" t="s">
        <v>16</v>
      </c>
      <c r="AA10" s="108" t="s">
        <v>16</v>
      </c>
      <c r="AB10" s="109" t="s">
        <v>16</v>
      </c>
      <c r="AC10" s="109" t="s">
        <v>16</v>
      </c>
      <c r="AD10" s="110" t="s">
        <v>16</v>
      </c>
      <c r="AE10" s="108" t="s">
        <v>16</v>
      </c>
      <c r="AF10" s="109" t="s">
        <v>16</v>
      </c>
      <c r="AG10" s="109" t="s">
        <v>16</v>
      </c>
      <c r="AH10" s="110" t="s">
        <v>16</v>
      </c>
    </row>
    <row r="11" spans="1:34" s="82" customFormat="1" ht="37.5" customHeight="1" x14ac:dyDescent="0.3">
      <c r="A11" s="101" t="s">
        <v>40</v>
      </c>
      <c r="B11" s="112" t="s">
        <v>12</v>
      </c>
      <c r="C11" s="103">
        <v>1022</v>
      </c>
      <c r="D11" s="104">
        <v>446</v>
      </c>
      <c r="E11" s="104">
        <v>0</v>
      </c>
      <c r="F11" s="113">
        <v>1468</v>
      </c>
      <c r="G11" s="103">
        <v>15549</v>
      </c>
      <c r="H11" s="104">
        <v>8681</v>
      </c>
      <c r="I11" s="104">
        <v>8446</v>
      </c>
      <c r="J11" s="113">
        <v>32676</v>
      </c>
      <c r="K11" s="103">
        <v>42</v>
      </c>
      <c r="L11" s="104">
        <v>250</v>
      </c>
      <c r="M11" s="104">
        <v>570</v>
      </c>
      <c r="N11" s="113">
        <v>862</v>
      </c>
      <c r="O11" s="103">
        <v>0</v>
      </c>
      <c r="P11" s="104">
        <v>0</v>
      </c>
      <c r="Q11" s="104">
        <v>0</v>
      </c>
      <c r="R11" s="113">
        <v>0</v>
      </c>
      <c r="S11" s="103">
        <v>2790</v>
      </c>
      <c r="T11" s="104">
        <v>328</v>
      </c>
      <c r="U11" s="104">
        <v>0</v>
      </c>
      <c r="V11" s="113">
        <v>3118</v>
      </c>
      <c r="W11" s="103">
        <v>0</v>
      </c>
      <c r="X11" s="104">
        <v>0</v>
      </c>
      <c r="Y11" s="104">
        <v>0</v>
      </c>
      <c r="Z11" s="113">
        <v>0</v>
      </c>
      <c r="AA11" s="103">
        <v>547</v>
      </c>
      <c r="AB11" s="104">
        <v>546</v>
      </c>
      <c r="AC11" s="104">
        <v>459</v>
      </c>
      <c r="AD11" s="113">
        <v>1552</v>
      </c>
      <c r="AE11" s="114">
        <v>19950</v>
      </c>
      <c r="AF11" s="115">
        <v>10251</v>
      </c>
      <c r="AG11" s="115">
        <v>9475</v>
      </c>
      <c r="AH11" s="113">
        <v>39676</v>
      </c>
    </row>
    <row r="12" spans="1:34" s="82" customFormat="1" ht="37.5" customHeight="1" thickBot="1" x14ac:dyDescent="0.35">
      <c r="A12" s="106"/>
      <c r="B12" s="107" t="s">
        <v>13</v>
      </c>
      <c r="C12" s="108">
        <v>0.69618528610354224</v>
      </c>
      <c r="D12" s="109">
        <v>0.30381471389645776</v>
      </c>
      <c r="E12" s="109">
        <v>0</v>
      </c>
      <c r="F12" s="110">
        <v>1</v>
      </c>
      <c r="G12" s="108">
        <v>0.4758538376790305</v>
      </c>
      <c r="H12" s="109">
        <v>0.26566899253274573</v>
      </c>
      <c r="I12" s="109">
        <v>0.25847716978822377</v>
      </c>
      <c r="J12" s="110">
        <v>1</v>
      </c>
      <c r="K12" s="108">
        <v>4.8723897911832945E-2</v>
      </c>
      <c r="L12" s="109">
        <v>0.29002320185614849</v>
      </c>
      <c r="M12" s="109">
        <v>0.66125290023201855</v>
      </c>
      <c r="N12" s="110">
        <v>1</v>
      </c>
      <c r="O12" s="108" t="e">
        <v>#DIV/0!</v>
      </c>
      <c r="P12" s="109" t="e">
        <v>#DIV/0!</v>
      </c>
      <c r="Q12" s="109" t="e">
        <v>#DIV/0!</v>
      </c>
      <c r="R12" s="110" t="e">
        <v>#DIV/0!</v>
      </c>
      <c r="S12" s="108">
        <v>0.8948043617703656</v>
      </c>
      <c r="T12" s="111">
        <v>0.10519563822963438</v>
      </c>
      <c r="U12" s="111">
        <v>0</v>
      </c>
      <c r="V12" s="110">
        <v>1</v>
      </c>
      <c r="W12" s="108" t="e">
        <v>#DIV/0!</v>
      </c>
      <c r="X12" s="109" t="e">
        <v>#DIV/0!</v>
      </c>
      <c r="Y12" s="109" t="e">
        <v>#DIV/0!</v>
      </c>
      <c r="Z12" s="110" t="e">
        <v>#DIV/0!</v>
      </c>
      <c r="AA12" s="108">
        <v>0.35244845360824745</v>
      </c>
      <c r="AB12" s="109">
        <v>0.35180412371134023</v>
      </c>
      <c r="AC12" s="109">
        <v>0.29574742268041238</v>
      </c>
      <c r="AD12" s="110">
        <v>1</v>
      </c>
      <c r="AE12" s="108">
        <v>0.50282286520818631</v>
      </c>
      <c r="AF12" s="109">
        <v>0.25836777900998087</v>
      </c>
      <c r="AG12" s="109">
        <v>0.23880935578183285</v>
      </c>
      <c r="AH12" s="110">
        <v>1</v>
      </c>
    </row>
    <row r="13" spans="1:34" s="117" customFormat="1" ht="39" customHeight="1" x14ac:dyDescent="0.3">
      <c r="A13" s="116" t="s">
        <v>41</v>
      </c>
      <c r="B13" s="112" t="s">
        <v>12</v>
      </c>
      <c r="C13" s="114">
        <v>15922</v>
      </c>
      <c r="D13" s="115">
        <v>2718</v>
      </c>
      <c r="E13" s="115">
        <v>943</v>
      </c>
      <c r="F13" s="113">
        <v>19583</v>
      </c>
      <c r="G13" s="114">
        <v>46370</v>
      </c>
      <c r="H13" s="115">
        <v>11003</v>
      </c>
      <c r="I13" s="115">
        <v>8466</v>
      </c>
      <c r="J13" s="113">
        <v>65839</v>
      </c>
      <c r="K13" s="114">
        <v>3750</v>
      </c>
      <c r="L13" s="115">
        <v>693</v>
      </c>
      <c r="M13" s="115">
        <v>578</v>
      </c>
      <c r="N13" s="113">
        <v>5021</v>
      </c>
      <c r="O13" s="114">
        <v>4683</v>
      </c>
      <c r="P13" s="115">
        <v>2978</v>
      </c>
      <c r="Q13" s="115">
        <v>1483</v>
      </c>
      <c r="R13" s="113">
        <v>9144</v>
      </c>
      <c r="S13" s="114">
        <v>11167</v>
      </c>
      <c r="T13" s="115">
        <v>1698</v>
      </c>
      <c r="U13" s="115">
        <v>0</v>
      </c>
      <c r="V13" s="113">
        <v>12865</v>
      </c>
      <c r="W13" s="114">
        <v>4923</v>
      </c>
      <c r="X13" s="115">
        <v>1339</v>
      </c>
      <c r="Y13" s="115">
        <v>0</v>
      </c>
      <c r="Z13" s="113">
        <v>6262</v>
      </c>
      <c r="AA13" s="114">
        <v>1058</v>
      </c>
      <c r="AB13" s="115">
        <v>661</v>
      </c>
      <c r="AC13" s="115">
        <v>459</v>
      </c>
      <c r="AD13" s="113">
        <v>2178</v>
      </c>
      <c r="AE13" s="114">
        <v>87873</v>
      </c>
      <c r="AF13" s="115">
        <v>21090</v>
      </c>
      <c r="AG13" s="115">
        <v>11929</v>
      </c>
      <c r="AH13" s="113">
        <v>120892</v>
      </c>
    </row>
    <row r="14" spans="1:34" s="82" customFormat="1" ht="39" customHeight="1" thickBot="1" x14ac:dyDescent="0.35">
      <c r="A14" s="118"/>
      <c r="B14" s="107" t="s">
        <v>13</v>
      </c>
      <c r="C14" s="108">
        <v>0.813052137057652</v>
      </c>
      <c r="D14" s="109">
        <v>0.13879385181024359</v>
      </c>
      <c r="E14" s="109">
        <v>4.815401113210438E-2</v>
      </c>
      <c r="F14" s="110">
        <v>1</v>
      </c>
      <c r="G14" s="108">
        <v>0.70429380762162241</v>
      </c>
      <c r="H14" s="109">
        <v>0.16711979222041648</v>
      </c>
      <c r="I14" s="109">
        <v>0.12858640015796108</v>
      </c>
      <c r="J14" s="110">
        <v>1</v>
      </c>
      <c r="K14" s="108">
        <v>0.74686317466640106</v>
      </c>
      <c r="L14" s="109">
        <v>0.13802031467835094</v>
      </c>
      <c r="M14" s="109">
        <v>0.11511651065524796</v>
      </c>
      <c r="N14" s="110">
        <v>1</v>
      </c>
      <c r="O14" s="108">
        <v>0.51213910761154857</v>
      </c>
      <c r="P14" s="109">
        <v>0.32567804024496938</v>
      </c>
      <c r="Q14" s="109">
        <v>0.16218285214348208</v>
      </c>
      <c r="R14" s="110">
        <v>1</v>
      </c>
      <c r="S14" s="108">
        <v>0.86801399144966962</v>
      </c>
      <c r="T14" s="109">
        <v>0.13198600855033035</v>
      </c>
      <c r="U14" s="111">
        <v>0</v>
      </c>
      <c r="V14" s="110">
        <v>1</v>
      </c>
      <c r="W14" s="108">
        <v>0.78617055253912493</v>
      </c>
      <c r="X14" s="109">
        <v>0.21382944746087512</v>
      </c>
      <c r="Y14" s="111">
        <v>0</v>
      </c>
      <c r="Z14" s="110">
        <v>1</v>
      </c>
      <c r="AA14" s="108">
        <v>0.48576675849403123</v>
      </c>
      <c r="AB14" s="109">
        <v>0.30348943985307619</v>
      </c>
      <c r="AC14" s="109">
        <v>0.21074380165289255</v>
      </c>
      <c r="AD14" s="110">
        <v>1</v>
      </c>
      <c r="AE14" s="108">
        <v>0.72687191873738544</v>
      </c>
      <c r="AF14" s="109">
        <v>0.17445323098302618</v>
      </c>
      <c r="AG14" s="109">
        <v>9.8674850279588389E-2</v>
      </c>
      <c r="AH14" s="110">
        <v>1</v>
      </c>
    </row>
    <row r="15" spans="1:34" s="82" customFormat="1" ht="46.5" customHeight="1" thickBot="1" x14ac:dyDescent="0.35">
      <c r="A15" s="119"/>
      <c r="B15" s="120"/>
      <c r="C15" s="121"/>
      <c r="D15" s="121"/>
      <c r="E15" s="121"/>
      <c r="F15" s="121"/>
      <c r="G15" s="121"/>
      <c r="H15" s="121"/>
      <c r="I15" s="121"/>
      <c r="J15" s="121"/>
      <c r="K15" s="121"/>
      <c r="L15" s="121"/>
      <c r="M15" s="121"/>
      <c r="N15" s="121"/>
      <c r="O15" s="121"/>
      <c r="P15" s="121"/>
      <c r="Q15" s="121"/>
      <c r="R15" s="121"/>
      <c r="S15" s="121"/>
      <c r="T15" s="121"/>
      <c r="U15" s="122"/>
      <c r="V15" s="121"/>
      <c r="W15" s="121"/>
      <c r="X15" s="121"/>
      <c r="Y15" s="122"/>
      <c r="Z15" s="121"/>
      <c r="AA15" s="121"/>
      <c r="AB15" s="121"/>
      <c r="AC15" s="121"/>
      <c r="AD15" s="121"/>
      <c r="AE15" s="121"/>
      <c r="AF15" s="121"/>
      <c r="AG15" s="121"/>
      <c r="AH15" s="121"/>
    </row>
    <row r="16" spans="1:34" s="82" customFormat="1" ht="39.75" customHeight="1" thickBot="1" x14ac:dyDescent="0.35">
      <c r="A16" s="43" t="s">
        <v>23</v>
      </c>
      <c r="B16" s="44"/>
      <c r="C16" s="4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21"/>
    </row>
    <row r="17" spans="1:43" s="82" customFormat="1" ht="39.75" customHeight="1" thickBot="1" x14ac:dyDescent="0.35">
      <c r="A17" s="41" t="s">
        <v>24</v>
      </c>
      <c r="B17" s="42"/>
      <c r="C17" s="123">
        <v>5</v>
      </c>
      <c r="D17" s="124"/>
      <c r="E17" s="124"/>
      <c r="F17" s="125"/>
      <c r="G17" s="123">
        <v>8</v>
      </c>
      <c r="H17" s="124"/>
      <c r="I17" s="124"/>
      <c r="J17" s="125"/>
      <c r="K17" s="123">
        <v>2</v>
      </c>
      <c r="L17" s="124"/>
      <c r="M17" s="124"/>
      <c r="N17" s="125"/>
      <c r="O17" s="123">
        <v>2</v>
      </c>
      <c r="P17" s="124"/>
      <c r="Q17" s="124"/>
      <c r="R17" s="125"/>
      <c r="S17" s="123">
        <v>1</v>
      </c>
      <c r="T17" s="124"/>
      <c r="U17" s="124"/>
      <c r="V17" s="125"/>
      <c r="W17" s="123">
        <v>1</v>
      </c>
      <c r="X17" s="124"/>
      <c r="Y17" s="124"/>
      <c r="Z17" s="125"/>
      <c r="AA17" s="123">
        <v>3</v>
      </c>
      <c r="AB17" s="124"/>
      <c r="AC17" s="124"/>
      <c r="AD17" s="125"/>
      <c r="AE17" s="126">
        <v>22</v>
      </c>
      <c r="AF17" s="127"/>
      <c r="AG17" s="127"/>
      <c r="AH17" s="128"/>
    </row>
    <row r="18" spans="1:43" s="130" customFormat="1" ht="42" customHeight="1" thickBot="1" x14ac:dyDescent="0.35">
      <c r="A18" s="41" t="s">
        <v>25</v>
      </c>
      <c r="B18" s="42"/>
      <c r="C18" s="127">
        <v>5</v>
      </c>
      <c r="D18" s="127"/>
      <c r="E18" s="127"/>
      <c r="F18" s="128"/>
      <c r="G18" s="126">
        <v>11</v>
      </c>
      <c r="H18" s="127"/>
      <c r="I18" s="127"/>
      <c r="J18" s="128"/>
      <c r="K18" s="126">
        <v>2</v>
      </c>
      <c r="L18" s="127"/>
      <c r="M18" s="127"/>
      <c r="N18" s="128"/>
      <c r="O18" s="126">
        <v>2</v>
      </c>
      <c r="P18" s="127"/>
      <c r="Q18" s="127"/>
      <c r="R18" s="128"/>
      <c r="S18" s="126">
        <v>1</v>
      </c>
      <c r="T18" s="127"/>
      <c r="U18" s="127"/>
      <c r="V18" s="128"/>
      <c r="W18" s="126">
        <v>1</v>
      </c>
      <c r="X18" s="127"/>
      <c r="Y18" s="127"/>
      <c r="Z18" s="128"/>
      <c r="AA18" s="126">
        <v>3</v>
      </c>
      <c r="AB18" s="127"/>
      <c r="AC18" s="127"/>
      <c r="AD18" s="128"/>
      <c r="AE18" s="126">
        <v>25</v>
      </c>
      <c r="AF18" s="127"/>
      <c r="AG18" s="127"/>
      <c r="AH18" s="128"/>
      <c r="AI18" s="129"/>
      <c r="AJ18" s="129"/>
      <c r="AK18" s="129"/>
      <c r="AL18" s="129"/>
      <c r="AM18" s="129"/>
      <c r="AN18" s="129"/>
      <c r="AO18" s="129"/>
      <c r="AP18" s="129"/>
      <c r="AQ18" s="129"/>
    </row>
    <row r="19" spans="1:43" s="82" customFormat="1" ht="52.5" customHeight="1" x14ac:dyDescent="0.3">
      <c r="A19" s="18" t="s">
        <v>26</v>
      </c>
      <c r="B19" s="19"/>
      <c r="C19" s="19"/>
      <c r="D19" s="19"/>
      <c r="E19" s="19"/>
      <c r="F19" s="19"/>
      <c r="G19" s="19"/>
      <c r="H19" s="19"/>
      <c r="I19" s="19"/>
      <c r="J19" s="19"/>
      <c r="K19" s="19"/>
      <c r="L19" s="19"/>
      <c r="M19" s="19"/>
      <c r="N19" s="19"/>
      <c r="O19" s="19"/>
      <c r="P19" s="19"/>
      <c r="Q19" s="19"/>
      <c r="R19" s="19"/>
      <c r="S19" s="19"/>
      <c r="T19" s="19"/>
      <c r="U19" s="19"/>
      <c r="V19" s="19"/>
      <c r="W19" s="19"/>
      <c r="X19" s="19"/>
      <c r="Y19" s="19"/>
    </row>
    <row r="20" spans="1:43" s="82" customFormat="1" ht="25.8" x14ac:dyDescent="0.5">
      <c r="C20" s="131"/>
      <c r="D20" s="131"/>
      <c r="E20" s="131"/>
      <c r="F20" s="131"/>
      <c r="G20" s="131"/>
      <c r="H20" s="131"/>
      <c r="I20" s="131"/>
      <c r="J20" s="131"/>
      <c r="K20" s="131"/>
    </row>
    <row r="21" spans="1:43" s="82" customFormat="1" x14ac:dyDescent="0.3"/>
    <row r="22" spans="1:43" s="82" customFormat="1" x14ac:dyDescent="0.3"/>
  </sheetData>
  <mergeCells count="43">
    <mergeCell ref="AE17:AH17"/>
    <mergeCell ref="A18:B18"/>
    <mergeCell ref="C18:F18"/>
    <mergeCell ref="G18:J18"/>
    <mergeCell ref="K18:N18"/>
    <mergeCell ref="O18:R18"/>
    <mergeCell ref="S18:V18"/>
    <mergeCell ref="W18:Z18"/>
    <mergeCell ref="AA18:AD18"/>
    <mergeCell ref="AE18:AH18"/>
    <mergeCell ref="G17:J17"/>
    <mergeCell ref="K17:N17"/>
    <mergeCell ref="O17:R17"/>
    <mergeCell ref="S17:V17"/>
    <mergeCell ref="W17:Z17"/>
    <mergeCell ref="AA17:AD17"/>
    <mergeCell ref="A7:A8"/>
    <mergeCell ref="A9:A10"/>
    <mergeCell ref="A11:A12"/>
    <mergeCell ref="A13:A14"/>
    <mergeCell ref="A16:C16"/>
    <mergeCell ref="A17:B17"/>
    <mergeCell ref="C17:F17"/>
    <mergeCell ref="AA4:AD4"/>
    <mergeCell ref="AE4:AH4"/>
    <mergeCell ref="C5:F5"/>
    <mergeCell ref="G5:J5"/>
    <mergeCell ref="K5:N5"/>
    <mergeCell ref="O5:R5"/>
    <mergeCell ref="S5:V5"/>
    <mergeCell ref="W5:Z5"/>
    <mergeCell ref="AA5:AD5"/>
    <mergeCell ref="AE5:AH5"/>
    <mergeCell ref="A1:AH1"/>
    <mergeCell ref="A2:AH2"/>
    <mergeCell ref="A3:B6"/>
    <mergeCell ref="C3:AH3"/>
    <mergeCell ref="C4:F4"/>
    <mergeCell ref="G4:J4"/>
    <mergeCell ref="K4:N4"/>
    <mergeCell ref="O4:R4"/>
    <mergeCell ref="S4:V4"/>
    <mergeCell ref="W4:Z4"/>
  </mergeCells>
  <pageMargins left="0.70866141732283472" right="0.70866141732283472" top="0.74803149606299213" bottom="0.74803149606299213" header="0.31496062992125984" footer="0.31496062992125984"/>
  <pageSetup paperSize="8" scale="45" fitToHeight="0" orientation="landscape" r:id="rId1"/>
  <headerFooter>
    <oddFooter>&amp;L&amp;F
&amp;D&amp;C&amp;A&amp;R&amp;P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7EC04-F87E-4BC8-BB15-356B546600FB}">
  <sheetPr>
    <tabColor rgb="FF66FF66"/>
    <pageSetUpPr fitToPage="1"/>
  </sheetPr>
  <dimension ref="A1:J27"/>
  <sheetViews>
    <sheetView zoomScale="59" zoomScaleNormal="59" workbookViewId="0">
      <selection sqref="A1:J1"/>
    </sheetView>
  </sheetViews>
  <sheetFormatPr baseColWidth="10" defaultColWidth="11.44140625" defaultRowHeight="14.4" x14ac:dyDescent="0.3"/>
  <cols>
    <col min="1" max="1" width="44.33203125" customWidth="1"/>
    <col min="2" max="2" width="9.33203125" customWidth="1"/>
    <col min="3" max="10" width="32.109375" customWidth="1"/>
    <col min="11" max="11" width="17.6640625" customWidth="1"/>
    <col min="12" max="17" width="18.88671875" customWidth="1"/>
  </cols>
  <sheetData>
    <row r="1" spans="1:10" ht="51.75" customHeight="1" x14ac:dyDescent="0.3">
      <c r="A1" s="132" t="s">
        <v>0</v>
      </c>
      <c r="B1" s="132"/>
      <c r="C1" s="132"/>
      <c r="D1" s="132"/>
      <c r="E1" s="132"/>
      <c r="F1" s="132"/>
      <c r="G1" s="132"/>
      <c r="H1" s="132"/>
      <c r="I1" s="132"/>
      <c r="J1" s="132"/>
    </row>
    <row r="2" spans="1:10" ht="59.25" customHeight="1" thickBot="1" x14ac:dyDescent="0.35">
      <c r="A2" s="132" t="s">
        <v>47</v>
      </c>
      <c r="B2" s="132"/>
      <c r="C2" s="47"/>
      <c r="D2" s="47"/>
      <c r="E2" s="47"/>
      <c r="F2" s="47"/>
      <c r="G2" s="47"/>
      <c r="H2" s="47"/>
      <c r="I2" s="47"/>
      <c r="J2" s="47"/>
    </row>
    <row r="3" spans="1:10" ht="51.75" customHeight="1" thickBot="1" x14ac:dyDescent="0.35">
      <c r="A3" s="48" t="s">
        <v>1</v>
      </c>
      <c r="B3" s="49"/>
      <c r="C3" s="52" t="s">
        <v>2</v>
      </c>
      <c r="D3" s="53"/>
      <c r="E3" s="53"/>
      <c r="F3" s="53"/>
      <c r="G3" s="53"/>
      <c r="H3" s="53"/>
      <c r="I3" s="53"/>
      <c r="J3" s="54"/>
    </row>
    <row r="4" spans="1:10" ht="69.75" customHeight="1" thickBot="1" x14ac:dyDescent="0.35">
      <c r="A4" s="50"/>
      <c r="B4" s="51"/>
      <c r="C4" s="40" t="s">
        <v>3</v>
      </c>
      <c r="D4" s="1" t="s">
        <v>4</v>
      </c>
      <c r="E4" s="1" t="s">
        <v>5</v>
      </c>
      <c r="F4" s="1" t="s">
        <v>6</v>
      </c>
      <c r="G4" s="1" t="s">
        <v>7</v>
      </c>
      <c r="H4" s="1" t="s">
        <v>8</v>
      </c>
      <c r="I4" s="1" t="s">
        <v>9</v>
      </c>
      <c r="J4" s="40" t="s">
        <v>10</v>
      </c>
    </row>
    <row r="5" spans="1:10" ht="33.75" customHeight="1" x14ac:dyDescent="0.3">
      <c r="A5" s="45" t="s">
        <v>11</v>
      </c>
      <c r="B5" s="2" t="s">
        <v>12</v>
      </c>
      <c r="C5" s="3">
        <v>0</v>
      </c>
      <c r="D5" s="4">
        <v>0</v>
      </c>
      <c r="E5" s="4">
        <v>0</v>
      </c>
      <c r="F5" s="4">
        <v>42</v>
      </c>
      <c r="G5" s="4">
        <v>10</v>
      </c>
      <c r="H5" s="4">
        <v>0</v>
      </c>
      <c r="I5" s="4">
        <v>0</v>
      </c>
      <c r="J5" s="4">
        <v>52</v>
      </c>
    </row>
    <row r="6" spans="1:10" ht="33.75" customHeight="1" thickBot="1" x14ac:dyDescent="0.35">
      <c r="A6" s="46"/>
      <c r="B6" s="5" t="s">
        <v>13</v>
      </c>
      <c r="C6" s="6">
        <v>0</v>
      </c>
      <c r="D6" s="7">
        <v>0</v>
      </c>
      <c r="E6" s="7">
        <v>0</v>
      </c>
      <c r="F6" s="7">
        <v>5.5702917771883291E-2</v>
      </c>
      <c r="G6" s="7">
        <v>1.5290519877675841E-2</v>
      </c>
      <c r="H6" s="7">
        <v>0</v>
      </c>
      <c r="I6" s="7">
        <v>0</v>
      </c>
      <c r="J6" s="8">
        <v>5.8584948174853534E-3</v>
      </c>
    </row>
    <row r="7" spans="1:10" ht="33.75" customHeight="1" x14ac:dyDescent="0.3">
      <c r="A7" s="45" t="s">
        <v>14</v>
      </c>
      <c r="B7" s="9" t="s">
        <v>12</v>
      </c>
      <c r="C7" s="3">
        <v>3639</v>
      </c>
      <c r="D7" s="4">
        <v>1964</v>
      </c>
      <c r="E7" s="4">
        <v>195</v>
      </c>
      <c r="F7" s="4">
        <v>611</v>
      </c>
      <c r="G7" s="4">
        <v>219</v>
      </c>
      <c r="H7" s="4">
        <v>14</v>
      </c>
      <c r="I7" s="4">
        <v>3</v>
      </c>
      <c r="J7" s="4">
        <v>6645</v>
      </c>
    </row>
    <row r="8" spans="1:10" ht="33.75" customHeight="1" thickBot="1" x14ac:dyDescent="0.35">
      <c r="A8" s="46"/>
      <c r="B8" s="5" t="s">
        <v>13</v>
      </c>
      <c r="C8" s="6">
        <v>0.78732150584162697</v>
      </c>
      <c r="D8" s="7">
        <v>0.79772542648253453</v>
      </c>
      <c r="E8" s="7">
        <v>0.6310679611650486</v>
      </c>
      <c r="F8" s="7">
        <v>0.81034482758620685</v>
      </c>
      <c r="G8" s="7">
        <v>0.33486238532110091</v>
      </c>
      <c r="H8" s="7">
        <v>0.19718309859154928</v>
      </c>
      <c r="I8" s="7">
        <v>0.75</v>
      </c>
      <c r="J8" s="8">
        <v>0.74864803965750337</v>
      </c>
    </row>
    <row r="9" spans="1:10" ht="33.75" customHeight="1" x14ac:dyDescent="0.3">
      <c r="A9" s="45" t="s">
        <v>17</v>
      </c>
      <c r="B9" s="9" t="s">
        <v>12</v>
      </c>
      <c r="C9" s="3">
        <v>3</v>
      </c>
      <c r="D9" s="4">
        <v>0</v>
      </c>
      <c r="E9" s="4">
        <v>27</v>
      </c>
      <c r="F9" s="4">
        <v>26</v>
      </c>
      <c r="G9" s="4">
        <v>126</v>
      </c>
      <c r="H9" s="4">
        <v>24</v>
      </c>
      <c r="I9" s="4">
        <v>1</v>
      </c>
      <c r="J9" s="4">
        <v>207</v>
      </c>
    </row>
    <row r="10" spans="1:10" ht="33.75" customHeight="1" thickBot="1" x14ac:dyDescent="0.35">
      <c r="A10" s="46"/>
      <c r="B10" s="5" t="s">
        <v>13</v>
      </c>
      <c r="C10" s="6">
        <v>6.490696668109044E-4</v>
      </c>
      <c r="D10" s="7">
        <v>0</v>
      </c>
      <c r="E10" s="7">
        <v>8.7378640776699032E-2</v>
      </c>
      <c r="F10" s="7">
        <v>3.4482758620689655E-2</v>
      </c>
      <c r="G10" s="7">
        <v>0.19266055045871561</v>
      </c>
      <c r="H10" s="7">
        <v>0.3380281690140845</v>
      </c>
      <c r="I10" s="7">
        <v>0.25</v>
      </c>
      <c r="J10" s="8">
        <v>2.3321315908066697E-2</v>
      </c>
    </row>
    <row r="11" spans="1:10" ht="33.75" customHeight="1" x14ac:dyDescent="0.3">
      <c r="A11" s="45" t="s">
        <v>18</v>
      </c>
      <c r="B11" s="9" t="s">
        <v>12</v>
      </c>
      <c r="C11" s="3">
        <v>35</v>
      </c>
      <c r="D11" s="4">
        <v>325</v>
      </c>
      <c r="E11" s="4">
        <v>73</v>
      </c>
      <c r="F11" s="4">
        <v>13</v>
      </c>
      <c r="G11" s="4">
        <v>38</v>
      </c>
      <c r="H11" s="4">
        <v>33</v>
      </c>
      <c r="I11" s="4">
        <v>0</v>
      </c>
      <c r="J11" s="4">
        <v>517</v>
      </c>
    </row>
    <row r="12" spans="1:10" ht="33.75" customHeight="1" thickBot="1" x14ac:dyDescent="0.35">
      <c r="A12" s="46"/>
      <c r="B12" s="5" t="s">
        <v>13</v>
      </c>
      <c r="C12" s="6">
        <v>7.5724794461272176E-3</v>
      </c>
      <c r="D12" s="7">
        <v>0.13200649878147847</v>
      </c>
      <c r="E12" s="7">
        <v>0.23624595469255663</v>
      </c>
      <c r="F12" s="7">
        <v>1.7241379310344827E-2</v>
      </c>
      <c r="G12" s="7">
        <v>5.8103975535168197E-2</v>
      </c>
      <c r="H12" s="7">
        <v>0.46478873239436619</v>
      </c>
      <c r="I12" s="7">
        <v>0</v>
      </c>
      <c r="J12" s="8">
        <v>5.8246958089229382E-2</v>
      </c>
    </row>
    <row r="13" spans="1:10" ht="33.75" customHeight="1" x14ac:dyDescent="0.3">
      <c r="A13" s="45" t="s">
        <v>19</v>
      </c>
      <c r="B13" s="9" t="s">
        <v>12</v>
      </c>
      <c r="C13" s="3">
        <v>5</v>
      </c>
      <c r="D13" s="4">
        <v>155</v>
      </c>
      <c r="E13" s="4">
        <v>8</v>
      </c>
      <c r="F13" s="4">
        <v>40</v>
      </c>
      <c r="G13" s="4">
        <v>26</v>
      </c>
      <c r="H13" s="4">
        <v>0</v>
      </c>
      <c r="I13" s="4">
        <v>0</v>
      </c>
      <c r="J13" s="4">
        <v>234</v>
      </c>
    </row>
    <row r="14" spans="1:10" ht="33.75" customHeight="1" thickBot="1" x14ac:dyDescent="0.35">
      <c r="A14" s="46"/>
      <c r="B14" s="5" t="s">
        <v>13</v>
      </c>
      <c r="C14" s="6">
        <v>1.0817827780181739E-3</v>
      </c>
      <c r="D14" s="7">
        <v>6.295694557270512E-2</v>
      </c>
      <c r="E14" s="7">
        <v>2.5889967637540454E-2</v>
      </c>
      <c r="F14" s="7">
        <v>5.3050397877984087E-2</v>
      </c>
      <c r="G14" s="7">
        <v>3.9755351681957186E-2</v>
      </c>
      <c r="H14" s="7">
        <v>0</v>
      </c>
      <c r="I14" s="7">
        <v>0</v>
      </c>
      <c r="J14" s="8">
        <v>2.6363226678684092E-2</v>
      </c>
    </row>
    <row r="15" spans="1:10" ht="33.75" customHeight="1" x14ac:dyDescent="0.3">
      <c r="A15" s="45" t="s">
        <v>20</v>
      </c>
      <c r="B15" s="9" t="s">
        <v>12</v>
      </c>
      <c r="C15" s="3">
        <v>940</v>
      </c>
      <c r="D15" s="4">
        <v>0</v>
      </c>
      <c r="E15" s="4">
        <v>6</v>
      </c>
      <c r="F15" s="4">
        <v>5</v>
      </c>
      <c r="G15" s="4">
        <v>196</v>
      </c>
      <c r="H15" s="4">
        <v>0</v>
      </c>
      <c r="I15" s="4">
        <v>0</v>
      </c>
      <c r="J15" s="4">
        <v>1147</v>
      </c>
    </row>
    <row r="16" spans="1:10" ht="33.75" customHeight="1" thickBot="1" x14ac:dyDescent="0.35">
      <c r="A16" s="46"/>
      <c r="B16" s="5" t="s">
        <v>13</v>
      </c>
      <c r="C16" s="6">
        <v>0.2033751622674167</v>
      </c>
      <c r="D16" s="7">
        <v>0</v>
      </c>
      <c r="E16" s="7">
        <v>1.9417475728155338E-2</v>
      </c>
      <c r="F16" s="7">
        <v>6.6312997347480109E-3</v>
      </c>
      <c r="G16" s="7">
        <v>0.29969418960244648</v>
      </c>
      <c r="H16" s="7">
        <v>0</v>
      </c>
      <c r="I16" s="7">
        <v>0</v>
      </c>
      <c r="J16" s="8">
        <v>0.12922487607030195</v>
      </c>
    </row>
    <row r="17" spans="1:10" ht="33.75" customHeight="1" x14ac:dyDescent="0.3">
      <c r="A17" s="45" t="s">
        <v>21</v>
      </c>
      <c r="B17" s="9" t="s">
        <v>12</v>
      </c>
      <c r="C17" s="3">
        <v>0</v>
      </c>
      <c r="D17" s="4">
        <v>18</v>
      </c>
      <c r="E17" s="4">
        <v>0</v>
      </c>
      <c r="F17" s="4">
        <v>17</v>
      </c>
      <c r="G17" s="4">
        <v>39</v>
      </c>
      <c r="H17" s="4">
        <v>0</v>
      </c>
      <c r="I17" s="4">
        <v>0</v>
      </c>
      <c r="J17" s="4">
        <v>74</v>
      </c>
    </row>
    <row r="18" spans="1:10" ht="33.75" customHeight="1" thickBot="1" x14ac:dyDescent="0.35">
      <c r="A18" s="46"/>
      <c r="B18" s="5" t="s">
        <v>13</v>
      </c>
      <c r="C18" s="6">
        <v>0</v>
      </c>
      <c r="D18" s="7">
        <v>7.311129163281885E-3</v>
      </c>
      <c r="E18" s="7">
        <v>0</v>
      </c>
      <c r="F18" s="7">
        <v>2.2546419098143235E-2</v>
      </c>
      <c r="G18" s="7">
        <v>5.9633027522935783E-2</v>
      </c>
      <c r="H18" s="7">
        <v>0</v>
      </c>
      <c r="I18" s="7">
        <v>0</v>
      </c>
      <c r="J18" s="8">
        <v>8.337088778729157E-3</v>
      </c>
    </row>
    <row r="19" spans="1:10" s="133" customFormat="1" ht="33.75" customHeight="1" x14ac:dyDescent="0.3">
      <c r="A19" s="45" t="s">
        <v>22</v>
      </c>
      <c r="B19" s="9" t="s">
        <v>12</v>
      </c>
      <c r="C19" s="3">
        <v>4622</v>
      </c>
      <c r="D19" s="4">
        <v>2462</v>
      </c>
      <c r="E19" s="4">
        <v>309</v>
      </c>
      <c r="F19" s="4">
        <v>754</v>
      </c>
      <c r="G19" s="4">
        <v>654</v>
      </c>
      <c r="H19" s="4">
        <v>71</v>
      </c>
      <c r="I19" s="4">
        <v>4</v>
      </c>
      <c r="J19" s="4">
        <v>8876</v>
      </c>
    </row>
    <row r="20" spans="1:10" ht="33.75" customHeight="1" thickBot="1" x14ac:dyDescent="0.35">
      <c r="A20" s="46"/>
      <c r="B20" s="5" t="s">
        <v>13</v>
      </c>
      <c r="C20" s="6">
        <v>1</v>
      </c>
      <c r="D20" s="7">
        <v>1</v>
      </c>
      <c r="E20" s="7">
        <v>1</v>
      </c>
      <c r="F20" s="7">
        <v>1</v>
      </c>
      <c r="G20" s="7">
        <v>1</v>
      </c>
      <c r="H20" s="7">
        <v>1</v>
      </c>
      <c r="I20" s="7">
        <v>1</v>
      </c>
      <c r="J20" s="8">
        <v>1</v>
      </c>
    </row>
    <row r="21" spans="1:10" ht="45" customHeight="1" thickBot="1" x14ac:dyDescent="0.35">
      <c r="A21" s="134"/>
      <c r="B21" s="135"/>
      <c r="C21" s="10"/>
      <c r="D21" s="10"/>
      <c r="E21" s="11"/>
      <c r="F21" s="11"/>
      <c r="G21" s="11"/>
      <c r="H21" s="11"/>
      <c r="I21" s="12"/>
      <c r="J21" s="13"/>
    </row>
    <row r="22" spans="1:10" ht="51.75" customHeight="1" thickBot="1" x14ac:dyDescent="0.35">
      <c r="A22" s="55" t="s">
        <v>23</v>
      </c>
      <c r="B22" s="56"/>
      <c r="C22" s="14"/>
      <c r="D22" s="14"/>
      <c r="E22" s="14"/>
      <c r="F22" s="15"/>
      <c r="G22" s="16"/>
      <c r="H22" s="16"/>
      <c r="I22" s="16"/>
      <c r="J22" s="17"/>
    </row>
    <row r="23" spans="1:10" ht="51.75" customHeight="1" thickBot="1" x14ac:dyDescent="0.35">
      <c r="A23" s="57" t="s">
        <v>24</v>
      </c>
      <c r="B23" s="58"/>
      <c r="C23" s="136">
        <v>2</v>
      </c>
      <c r="D23" s="136">
        <v>4</v>
      </c>
      <c r="E23" s="136">
        <v>2</v>
      </c>
      <c r="F23" s="136">
        <v>2</v>
      </c>
      <c r="G23" s="136">
        <v>1</v>
      </c>
      <c r="H23" s="136">
        <v>1</v>
      </c>
      <c r="I23" s="136">
        <v>3</v>
      </c>
      <c r="J23" s="136">
        <f>+I23+H23+G23+F23+E23+D23+C23</f>
        <v>15</v>
      </c>
    </row>
    <row r="24" spans="1:10" ht="51.75" customHeight="1" thickBot="1" x14ac:dyDescent="0.35">
      <c r="A24" s="57" t="s">
        <v>25</v>
      </c>
      <c r="B24" s="58"/>
      <c r="C24" s="137">
        <v>5</v>
      </c>
      <c r="D24" s="137">
        <v>11</v>
      </c>
      <c r="E24" s="137">
        <v>2</v>
      </c>
      <c r="F24" s="137">
        <v>2</v>
      </c>
      <c r="G24" s="137">
        <v>1</v>
      </c>
      <c r="H24" s="137">
        <v>1</v>
      </c>
      <c r="I24" s="137">
        <v>3</v>
      </c>
      <c r="J24" s="137">
        <f>+I24+H24+G24+F24+E24+D24+C24</f>
        <v>25</v>
      </c>
    </row>
    <row r="25" spans="1:10" ht="51.75" customHeight="1" x14ac:dyDescent="0.45">
      <c r="A25" s="18" t="s">
        <v>26</v>
      </c>
      <c r="B25" s="18"/>
      <c r="C25" s="19"/>
      <c r="D25" s="19"/>
      <c r="E25" s="19"/>
      <c r="F25" s="20"/>
    </row>
    <row r="26" spans="1:10" ht="51.75" customHeight="1" x14ac:dyDescent="0.45">
      <c r="D26" s="20"/>
      <c r="E26" s="20"/>
      <c r="F26" s="20"/>
    </row>
    <row r="27" spans="1:10" ht="37.5" customHeight="1" x14ac:dyDescent="0.45">
      <c r="A27" s="20"/>
      <c r="D27" s="20"/>
    </row>
  </sheetData>
  <mergeCells count="15">
    <mergeCell ref="A22:B22"/>
    <mergeCell ref="A23:B23"/>
    <mergeCell ref="A24:B24"/>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62"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6BE3C-EFE8-4197-9550-A5D9684A5573}">
  <sheetPr>
    <tabColor rgb="FF66FF33"/>
    <pageSetUpPr fitToPage="1"/>
  </sheetPr>
  <dimension ref="A1:J16"/>
  <sheetViews>
    <sheetView zoomScale="69" zoomScaleNormal="69" workbookViewId="0">
      <selection sqref="A1:J1"/>
    </sheetView>
  </sheetViews>
  <sheetFormatPr baseColWidth="10" defaultColWidth="11.44140625" defaultRowHeight="14.4" x14ac:dyDescent="0.3"/>
  <cols>
    <col min="1" max="1" width="54.6640625" style="82" customWidth="1"/>
    <col min="2" max="2" width="12.88671875" style="168" customWidth="1"/>
    <col min="3" max="10" width="21.6640625" style="82" customWidth="1"/>
    <col min="11" max="11" width="17.6640625" style="82" customWidth="1"/>
    <col min="12" max="17" width="18.88671875" style="82" customWidth="1"/>
    <col min="18" max="16384" width="11.44140625" style="82"/>
  </cols>
  <sheetData>
    <row r="1" spans="1:10" ht="51.75" customHeight="1" x14ac:dyDescent="0.3">
      <c r="A1" s="138" t="s">
        <v>44</v>
      </c>
      <c r="B1" s="138"/>
      <c r="C1" s="138"/>
      <c r="D1" s="138"/>
      <c r="E1" s="138"/>
      <c r="F1" s="138"/>
      <c r="G1" s="138"/>
      <c r="H1" s="138"/>
      <c r="I1" s="138"/>
      <c r="J1" s="138"/>
    </row>
    <row r="2" spans="1:10" ht="59.25" customHeight="1" thickBot="1" x14ac:dyDescent="0.35">
      <c r="A2" s="138" t="s">
        <v>48</v>
      </c>
      <c r="B2" s="138"/>
      <c r="C2" s="139"/>
      <c r="D2" s="139"/>
      <c r="E2" s="139"/>
      <c r="F2" s="139"/>
      <c r="G2" s="139"/>
      <c r="H2" s="139"/>
      <c r="I2" s="139"/>
      <c r="J2" s="139"/>
    </row>
    <row r="3" spans="1:10" ht="39" customHeight="1" thickBot="1" x14ac:dyDescent="0.35">
      <c r="A3" s="140" t="s">
        <v>27</v>
      </c>
      <c r="B3" s="141"/>
      <c r="C3" s="142" t="s">
        <v>2</v>
      </c>
      <c r="D3" s="143"/>
      <c r="E3" s="143"/>
      <c r="F3" s="143"/>
      <c r="G3" s="143"/>
      <c r="H3" s="143"/>
      <c r="I3" s="143"/>
      <c r="J3" s="144"/>
    </row>
    <row r="4" spans="1:10" ht="51" customHeight="1" thickBot="1" x14ac:dyDescent="0.35">
      <c r="A4" s="145"/>
      <c r="B4" s="146"/>
      <c r="C4" s="147" t="s">
        <v>3</v>
      </c>
      <c r="D4" s="148" t="s">
        <v>4</v>
      </c>
      <c r="E4" s="148" t="s">
        <v>5</v>
      </c>
      <c r="F4" s="148" t="s">
        <v>6</v>
      </c>
      <c r="G4" s="148" t="s">
        <v>7</v>
      </c>
      <c r="H4" s="148" t="s">
        <v>8</v>
      </c>
      <c r="I4" s="148" t="s">
        <v>9</v>
      </c>
      <c r="J4" s="148" t="s">
        <v>10</v>
      </c>
    </row>
    <row r="5" spans="1:10" ht="29.25" customHeight="1" x14ac:dyDescent="0.3">
      <c r="A5" s="149" t="s">
        <v>28</v>
      </c>
      <c r="B5" s="150" t="s">
        <v>12</v>
      </c>
      <c r="C5" s="151">
        <v>475</v>
      </c>
      <c r="D5" s="151">
        <v>408</v>
      </c>
      <c r="E5" s="151">
        <v>230</v>
      </c>
      <c r="F5" s="151">
        <v>202</v>
      </c>
      <c r="G5" s="151" t="s">
        <v>15</v>
      </c>
      <c r="H5" s="151">
        <v>14</v>
      </c>
      <c r="I5" s="151">
        <v>0</v>
      </c>
      <c r="J5" s="151">
        <f>+C5+D5+E5+F5+H5+I5</f>
        <v>1329</v>
      </c>
    </row>
    <row r="6" spans="1:10" ht="29.25" customHeight="1" thickBot="1" x14ac:dyDescent="0.35">
      <c r="A6" s="152"/>
      <c r="B6" s="153" t="s">
        <v>13</v>
      </c>
      <c r="C6" s="155">
        <f>C5/C9</f>
        <v>0.5</v>
      </c>
      <c r="D6" s="155">
        <f>D5/D9</f>
        <v>0.5</v>
      </c>
      <c r="E6" s="155" t="s">
        <v>16</v>
      </c>
      <c r="F6" s="155">
        <f>F5/F9</f>
        <v>0.5</v>
      </c>
      <c r="G6" s="154" t="s">
        <v>16</v>
      </c>
      <c r="H6" s="155">
        <f>H5/H9</f>
        <v>1</v>
      </c>
      <c r="I6" s="154" t="s">
        <v>16</v>
      </c>
      <c r="J6" s="155">
        <f>J5/J9</f>
        <v>0.5</v>
      </c>
    </row>
    <row r="7" spans="1:10" ht="29.25" customHeight="1" x14ac:dyDescent="0.3">
      <c r="A7" s="149" t="s">
        <v>29</v>
      </c>
      <c r="B7" s="156" t="s">
        <v>12</v>
      </c>
      <c r="C7" s="151">
        <v>475</v>
      </c>
      <c r="D7" s="151">
        <v>408</v>
      </c>
      <c r="E7" s="151">
        <v>230</v>
      </c>
      <c r="F7" s="151">
        <v>202</v>
      </c>
      <c r="G7" s="151" t="s">
        <v>15</v>
      </c>
      <c r="H7" s="151">
        <v>14</v>
      </c>
      <c r="I7" s="151">
        <v>0</v>
      </c>
      <c r="J7" s="151">
        <f>+C7+D7+E7+F7+H7+I7</f>
        <v>1329</v>
      </c>
    </row>
    <row r="8" spans="1:10" ht="29.25" customHeight="1" thickBot="1" x14ac:dyDescent="0.35">
      <c r="A8" s="152"/>
      <c r="B8" s="153" t="s">
        <v>13</v>
      </c>
      <c r="C8" s="155">
        <f>C7/C9</f>
        <v>0.5</v>
      </c>
      <c r="D8" s="155">
        <f>D7/D9</f>
        <v>0.5</v>
      </c>
      <c r="E8" s="155">
        <f>E7/E9</f>
        <v>0.5</v>
      </c>
      <c r="F8" s="155">
        <f>F7/F9</f>
        <v>0.5</v>
      </c>
      <c r="G8" s="154" t="s">
        <v>16</v>
      </c>
      <c r="H8" s="155">
        <f>H7/H9</f>
        <v>1</v>
      </c>
      <c r="I8" s="154" t="s">
        <v>16</v>
      </c>
      <c r="J8" s="155">
        <f>J7/J9</f>
        <v>0.5</v>
      </c>
    </row>
    <row r="9" spans="1:10" s="117" customFormat="1" ht="29.25" customHeight="1" x14ac:dyDescent="0.3">
      <c r="A9" s="149" t="s">
        <v>30</v>
      </c>
      <c r="B9" s="156" t="s">
        <v>12</v>
      </c>
      <c r="C9" s="151">
        <f>C5+C7</f>
        <v>950</v>
      </c>
      <c r="D9" s="151">
        <f>D5+D7</f>
        <v>816</v>
      </c>
      <c r="E9" s="151">
        <f>E5+E7</f>
        <v>460</v>
      </c>
      <c r="F9" s="151">
        <f>F5+F7</f>
        <v>404</v>
      </c>
      <c r="G9" s="151" t="s">
        <v>15</v>
      </c>
      <c r="H9" s="151">
        <f>H5</f>
        <v>14</v>
      </c>
      <c r="I9" s="151">
        <v>0</v>
      </c>
      <c r="J9" s="151">
        <f>J5+J7</f>
        <v>2658</v>
      </c>
    </row>
    <row r="10" spans="1:10" ht="29.25" customHeight="1" thickBot="1" x14ac:dyDescent="0.35">
      <c r="A10" s="152"/>
      <c r="B10" s="153" t="s">
        <v>13</v>
      </c>
      <c r="C10" s="155">
        <f>C9/C9</f>
        <v>1</v>
      </c>
      <c r="D10" s="155">
        <f t="shared" ref="D10:J10" si="0">D9/D9</f>
        <v>1</v>
      </c>
      <c r="E10" s="155">
        <f t="shared" si="0"/>
        <v>1</v>
      </c>
      <c r="F10" s="155">
        <f t="shared" si="0"/>
        <v>1</v>
      </c>
      <c r="G10" s="154" t="s">
        <v>16</v>
      </c>
      <c r="H10" s="155">
        <f t="shared" ref="H10" si="1">H9/H9</f>
        <v>1</v>
      </c>
      <c r="I10" s="154" t="s">
        <v>16</v>
      </c>
      <c r="J10" s="155">
        <f t="shared" si="0"/>
        <v>1</v>
      </c>
    </row>
    <row r="11" spans="1:10" ht="54.75" customHeight="1" thickBot="1" x14ac:dyDescent="0.35">
      <c r="A11" s="119"/>
      <c r="B11" s="120"/>
      <c r="C11" s="121"/>
      <c r="D11" s="121"/>
      <c r="E11" s="157"/>
      <c r="F11" s="158"/>
      <c r="G11" s="157"/>
      <c r="H11" s="157"/>
      <c r="I11" s="157"/>
      <c r="J11" s="121"/>
    </row>
    <row r="12" spans="1:10" ht="35.25" customHeight="1" thickBot="1" x14ac:dyDescent="0.35">
      <c r="A12" s="55" t="s">
        <v>23</v>
      </c>
      <c r="B12" s="56"/>
      <c r="C12" s="14"/>
      <c r="D12" s="14"/>
      <c r="E12" s="14"/>
      <c r="F12" s="159"/>
      <c r="G12" s="160"/>
      <c r="H12" s="160"/>
      <c r="I12" s="160"/>
      <c r="J12" s="161"/>
    </row>
    <row r="13" spans="1:10" ht="35.25" customHeight="1" thickBot="1" x14ac:dyDescent="0.35">
      <c r="A13" s="57" t="s">
        <v>24</v>
      </c>
      <c r="B13" s="58"/>
      <c r="C13" s="162">
        <v>2</v>
      </c>
      <c r="D13" s="162">
        <v>1</v>
      </c>
      <c r="E13" s="162">
        <v>2</v>
      </c>
      <c r="F13" s="162">
        <v>1</v>
      </c>
      <c r="G13" s="162">
        <v>0</v>
      </c>
      <c r="H13" s="162">
        <v>1</v>
      </c>
      <c r="I13" s="162">
        <v>3</v>
      </c>
      <c r="J13" s="163">
        <f>+I13+H13+G13+F13+E13+D13+C13</f>
        <v>10</v>
      </c>
    </row>
    <row r="14" spans="1:10" ht="35.25" customHeight="1" thickBot="1" x14ac:dyDescent="0.35">
      <c r="A14" s="57" t="s">
        <v>25</v>
      </c>
      <c r="B14" s="58"/>
      <c r="C14" s="164">
        <v>5</v>
      </c>
      <c r="D14" s="164">
        <v>11</v>
      </c>
      <c r="E14" s="164">
        <v>2</v>
      </c>
      <c r="F14" s="164">
        <v>2</v>
      </c>
      <c r="G14" s="164">
        <v>1</v>
      </c>
      <c r="H14" s="164">
        <v>1</v>
      </c>
      <c r="I14" s="164">
        <v>3</v>
      </c>
      <c r="J14" s="165">
        <f>+I14+H14+G14+F14+E14+D14+C14</f>
        <v>25</v>
      </c>
    </row>
    <row r="15" spans="1:10" ht="23.4" x14ac:dyDescent="0.45">
      <c r="A15" s="18" t="s">
        <v>26</v>
      </c>
      <c r="B15" s="18"/>
      <c r="C15" s="19"/>
      <c r="D15" s="19"/>
      <c r="E15" s="19"/>
      <c r="F15" s="166"/>
    </row>
    <row r="16" spans="1:10" ht="118.5" customHeight="1" x14ac:dyDescent="0.3">
      <c r="A16" s="167" t="s">
        <v>31</v>
      </c>
      <c r="B16" s="167"/>
      <c r="C16" s="167"/>
      <c r="D16" s="167"/>
      <c r="E16" s="167"/>
    </row>
  </sheetData>
  <mergeCells count="11">
    <mergeCell ref="A9:A10"/>
    <mergeCell ref="A12:B12"/>
    <mergeCell ref="A13:B13"/>
    <mergeCell ref="A14:B14"/>
    <mergeCell ref="A16:E16"/>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4"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3E6A-F925-4046-B340-59E2615D1DD9}">
  <sheetPr>
    <tabColor rgb="FF2FFB25"/>
    <pageSetUpPr fitToPage="1"/>
  </sheetPr>
  <dimension ref="A1:AQ37"/>
  <sheetViews>
    <sheetView zoomScale="42" zoomScaleNormal="42" workbookViewId="0">
      <selection sqref="A1:AH1"/>
    </sheetView>
  </sheetViews>
  <sheetFormatPr baseColWidth="10" defaultColWidth="11.44140625" defaultRowHeight="14.4" x14ac:dyDescent="0.3"/>
  <cols>
    <col min="1" max="1" width="21.6640625" customWidth="1"/>
    <col min="2" max="2" width="10.5546875" style="175" customWidth="1"/>
    <col min="3" max="19" width="11.88671875" customWidth="1"/>
    <col min="20" max="20" width="15.109375" customWidth="1"/>
    <col min="21" max="21" width="12.44140625" customWidth="1"/>
    <col min="22" max="22" width="16.44140625" customWidth="1"/>
    <col min="23" max="30" width="11.88671875" customWidth="1"/>
    <col min="31" max="32" width="16" customWidth="1"/>
    <col min="33" max="34" width="14.6640625" customWidth="1"/>
    <col min="35" max="35" width="17.6640625" customWidth="1"/>
    <col min="36" max="41" width="18.88671875" customWidth="1"/>
  </cols>
  <sheetData>
    <row r="1" spans="1:34" ht="51.75" customHeight="1" x14ac:dyDescent="0.3">
      <c r="A1" s="132" t="s">
        <v>42</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row>
    <row r="2" spans="1:34" ht="59.25" customHeight="1" thickBot="1" x14ac:dyDescent="0.35">
      <c r="A2" s="132" t="s">
        <v>49</v>
      </c>
      <c r="B2" s="132"/>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row>
    <row r="3" spans="1:34" ht="51.75" customHeight="1" thickBot="1" x14ac:dyDescent="0.35">
      <c r="A3" s="48" t="s">
        <v>43</v>
      </c>
      <c r="B3" s="49"/>
      <c r="C3" s="53" t="s">
        <v>2</v>
      </c>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4"/>
    </row>
    <row r="4" spans="1:34" ht="45" customHeight="1" thickBot="1" x14ac:dyDescent="0.35">
      <c r="A4" s="50"/>
      <c r="B4" s="51"/>
      <c r="C4" s="61" t="s">
        <v>3</v>
      </c>
      <c r="D4" s="61"/>
      <c r="E4" s="61"/>
      <c r="F4" s="62"/>
      <c r="G4" s="63" t="s">
        <v>4</v>
      </c>
      <c r="H4" s="61"/>
      <c r="I4" s="61"/>
      <c r="J4" s="62"/>
      <c r="K4" s="63" t="s">
        <v>5</v>
      </c>
      <c r="L4" s="61"/>
      <c r="M4" s="61"/>
      <c r="N4" s="62"/>
      <c r="O4" s="63" t="s">
        <v>6</v>
      </c>
      <c r="P4" s="61"/>
      <c r="Q4" s="61"/>
      <c r="R4" s="62"/>
      <c r="S4" s="63" t="s">
        <v>7</v>
      </c>
      <c r="T4" s="61"/>
      <c r="U4" s="61"/>
      <c r="V4" s="62"/>
      <c r="W4" s="63" t="s">
        <v>8</v>
      </c>
      <c r="X4" s="61"/>
      <c r="Y4" s="61"/>
      <c r="Z4" s="62"/>
      <c r="AA4" s="63" t="s">
        <v>9</v>
      </c>
      <c r="AB4" s="61"/>
      <c r="AC4" s="61"/>
      <c r="AD4" s="62"/>
      <c r="AE4" s="63" t="s">
        <v>10</v>
      </c>
      <c r="AF4" s="61"/>
      <c r="AG4" s="61"/>
      <c r="AH4" s="62"/>
    </row>
    <row r="5" spans="1:34" ht="42.75" customHeight="1" thickBot="1" x14ac:dyDescent="0.35">
      <c r="A5" s="50"/>
      <c r="B5" s="51"/>
      <c r="C5" s="66" t="s">
        <v>33</v>
      </c>
      <c r="D5" s="66"/>
      <c r="E5" s="66"/>
      <c r="F5" s="67"/>
      <c r="G5" s="68" t="s">
        <v>33</v>
      </c>
      <c r="H5" s="66"/>
      <c r="I5" s="66"/>
      <c r="J5" s="67"/>
      <c r="K5" s="68" t="s">
        <v>33</v>
      </c>
      <c r="L5" s="66"/>
      <c r="M5" s="66"/>
      <c r="N5" s="67"/>
      <c r="O5" s="68" t="s">
        <v>33</v>
      </c>
      <c r="P5" s="66"/>
      <c r="Q5" s="66"/>
      <c r="R5" s="67"/>
      <c r="S5" s="68" t="s">
        <v>33</v>
      </c>
      <c r="T5" s="66"/>
      <c r="U5" s="66"/>
      <c r="V5" s="66"/>
      <c r="W5" s="68" t="s">
        <v>33</v>
      </c>
      <c r="X5" s="66"/>
      <c r="Y5" s="66"/>
      <c r="Z5" s="67"/>
      <c r="AA5" s="68" t="s">
        <v>33</v>
      </c>
      <c r="AB5" s="66"/>
      <c r="AC5" s="66"/>
      <c r="AD5" s="67"/>
      <c r="AE5" s="66" t="s">
        <v>33</v>
      </c>
      <c r="AF5" s="66"/>
      <c r="AG5" s="66"/>
      <c r="AH5" s="67"/>
    </row>
    <row r="6" spans="1:34" ht="42.75" customHeight="1" thickBot="1" x14ac:dyDescent="0.35">
      <c r="A6" s="59"/>
      <c r="B6" s="60"/>
      <c r="C6" s="23" t="s">
        <v>34</v>
      </c>
      <c r="D6" s="24" t="s">
        <v>35</v>
      </c>
      <c r="E6" s="25" t="s">
        <v>36</v>
      </c>
      <c r="F6" s="26" t="s">
        <v>37</v>
      </c>
      <c r="G6" s="27" t="s">
        <v>34</v>
      </c>
      <c r="H6" s="24" t="s">
        <v>35</v>
      </c>
      <c r="I6" s="25" t="s">
        <v>36</v>
      </c>
      <c r="J6" s="26" t="s">
        <v>37</v>
      </c>
      <c r="K6" s="27" t="s">
        <v>34</v>
      </c>
      <c r="L6" s="24" t="s">
        <v>35</v>
      </c>
      <c r="M6" s="25" t="s">
        <v>36</v>
      </c>
      <c r="N6" s="26" t="s">
        <v>37</v>
      </c>
      <c r="O6" s="27" t="s">
        <v>34</v>
      </c>
      <c r="P6" s="24" t="s">
        <v>35</v>
      </c>
      <c r="Q6" s="25" t="s">
        <v>36</v>
      </c>
      <c r="R6" s="26" t="s">
        <v>37</v>
      </c>
      <c r="S6" s="27" t="s">
        <v>34</v>
      </c>
      <c r="T6" s="24" t="s">
        <v>35</v>
      </c>
      <c r="U6" s="25" t="s">
        <v>36</v>
      </c>
      <c r="V6" s="25" t="s">
        <v>37</v>
      </c>
      <c r="W6" s="27" t="s">
        <v>34</v>
      </c>
      <c r="X6" s="24" t="s">
        <v>35</v>
      </c>
      <c r="Y6" s="25" t="s">
        <v>36</v>
      </c>
      <c r="Z6" s="26" t="s">
        <v>37</v>
      </c>
      <c r="AA6" s="27" t="s">
        <v>34</v>
      </c>
      <c r="AB6" s="24" t="s">
        <v>35</v>
      </c>
      <c r="AC6" s="25" t="s">
        <v>36</v>
      </c>
      <c r="AD6" s="26" t="s">
        <v>37</v>
      </c>
      <c r="AE6" s="23" t="s">
        <v>34</v>
      </c>
      <c r="AF6" s="24" t="s">
        <v>35</v>
      </c>
      <c r="AG6" s="25" t="s">
        <v>36</v>
      </c>
      <c r="AH6" s="26" t="s">
        <v>37</v>
      </c>
    </row>
    <row r="7" spans="1:34" ht="33.75" customHeight="1" x14ac:dyDescent="0.3">
      <c r="A7" s="64">
        <v>43101</v>
      </c>
      <c r="B7" s="28" t="s">
        <v>12</v>
      </c>
      <c r="C7" s="29">
        <v>1794</v>
      </c>
      <c r="D7" s="30">
        <v>81</v>
      </c>
      <c r="E7" s="30" t="s">
        <v>15</v>
      </c>
      <c r="F7" s="31">
        <v>1875</v>
      </c>
      <c r="G7" s="29">
        <v>2582</v>
      </c>
      <c r="H7" s="30">
        <v>339</v>
      </c>
      <c r="I7" s="30">
        <v>0</v>
      </c>
      <c r="J7" s="31">
        <v>2921</v>
      </c>
      <c r="K7" s="29">
        <v>322</v>
      </c>
      <c r="L7" s="30">
        <v>60</v>
      </c>
      <c r="M7" s="32">
        <v>0</v>
      </c>
      <c r="N7" s="31">
        <v>382</v>
      </c>
      <c r="O7" s="29">
        <v>754</v>
      </c>
      <c r="P7" s="30">
        <v>183</v>
      </c>
      <c r="Q7" s="30">
        <v>0</v>
      </c>
      <c r="R7" s="31">
        <v>937</v>
      </c>
      <c r="S7" s="29">
        <v>730</v>
      </c>
      <c r="T7" s="32">
        <v>41</v>
      </c>
      <c r="U7" s="32">
        <v>0</v>
      </c>
      <c r="V7" s="31">
        <v>771</v>
      </c>
      <c r="W7" s="29">
        <v>549</v>
      </c>
      <c r="X7" s="30">
        <v>136</v>
      </c>
      <c r="Y7" s="30" t="s">
        <v>15</v>
      </c>
      <c r="Z7" s="31">
        <v>685</v>
      </c>
      <c r="AA7" s="32">
        <v>44</v>
      </c>
      <c r="AB7" s="32">
        <v>1</v>
      </c>
      <c r="AC7" s="32">
        <v>0</v>
      </c>
      <c r="AD7" s="32">
        <v>45</v>
      </c>
      <c r="AE7" s="29">
        <f>[4]Combi_pr_Tab124_HU_2019!AD8</f>
        <v>6775</v>
      </c>
      <c r="AF7" s="30">
        <f>[4]Combi_pr_Tab124_HU_2019!AE8</f>
        <v>841</v>
      </c>
      <c r="AG7" s="30">
        <f>[4]Combi_pr_Tab124_HU_2019!AF8</f>
        <v>0</v>
      </c>
      <c r="AH7" s="31">
        <f>AE7+AF7+AG7</f>
        <v>7616</v>
      </c>
    </row>
    <row r="8" spans="1:34" ht="33.75" customHeight="1" thickBot="1" x14ac:dyDescent="0.35">
      <c r="A8" s="65"/>
      <c r="B8" s="33" t="s">
        <v>13</v>
      </c>
      <c r="C8" s="34">
        <f>C7/C$31</f>
        <v>0.1263202365863963</v>
      </c>
      <c r="D8" s="35">
        <f t="shared" ref="D8:AD22" si="0">D7/D$31</f>
        <v>9.0705487122060474E-2</v>
      </c>
      <c r="E8" s="35" t="s">
        <v>16</v>
      </c>
      <c r="F8" s="36">
        <f t="shared" si="0"/>
        <v>0.12421331566743955</v>
      </c>
      <c r="G8" s="34">
        <f t="shared" si="0"/>
        <v>0.15338006415587502</v>
      </c>
      <c r="H8" s="35">
        <f t="shared" si="0"/>
        <v>0.14599483204134367</v>
      </c>
      <c r="I8" s="35">
        <f t="shared" si="0"/>
        <v>0</v>
      </c>
      <c r="J8" s="36">
        <f t="shared" si="0"/>
        <v>0.15232582394659991</v>
      </c>
      <c r="K8" s="34">
        <f t="shared" si="0"/>
        <v>8.6839266450916941E-2</v>
      </c>
      <c r="L8" s="35">
        <f t="shared" si="0"/>
        <v>0.13544018058690746</v>
      </c>
      <c r="M8" s="37">
        <v>0</v>
      </c>
      <c r="N8" s="36">
        <f t="shared" si="0"/>
        <v>9.184900216398173E-2</v>
      </c>
      <c r="O8" s="34">
        <f t="shared" si="0"/>
        <v>0.16100790091821482</v>
      </c>
      <c r="P8" s="35">
        <f t="shared" si="0"/>
        <v>0.13090128755364808</v>
      </c>
      <c r="Q8" s="35">
        <f t="shared" si="0"/>
        <v>0</v>
      </c>
      <c r="R8" s="36">
        <f t="shared" si="0"/>
        <v>0.15390932982917213</v>
      </c>
      <c r="S8" s="34">
        <f t="shared" si="0"/>
        <v>8.7143368747761726E-2</v>
      </c>
      <c r="T8" s="35">
        <f t="shared" si="0"/>
        <v>2.9927007299270073E-2</v>
      </c>
      <c r="U8" s="35" t="s">
        <v>16</v>
      </c>
      <c r="V8" s="36">
        <f t="shared" si="0"/>
        <v>7.9101261926746685E-2</v>
      </c>
      <c r="W8" s="34">
        <f t="shared" si="0"/>
        <v>0.11151736745886655</v>
      </c>
      <c r="X8" s="35">
        <f t="shared" si="0"/>
        <v>0.10156833457804332</v>
      </c>
      <c r="Y8" s="37" t="s">
        <v>16</v>
      </c>
      <c r="Z8" s="36">
        <f t="shared" si="0"/>
        <v>0.10938997125519004</v>
      </c>
      <c r="AA8" s="37">
        <f t="shared" si="0"/>
        <v>8.6105675146771032E-2</v>
      </c>
      <c r="AB8" s="37">
        <f t="shared" si="0"/>
        <v>8.6956521739130436E-3</v>
      </c>
      <c r="AC8" s="37" t="s">
        <v>16</v>
      </c>
      <c r="AD8" s="37">
        <f t="shared" si="0"/>
        <v>7.1884984025559109E-2</v>
      </c>
      <c r="AE8" s="34">
        <f>AE7/AE$31</f>
        <v>0.12725872497088545</v>
      </c>
      <c r="AF8" s="35">
        <f t="shared" ref="AF8:AH8" si="1">AF7/AF$31</f>
        <v>0.10672588832487309</v>
      </c>
      <c r="AG8" s="35">
        <f t="shared" si="1"/>
        <v>0</v>
      </c>
      <c r="AH8" s="36">
        <f t="shared" si="1"/>
        <v>0.12454008797606005</v>
      </c>
    </row>
    <row r="9" spans="1:34" ht="33.75" customHeight="1" x14ac:dyDescent="0.3">
      <c r="A9" s="64">
        <v>43132</v>
      </c>
      <c r="B9" s="38" t="s">
        <v>12</v>
      </c>
      <c r="C9" s="29">
        <v>1524</v>
      </c>
      <c r="D9" s="30">
        <v>74</v>
      </c>
      <c r="E9" s="30" t="s">
        <v>15</v>
      </c>
      <c r="F9" s="31">
        <v>1598</v>
      </c>
      <c r="G9" s="29">
        <v>2287</v>
      </c>
      <c r="H9" s="30">
        <v>284</v>
      </c>
      <c r="I9" s="30">
        <v>0</v>
      </c>
      <c r="J9" s="31">
        <v>2571</v>
      </c>
      <c r="K9" s="29">
        <v>294</v>
      </c>
      <c r="L9" s="30">
        <v>39</v>
      </c>
      <c r="M9" s="32">
        <v>0</v>
      </c>
      <c r="N9" s="31">
        <v>333</v>
      </c>
      <c r="O9" s="29">
        <v>750</v>
      </c>
      <c r="P9" s="30">
        <v>234</v>
      </c>
      <c r="Q9" s="30">
        <v>0</v>
      </c>
      <c r="R9" s="31">
        <v>984</v>
      </c>
      <c r="S9" s="29">
        <v>671</v>
      </c>
      <c r="T9" s="30">
        <v>78</v>
      </c>
      <c r="U9" s="30">
        <v>0</v>
      </c>
      <c r="V9" s="31">
        <v>749</v>
      </c>
      <c r="W9" s="29">
        <v>576</v>
      </c>
      <c r="X9" s="30">
        <v>112</v>
      </c>
      <c r="Y9" s="30" t="s">
        <v>15</v>
      </c>
      <c r="Z9" s="31">
        <v>688</v>
      </c>
      <c r="AA9" s="32">
        <v>45</v>
      </c>
      <c r="AB9" s="32">
        <v>1</v>
      </c>
      <c r="AC9" s="32">
        <v>0</v>
      </c>
      <c r="AD9" s="32">
        <v>46</v>
      </c>
      <c r="AE9" s="29">
        <f>[4]Combi_pr_Tab124_HU_2019!AD10</f>
        <v>6147</v>
      </c>
      <c r="AF9" s="30">
        <f>[4]Combi_pr_Tab124_HU_2019!AE10</f>
        <v>822</v>
      </c>
      <c r="AG9" s="30">
        <f>[4]Combi_pr_Tab124_HU_2019!AF10</f>
        <v>0</v>
      </c>
      <c r="AH9" s="31">
        <f t="shared" ref="AH9" si="2">AE9+AF9+AG9</f>
        <v>6969</v>
      </c>
    </row>
    <row r="10" spans="1:34" ht="33.75" customHeight="1" thickBot="1" x14ac:dyDescent="0.35">
      <c r="A10" s="65"/>
      <c r="B10" s="33" t="s">
        <v>13</v>
      </c>
      <c r="C10" s="34">
        <f>C9/C$31</f>
        <v>0.10730882974228982</v>
      </c>
      <c r="D10" s="35">
        <f t="shared" si="0"/>
        <v>8.2866741321388576E-2</v>
      </c>
      <c r="E10" s="35" t="s">
        <v>16</v>
      </c>
      <c r="F10" s="36">
        <f t="shared" si="0"/>
        <v>0.10586286849950315</v>
      </c>
      <c r="G10" s="34">
        <f t="shared" si="0"/>
        <v>0.13585600570274445</v>
      </c>
      <c r="H10" s="35">
        <f t="shared" si="0"/>
        <v>0.1223083548664944</v>
      </c>
      <c r="I10" s="35">
        <f t="shared" si="0"/>
        <v>0</v>
      </c>
      <c r="J10" s="36">
        <f t="shared" si="0"/>
        <v>0.13407384230287861</v>
      </c>
      <c r="K10" s="34">
        <f t="shared" si="0"/>
        <v>7.9288025889967639E-2</v>
      </c>
      <c r="L10" s="35">
        <f t="shared" si="0"/>
        <v>8.8036117381489837E-2</v>
      </c>
      <c r="M10" s="37">
        <v>0</v>
      </c>
      <c r="N10" s="36">
        <f t="shared" si="0"/>
        <v>8.0067323875931712E-2</v>
      </c>
      <c r="O10" s="34">
        <f t="shared" si="0"/>
        <v>0.1601537475976938</v>
      </c>
      <c r="P10" s="35">
        <f t="shared" si="0"/>
        <v>0.16738197424892703</v>
      </c>
      <c r="Q10" s="35">
        <f t="shared" si="0"/>
        <v>0</v>
      </c>
      <c r="R10" s="36">
        <f t="shared" si="0"/>
        <v>0.16162943495400789</v>
      </c>
      <c r="S10" s="34">
        <f t="shared" si="0"/>
        <v>8.0100274561298798E-2</v>
      </c>
      <c r="T10" s="35">
        <f t="shared" si="0"/>
        <v>5.6934306569343063E-2</v>
      </c>
      <c r="U10" s="37" t="s">
        <v>16</v>
      </c>
      <c r="V10" s="36">
        <f t="shared" si="0"/>
        <v>7.6844157176567146E-2</v>
      </c>
      <c r="W10" s="34">
        <f t="shared" si="0"/>
        <v>0.1170018281535649</v>
      </c>
      <c r="X10" s="35">
        <f t="shared" si="0"/>
        <v>8.3644510828976851E-2</v>
      </c>
      <c r="Y10" s="37" t="s">
        <v>16</v>
      </c>
      <c r="Z10" s="36">
        <f t="shared" si="0"/>
        <v>0.10986905142127117</v>
      </c>
      <c r="AA10" s="37">
        <f t="shared" si="0"/>
        <v>8.8062622309197647E-2</v>
      </c>
      <c r="AB10" s="37">
        <f t="shared" si="0"/>
        <v>8.6956521739130436E-3</v>
      </c>
      <c r="AC10" s="37" t="s">
        <v>16</v>
      </c>
      <c r="AD10" s="37">
        <f t="shared" si="0"/>
        <v>7.3482428115015971E-2</v>
      </c>
      <c r="AE10" s="34">
        <f t="shared" ref="AE10:AH10" si="3">AE9/AE$31</f>
        <v>0.11546263946804913</v>
      </c>
      <c r="AF10" s="35">
        <f t="shared" si="3"/>
        <v>0.10431472081218274</v>
      </c>
      <c r="AG10" s="35">
        <f t="shared" si="3"/>
        <v>0</v>
      </c>
      <c r="AH10" s="36">
        <f t="shared" si="3"/>
        <v>0.11396006737200137</v>
      </c>
    </row>
    <row r="11" spans="1:34" ht="33.75" customHeight="1" x14ac:dyDescent="0.3">
      <c r="A11" s="64">
        <v>43160</v>
      </c>
      <c r="B11" s="38" t="s">
        <v>12</v>
      </c>
      <c r="C11" s="29">
        <v>1630</v>
      </c>
      <c r="D11" s="30">
        <v>64</v>
      </c>
      <c r="E11" s="30" t="s">
        <v>15</v>
      </c>
      <c r="F11" s="31">
        <v>1694</v>
      </c>
      <c r="G11" s="29">
        <v>2173</v>
      </c>
      <c r="H11" s="30">
        <v>251</v>
      </c>
      <c r="I11" s="30">
        <v>0</v>
      </c>
      <c r="J11" s="31">
        <v>2424</v>
      </c>
      <c r="K11" s="29">
        <v>406</v>
      </c>
      <c r="L11" s="30">
        <v>51</v>
      </c>
      <c r="M11" s="32">
        <v>8</v>
      </c>
      <c r="N11" s="31">
        <v>465</v>
      </c>
      <c r="O11" s="29">
        <v>394</v>
      </c>
      <c r="P11" s="30">
        <v>138</v>
      </c>
      <c r="Q11" s="30">
        <v>0</v>
      </c>
      <c r="R11" s="31">
        <v>532</v>
      </c>
      <c r="S11" s="29">
        <v>684</v>
      </c>
      <c r="T11" s="30">
        <v>168</v>
      </c>
      <c r="U11" s="30">
        <v>0</v>
      </c>
      <c r="V11" s="31">
        <v>852</v>
      </c>
      <c r="W11" s="29">
        <v>489</v>
      </c>
      <c r="X11" s="30">
        <v>110</v>
      </c>
      <c r="Y11" s="30" t="s">
        <v>15</v>
      </c>
      <c r="Z11" s="31">
        <v>599</v>
      </c>
      <c r="AA11" s="32">
        <v>64</v>
      </c>
      <c r="AB11" s="32">
        <v>0</v>
      </c>
      <c r="AC11" s="32">
        <v>0</v>
      </c>
      <c r="AD11" s="32">
        <v>64</v>
      </c>
      <c r="AE11" s="29">
        <f>[4]Combi_pr_Tab124_HU_2019!AD12</f>
        <v>5840</v>
      </c>
      <c r="AF11" s="30">
        <f>[4]Combi_pr_Tab124_HU_2019!AE12</f>
        <v>782</v>
      </c>
      <c r="AG11" s="30">
        <f>[4]Combi_pr_Tab124_HU_2019!AF12</f>
        <v>8</v>
      </c>
      <c r="AH11" s="31">
        <f t="shared" ref="AH11" si="4">AE11+AF11+AG11</f>
        <v>6630</v>
      </c>
    </row>
    <row r="12" spans="1:34" ht="33.75" customHeight="1" thickBot="1" x14ac:dyDescent="0.35">
      <c r="A12" s="65"/>
      <c r="B12" s="33" t="s">
        <v>13</v>
      </c>
      <c r="C12" s="34">
        <f>C11/C$31</f>
        <v>0.11477256724405013</v>
      </c>
      <c r="D12" s="35">
        <f t="shared" si="0"/>
        <v>7.1668533034714446E-2</v>
      </c>
      <c r="E12" s="35" t="s">
        <v>16</v>
      </c>
      <c r="F12" s="36">
        <f t="shared" si="0"/>
        <v>0.11222259026167605</v>
      </c>
      <c r="G12" s="34">
        <f t="shared" si="0"/>
        <v>0.12908399667339907</v>
      </c>
      <c r="H12" s="35">
        <f t="shared" si="0"/>
        <v>0.10809646856158484</v>
      </c>
      <c r="I12" s="35">
        <f t="shared" si="0"/>
        <v>0</v>
      </c>
      <c r="J12" s="36">
        <f t="shared" si="0"/>
        <v>0.12640801001251564</v>
      </c>
      <c r="K12" s="34">
        <f t="shared" si="0"/>
        <v>0.10949298813376483</v>
      </c>
      <c r="L12" s="35">
        <f t="shared" si="0"/>
        <v>0.11512415349887133</v>
      </c>
      <c r="M12" s="37">
        <v>1</v>
      </c>
      <c r="N12" s="36">
        <f t="shared" si="0"/>
        <v>0.1118057225294542</v>
      </c>
      <c r="O12" s="34">
        <f t="shared" si="0"/>
        <v>8.4134102071321798E-2</v>
      </c>
      <c r="P12" s="35">
        <f t="shared" si="0"/>
        <v>9.8712446351931327E-2</v>
      </c>
      <c r="Q12" s="35">
        <f t="shared" si="0"/>
        <v>0</v>
      </c>
      <c r="R12" s="36">
        <f t="shared" si="0"/>
        <v>8.7385019710906703E-2</v>
      </c>
      <c r="S12" s="34">
        <f t="shared" si="0"/>
        <v>8.1652142771875366E-2</v>
      </c>
      <c r="T12" s="35">
        <f t="shared" si="0"/>
        <v>0.12262773722627737</v>
      </c>
      <c r="U12" s="37" t="s">
        <v>16</v>
      </c>
      <c r="V12" s="36">
        <f t="shared" si="0"/>
        <v>8.7411511234225914E-2</v>
      </c>
      <c r="W12" s="34">
        <f t="shared" si="0"/>
        <v>9.9329677026203531E-2</v>
      </c>
      <c r="X12" s="35">
        <f t="shared" si="0"/>
        <v>8.2150858849887973E-2</v>
      </c>
      <c r="Y12" s="37" t="s">
        <v>16</v>
      </c>
      <c r="Z12" s="36">
        <f t="shared" si="0"/>
        <v>9.5656339827531134E-2</v>
      </c>
      <c r="AA12" s="37">
        <f t="shared" si="0"/>
        <v>0.12524461839530332</v>
      </c>
      <c r="AB12" s="37">
        <f t="shared" si="0"/>
        <v>0</v>
      </c>
      <c r="AC12" s="37" t="s">
        <v>16</v>
      </c>
      <c r="AD12" s="37">
        <f t="shared" si="0"/>
        <v>0.10223642172523961</v>
      </c>
      <c r="AE12" s="34">
        <f t="shared" ref="AE12:AH12" si="5">AE11/AE$31</f>
        <v>0.10969608174612119</v>
      </c>
      <c r="AF12" s="35">
        <f t="shared" si="5"/>
        <v>9.9238578680203041E-2</v>
      </c>
      <c r="AG12" s="35">
        <f t="shared" si="5"/>
        <v>0.22857142857142856</v>
      </c>
      <c r="AH12" s="36">
        <f t="shared" si="5"/>
        <v>0.10841659444344513</v>
      </c>
    </row>
    <row r="13" spans="1:34" ht="33.75" customHeight="1" x14ac:dyDescent="0.3">
      <c r="A13" s="64">
        <v>43191</v>
      </c>
      <c r="B13" s="38" t="s">
        <v>12</v>
      </c>
      <c r="C13" s="29">
        <v>860</v>
      </c>
      <c r="D13" s="30">
        <v>47</v>
      </c>
      <c r="E13" s="30" t="s">
        <v>15</v>
      </c>
      <c r="F13" s="31">
        <v>907</v>
      </c>
      <c r="G13" s="29">
        <v>949</v>
      </c>
      <c r="H13" s="30">
        <v>122</v>
      </c>
      <c r="I13" s="30">
        <v>1</v>
      </c>
      <c r="J13" s="31">
        <v>1072</v>
      </c>
      <c r="K13" s="29">
        <v>330</v>
      </c>
      <c r="L13" s="30">
        <v>15</v>
      </c>
      <c r="M13" s="32">
        <v>0</v>
      </c>
      <c r="N13" s="31">
        <v>345</v>
      </c>
      <c r="O13" s="29">
        <v>258</v>
      </c>
      <c r="P13" s="30">
        <v>66</v>
      </c>
      <c r="Q13" s="30">
        <v>0</v>
      </c>
      <c r="R13" s="31">
        <v>324</v>
      </c>
      <c r="S13" s="29">
        <v>844</v>
      </c>
      <c r="T13" s="30">
        <v>130</v>
      </c>
      <c r="U13" s="30">
        <v>0</v>
      </c>
      <c r="V13" s="31">
        <v>974</v>
      </c>
      <c r="W13" s="30">
        <v>202</v>
      </c>
      <c r="X13" s="30">
        <v>72</v>
      </c>
      <c r="Y13" s="30" t="s">
        <v>15</v>
      </c>
      <c r="Z13" s="31">
        <v>274</v>
      </c>
      <c r="AA13" s="32">
        <v>67</v>
      </c>
      <c r="AB13" s="32">
        <v>0</v>
      </c>
      <c r="AC13" s="32">
        <v>0</v>
      </c>
      <c r="AD13" s="32">
        <v>67</v>
      </c>
      <c r="AE13" s="29">
        <f>[4]Combi_pr_Tab124_HU_2019!AD14</f>
        <v>3510</v>
      </c>
      <c r="AF13" s="30">
        <f>[4]Combi_pr_Tab124_HU_2019!AE14</f>
        <v>452</v>
      </c>
      <c r="AG13" s="30">
        <f>[4]Combi_pr_Tab124_HU_2019!AF14</f>
        <v>1</v>
      </c>
      <c r="AH13" s="31">
        <f t="shared" ref="AH13" si="6">AE13+AF13+AG13</f>
        <v>3963</v>
      </c>
    </row>
    <row r="14" spans="1:34" ht="33.75" customHeight="1" thickBot="1" x14ac:dyDescent="0.35">
      <c r="A14" s="65"/>
      <c r="B14" s="33" t="s">
        <v>13</v>
      </c>
      <c r="C14" s="34">
        <f>C13/C$31</f>
        <v>6.0554851429376146E-2</v>
      </c>
      <c r="D14" s="35">
        <f t="shared" si="0"/>
        <v>5.2631578947368418E-2</v>
      </c>
      <c r="E14" s="35" t="s">
        <v>16</v>
      </c>
      <c r="F14" s="36">
        <f t="shared" si="0"/>
        <v>6.0086121232196088E-2</v>
      </c>
      <c r="G14" s="34">
        <f t="shared" si="0"/>
        <v>5.6374004989901388E-2</v>
      </c>
      <c r="H14" s="35">
        <f t="shared" si="0"/>
        <v>5.2540913006029283E-2</v>
      </c>
      <c r="I14" s="35">
        <f t="shared" si="0"/>
        <v>0.05</v>
      </c>
      <c r="J14" s="36">
        <f t="shared" si="0"/>
        <v>5.5903212348769292E-2</v>
      </c>
      <c r="K14" s="34">
        <f t="shared" si="0"/>
        <v>8.8996763754045305E-2</v>
      </c>
      <c r="L14" s="35">
        <f t="shared" si="0"/>
        <v>3.3860045146726865E-2</v>
      </c>
      <c r="M14" s="37">
        <v>0</v>
      </c>
      <c r="N14" s="36">
        <f t="shared" si="0"/>
        <v>8.2952632844433757E-2</v>
      </c>
      <c r="O14" s="34">
        <f t="shared" si="0"/>
        <v>5.5092889173606663E-2</v>
      </c>
      <c r="P14" s="35">
        <f t="shared" si="0"/>
        <v>4.7210300429184553E-2</v>
      </c>
      <c r="Q14" s="35">
        <f t="shared" si="0"/>
        <v>0</v>
      </c>
      <c r="R14" s="36">
        <f t="shared" si="0"/>
        <v>5.3219448094612355E-2</v>
      </c>
      <c r="S14" s="34">
        <f t="shared" si="0"/>
        <v>0.10075205920974095</v>
      </c>
      <c r="T14" s="35">
        <f t="shared" si="0"/>
        <v>9.4890510948905105E-2</v>
      </c>
      <c r="U14" s="37" t="s">
        <v>16</v>
      </c>
      <c r="V14" s="36">
        <f t="shared" si="0"/>
        <v>9.9928183030676104E-2</v>
      </c>
      <c r="W14" s="37">
        <f t="shared" si="0"/>
        <v>4.1031891123298803E-2</v>
      </c>
      <c r="X14" s="37">
        <f t="shared" si="0"/>
        <v>5.3771471247199401E-2</v>
      </c>
      <c r="Y14" s="37" t="s">
        <v>16</v>
      </c>
      <c r="Z14" s="36">
        <f t="shared" si="0"/>
        <v>4.3755988502076015E-2</v>
      </c>
      <c r="AA14" s="37">
        <f t="shared" si="0"/>
        <v>0.13111545988258316</v>
      </c>
      <c r="AB14" s="37">
        <f t="shared" si="0"/>
        <v>0</v>
      </c>
      <c r="AC14" s="37" t="s">
        <v>16</v>
      </c>
      <c r="AD14" s="37">
        <f t="shared" si="0"/>
        <v>0.10702875399361023</v>
      </c>
      <c r="AE14" s="34">
        <f t="shared" ref="AE14:AH14" si="7">AE13/AE$31</f>
        <v>6.5930350501521476E-2</v>
      </c>
      <c r="AF14" s="35">
        <f t="shared" si="7"/>
        <v>5.736040609137056E-2</v>
      </c>
      <c r="AG14" s="35">
        <f t="shared" si="7"/>
        <v>2.8571428571428571E-2</v>
      </c>
      <c r="AH14" s="36">
        <f t="shared" si="7"/>
        <v>6.4804670253299099E-2</v>
      </c>
    </row>
    <row r="15" spans="1:34" ht="33.75" customHeight="1" x14ac:dyDescent="0.3">
      <c r="A15" s="64">
        <v>43221</v>
      </c>
      <c r="B15" s="38" t="s">
        <v>12</v>
      </c>
      <c r="C15" s="29">
        <v>873</v>
      </c>
      <c r="D15" s="30">
        <v>65</v>
      </c>
      <c r="E15" s="30" t="s">
        <v>15</v>
      </c>
      <c r="F15" s="31">
        <v>938</v>
      </c>
      <c r="G15" s="29">
        <v>906</v>
      </c>
      <c r="H15" s="30">
        <v>208</v>
      </c>
      <c r="I15" s="30">
        <v>5</v>
      </c>
      <c r="J15" s="31">
        <v>1119</v>
      </c>
      <c r="K15" s="29">
        <v>215</v>
      </c>
      <c r="L15" s="30">
        <v>10</v>
      </c>
      <c r="M15" s="32">
        <v>0</v>
      </c>
      <c r="N15" s="31">
        <v>225</v>
      </c>
      <c r="O15" s="29">
        <v>209</v>
      </c>
      <c r="P15" s="30">
        <v>79</v>
      </c>
      <c r="Q15" s="30">
        <v>4</v>
      </c>
      <c r="R15" s="31">
        <v>292</v>
      </c>
      <c r="S15" s="29">
        <v>825</v>
      </c>
      <c r="T15" s="30">
        <v>127</v>
      </c>
      <c r="U15" s="30">
        <v>0</v>
      </c>
      <c r="V15" s="31">
        <v>952</v>
      </c>
      <c r="W15" s="30">
        <v>354</v>
      </c>
      <c r="X15" s="30">
        <v>152</v>
      </c>
      <c r="Y15" s="30" t="s">
        <v>15</v>
      </c>
      <c r="Z15" s="31">
        <v>506</v>
      </c>
      <c r="AA15" s="32">
        <v>21</v>
      </c>
      <c r="AB15" s="32">
        <v>2</v>
      </c>
      <c r="AC15" s="32">
        <v>0</v>
      </c>
      <c r="AD15" s="32">
        <v>23</v>
      </c>
      <c r="AE15" s="29">
        <f>[4]Combi_pr_Tab124_HU_2019!AD16</f>
        <v>3403</v>
      </c>
      <c r="AF15" s="30">
        <f>[4]Combi_pr_Tab124_HU_2019!AE16</f>
        <v>643</v>
      </c>
      <c r="AG15" s="30">
        <f>[4]Combi_pr_Tab124_HU_2019!AF16</f>
        <v>9</v>
      </c>
      <c r="AH15" s="31">
        <f t="shared" ref="AH15" si="8">AE15+AF15+AG15</f>
        <v>4055</v>
      </c>
    </row>
    <row r="16" spans="1:34" ht="33.75" customHeight="1" thickBot="1" x14ac:dyDescent="0.35">
      <c r="A16" s="65"/>
      <c r="B16" s="33" t="s">
        <v>13</v>
      </c>
      <c r="C16" s="34">
        <f>C15/C$31</f>
        <v>6.1470215462610903E-2</v>
      </c>
      <c r="D16" s="35">
        <f t="shared" si="0"/>
        <v>7.2788353863381852E-2</v>
      </c>
      <c r="E16" s="35" t="s">
        <v>16</v>
      </c>
      <c r="F16" s="36">
        <f t="shared" si="0"/>
        <v>6.2139781384564427E-2</v>
      </c>
      <c r="G16" s="34">
        <f t="shared" si="0"/>
        <v>5.38196507069027E-2</v>
      </c>
      <c r="H16" s="35">
        <f t="shared" si="0"/>
        <v>8.9577950043066318E-2</v>
      </c>
      <c r="I16" s="35">
        <f t="shared" si="0"/>
        <v>0.25</v>
      </c>
      <c r="J16" s="36">
        <f t="shared" si="0"/>
        <v>5.835419274092616E-2</v>
      </c>
      <c r="K16" s="34">
        <f t="shared" si="0"/>
        <v>5.7982740021574976E-2</v>
      </c>
      <c r="L16" s="35">
        <f t="shared" si="0"/>
        <v>2.2573363431151242E-2</v>
      </c>
      <c r="M16" s="37">
        <v>0</v>
      </c>
      <c r="N16" s="36">
        <f t="shared" si="0"/>
        <v>5.4099543159413323E-2</v>
      </c>
      <c r="O16" s="34">
        <f t="shared" si="0"/>
        <v>4.4629510997224002E-2</v>
      </c>
      <c r="P16" s="35">
        <f t="shared" si="0"/>
        <v>5.6509298998569386E-2</v>
      </c>
      <c r="Q16" s="35">
        <f t="shared" si="0"/>
        <v>0.5714285714285714</v>
      </c>
      <c r="R16" s="36">
        <f t="shared" si="0"/>
        <v>4.7963206307490146E-2</v>
      </c>
      <c r="S16" s="34">
        <f t="shared" si="0"/>
        <v>9.8483944132744416E-2</v>
      </c>
      <c r="T16" s="35">
        <f t="shared" si="0"/>
        <v>9.27007299270073E-2</v>
      </c>
      <c r="U16" s="37" t="s">
        <v>16</v>
      </c>
      <c r="V16" s="36">
        <f t="shared" si="0"/>
        <v>9.7671078280496565E-2</v>
      </c>
      <c r="W16" s="37">
        <f t="shared" si="0"/>
        <v>7.1907373552711762E-2</v>
      </c>
      <c r="X16" s="37">
        <f t="shared" si="0"/>
        <v>0.1135175504107543</v>
      </c>
      <c r="Y16" s="37" t="s">
        <v>16</v>
      </c>
      <c r="Z16" s="36">
        <f t="shared" si="0"/>
        <v>8.0804854679016283E-2</v>
      </c>
      <c r="AA16" s="37">
        <f t="shared" si="0"/>
        <v>4.1095890410958902E-2</v>
      </c>
      <c r="AB16" s="37">
        <f t="shared" si="0"/>
        <v>1.7391304347826087E-2</v>
      </c>
      <c r="AC16" s="37" t="s">
        <v>16</v>
      </c>
      <c r="AD16" s="37">
        <f t="shared" si="0"/>
        <v>3.6741214057507986E-2</v>
      </c>
      <c r="AE16" s="34">
        <f t="shared" ref="AE16:AH16" si="9">AE15/AE$31</f>
        <v>6.3920507907885352E-2</v>
      </c>
      <c r="AF16" s="35">
        <f t="shared" si="9"/>
        <v>8.159898477157361E-2</v>
      </c>
      <c r="AG16" s="35">
        <f t="shared" si="9"/>
        <v>0.25714285714285712</v>
      </c>
      <c r="AH16" s="36">
        <f t="shared" si="9"/>
        <v>6.6309093584942691E-2</v>
      </c>
    </row>
    <row r="17" spans="1:36" ht="33.75" customHeight="1" x14ac:dyDescent="0.3">
      <c r="A17" s="64">
        <v>43252</v>
      </c>
      <c r="B17" s="38" t="s">
        <v>12</v>
      </c>
      <c r="C17" s="29">
        <v>849</v>
      </c>
      <c r="D17" s="30">
        <v>66</v>
      </c>
      <c r="E17" s="30" t="s">
        <v>15</v>
      </c>
      <c r="F17" s="31">
        <v>915</v>
      </c>
      <c r="G17" s="29">
        <v>888</v>
      </c>
      <c r="H17" s="30">
        <v>163</v>
      </c>
      <c r="I17" s="30">
        <v>0</v>
      </c>
      <c r="J17" s="31">
        <v>1051</v>
      </c>
      <c r="K17" s="29">
        <v>233</v>
      </c>
      <c r="L17" s="30">
        <v>25</v>
      </c>
      <c r="M17" s="32">
        <v>0</v>
      </c>
      <c r="N17" s="31">
        <v>258</v>
      </c>
      <c r="O17" s="29">
        <v>197</v>
      </c>
      <c r="P17" s="30">
        <v>38</v>
      </c>
      <c r="Q17" s="30">
        <v>0</v>
      </c>
      <c r="R17" s="31">
        <v>235</v>
      </c>
      <c r="S17" s="29">
        <v>680</v>
      </c>
      <c r="T17" s="30">
        <v>86</v>
      </c>
      <c r="U17" s="30">
        <v>0</v>
      </c>
      <c r="V17" s="31">
        <v>766</v>
      </c>
      <c r="W17" s="30">
        <v>180</v>
      </c>
      <c r="X17" s="30">
        <v>69</v>
      </c>
      <c r="Y17" s="30" t="s">
        <v>15</v>
      </c>
      <c r="Z17" s="31">
        <v>249</v>
      </c>
      <c r="AA17" s="32">
        <v>34</v>
      </c>
      <c r="AB17" s="32">
        <v>7</v>
      </c>
      <c r="AC17" s="32">
        <v>0</v>
      </c>
      <c r="AD17" s="32">
        <v>41</v>
      </c>
      <c r="AE17" s="29">
        <f>[4]Combi_pr_Tab124_HU_2019!AD18</f>
        <v>3061</v>
      </c>
      <c r="AF17" s="30">
        <f>[4]Combi_pr_Tab124_HU_2019!AE18</f>
        <v>454</v>
      </c>
      <c r="AG17" s="30">
        <f>[4]Combi_pr_Tab124_HU_2019!AF18</f>
        <v>0</v>
      </c>
      <c r="AH17" s="31">
        <f t="shared" ref="AH17" si="10">AE17+AF17+AG17</f>
        <v>3515</v>
      </c>
    </row>
    <row r="18" spans="1:36" ht="33.75" customHeight="1" thickBot="1" x14ac:dyDescent="0.35">
      <c r="A18" s="65"/>
      <c r="B18" s="33" t="s">
        <v>13</v>
      </c>
      <c r="C18" s="34">
        <f>C17/C$31</f>
        <v>5.9780312632023658E-2</v>
      </c>
      <c r="D18" s="35">
        <f t="shared" si="0"/>
        <v>7.3908174692049272E-2</v>
      </c>
      <c r="E18" s="35" t="s">
        <v>16</v>
      </c>
      <c r="F18" s="36">
        <f t="shared" si="0"/>
        <v>6.0616098045710498E-2</v>
      </c>
      <c r="G18" s="34">
        <f t="shared" si="0"/>
        <v>5.2750386123321849E-2</v>
      </c>
      <c r="H18" s="35">
        <f t="shared" si="0"/>
        <v>7.0198105081826015E-2</v>
      </c>
      <c r="I18" s="35">
        <f t="shared" si="0"/>
        <v>0</v>
      </c>
      <c r="J18" s="36">
        <f t="shared" si="0"/>
        <v>5.4808093450146013E-2</v>
      </c>
      <c r="K18" s="34">
        <f t="shared" si="0"/>
        <v>6.2837108953613802E-2</v>
      </c>
      <c r="L18" s="35">
        <f t="shared" si="0"/>
        <v>5.6433408577878104E-2</v>
      </c>
      <c r="M18" s="37">
        <v>0</v>
      </c>
      <c r="N18" s="36">
        <f t="shared" si="0"/>
        <v>6.2034142822793938E-2</v>
      </c>
      <c r="O18" s="34">
        <f t="shared" si="0"/>
        <v>4.2067051035660899E-2</v>
      </c>
      <c r="P18" s="35">
        <f t="shared" si="0"/>
        <v>2.7181688125894134E-2</v>
      </c>
      <c r="Q18" s="35">
        <f t="shared" si="0"/>
        <v>0</v>
      </c>
      <c r="R18" s="36">
        <f t="shared" si="0"/>
        <v>3.8600525624178712E-2</v>
      </c>
      <c r="S18" s="34">
        <f t="shared" si="0"/>
        <v>8.1174644860928735E-2</v>
      </c>
      <c r="T18" s="35">
        <f t="shared" si="0"/>
        <v>6.2773722627737227E-2</v>
      </c>
      <c r="U18" s="37" t="s">
        <v>16</v>
      </c>
      <c r="V18" s="36">
        <f t="shared" si="0"/>
        <v>7.8588283574433163E-2</v>
      </c>
      <c r="W18" s="37">
        <f t="shared" si="0"/>
        <v>3.6563071297989032E-2</v>
      </c>
      <c r="X18" s="37">
        <f t="shared" si="0"/>
        <v>5.1530993278566091E-2</v>
      </c>
      <c r="Y18" s="37" t="s">
        <v>16</v>
      </c>
      <c r="Z18" s="36">
        <f t="shared" si="0"/>
        <v>3.9763653784733309E-2</v>
      </c>
      <c r="AA18" s="37">
        <f t="shared" si="0"/>
        <v>6.6536203522504889E-2</v>
      </c>
      <c r="AB18" s="37">
        <f t="shared" si="0"/>
        <v>6.0869565217391307E-2</v>
      </c>
      <c r="AC18" s="37" t="s">
        <v>16</v>
      </c>
      <c r="AD18" s="37">
        <f t="shared" si="0"/>
        <v>6.5495207667731634E-2</v>
      </c>
      <c r="AE18" s="34">
        <f t="shared" ref="AE18:AH18" si="11">AE17/AE$31</f>
        <v>5.749652503850633E-2</v>
      </c>
      <c r="AF18" s="35">
        <f t="shared" si="11"/>
        <v>5.7614213197969541E-2</v>
      </c>
      <c r="AG18" s="35">
        <f t="shared" si="11"/>
        <v>0</v>
      </c>
      <c r="AH18" s="36">
        <f t="shared" si="11"/>
        <v>5.7478782725295573E-2</v>
      </c>
    </row>
    <row r="19" spans="1:36" ht="33.75" customHeight="1" x14ac:dyDescent="0.3">
      <c r="A19" s="64">
        <v>43282</v>
      </c>
      <c r="B19" s="38" t="s">
        <v>12</v>
      </c>
      <c r="C19" s="29">
        <v>889</v>
      </c>
      <c r="D19" s="30">
        <v>73</v>
      </c>
      <c r="E19" s="30" t="s">
        <v>15</v>
      </c>
      <c r="F19" s="31">
        <v>962</v>
      </c>
      <c r="G19" s="29">
        <v>602</v>
      </c>
      <c r="H19" s="30">
        <v>167</v>
      </c>
      <c r="I19" s="30">
        <v>4</v>
      </c>
      <c r="J19" s="31">
        <v>773</v>
      </c>
      <c r="K19" s="29">
        <v>297</v>
      </c>
      <c r="L19" s="30">
        <v>36</v>
      </c>
      <c r="M19" s="32">
        <v>0</v>
      </c>
      <c r="N19" s="31">
        <v>333</v>
      </c>
      <c r="O19" s="29">
        <v>226</v>
      </c>
      <c r="P19" s="30">
        <v>70</v>
      </c>
      <c r="Q19" s="30">
        <v>0</v>
      </c>
      <c r="R19" s="31">
        <v>296</v>
      </c>
      <c r="S19" s="29">
        <v>575</v>
      </c>
      <c r="T19" s="30">
        <v>101</v>
      </c>
      <c r="U19" s="30">
        <v>0</v>
      </c>
      <c r="V19" s="31">
        <v>676</v>
      </c>
      <c r="W19" s="30">
        <v>396</v>
      </c>
      <c r="X19" s="30">
        <v>121</v>
      </c>
      <c r="Y19" s="30" t="s">
        <v>15</v>
      </c>
      <c r="Z19" s="31">
        <v>517</v>
      </c>
      <c r="AA19" s="32">
        <v>25</v>
      </c>
      <c r="AB19" s="32">
        <v>9</v>
      </c>
      <c r="AC19" s="32">
        <v>0</v>
      </c>
      <c r="AD19" s="32">
        <v>34</v>
      </c>
      <c r="AE19" s="29">
        <f>[4]Combi_pr_Tab124_HU_2019!AD20</f>
        <v>3010</v>
      </c>
      <c r="AF19" s="30">
        <f>[4]Combi_pr_Tab124_HU_2019!AE20</f>
        <v>577</v>
      </c>
      <c r="AG19" s="30">
        <f>[4]Combi_pr_Tab124_HU_2019!AF20</f>
        <v>4</v>
      </c>
      <c r="AH19" s="31">
        <f t="shared" ref="AH19" si="12">AE19+AF19+AG19</f>
        <v>3591</v>
      </c>
    </row>
    <row r="20" spans="1:36" ht="33.75" customHeight="1" thickBot="1" x14ac:dyDescent="0.35">
      <c r="A20" s="65"/>
      <c r="B20" s="33" t="s">
        <v>13</v>
      </c>
      <c r="C20" s="34">
        <f>C19/C$31</f>
        <v>6.2596817349669057E-2</v>
      </c>
      <c r="D20" s="35">
        <f t="shared" si="0"/>
        <v>8.174692049272117E-2</v>
      </c>
      <c r="E20" s="35" t="s">
        <v>16</v>
      </c>
      <c r="F20" s="36">
        <f t="shared" si="0"/>
        <v>6.3729711825107657E-2</v>
      </c>
      <c r="G20" s="34">
        <f t="shared" si="0"/>
        <v>3.5760959961981705E-2</v>
      </c>
      <c r="H20" s="35">
        <f t="shared" si="0"/>
        <v>7.19207579672696E-2</v>
      </c>
      <c r="I20" s="35">
        <f t="shared" si="0"/>
        <v>0.2</v>
      </c>
      <c r="J20" s="36">
        <f t="shared" si="0"/>
        <v>4.0310805173133082E-2</v>
      </c>
      <c r="K20" s="34">
        <f t="shared" si="0"/>
        <v>8.0097087378640783E-2</v>
      </c>
      <c r="L20" s="35">
        <f t="shared" si="0"/>
        <v>8.1264108352144468E-2</v>
      </c>
      <c r="M20" s="37">
        <v>0</v>
      </c>
      <c r="N20" s="36">
        <f t="shared" si="0"/>
        <v>8.0067323875931712E-2</v>
      </c>
      <c r="O20" s="34">
        <f t="shared" si="0"/>
        <v>4.8259662609438397E-2</v>
      </c>
      <c r="P20" s="35">
        <f t="shared" si="0"/>
        <v>5.007153075822604E-2</v>
      </c>
      <c r="Q20" s="35">
        <f t="shared" si="0"/>
        <v>0</v>
      </c>
      <c r="R20" s="36">
        <f t="shared" si="0"/>
        <v>4.862023653088042E-2</v>
      </c>
      <c r="S20" s="34">
        <f t="shared" si="0"/>
        <v>6.8640324698579447E-2</v>
      </c>
      <c r="T20" s="35">
        <f t="shared" si="0"/>
        <v>7.3722627737226279E-2</v>
      </c>
      <c r="U20" s="37" t="s">
        <v>16</v>
      </c>
      <c r="V20" s="36">
        <f t="shared" si="0"/>
        <v>6.9354673232789571E-2</v>
      </c>
      <c r="W20" s="37">
        <f t="shared" si="0"/>
        <v>8.0438756855575874E-2</v>
      </c>
      <c r="X20" s="37">
        <f t="shared" si="0"/>
        <v>9.0365944734876774E-2</v>
      </c>
      <c r="Y20" s="37" t="s">
        <v>16</v>
      </c>
      <c r="Z20" s="36">
        <f t="shared" si="0"/>
        <v>8.2561481954647076E-2</v>
      </c>
      <c r="AA20" s="37">
        <f t="shared" si="0"/>
        <v>4.8923679060665359E-2</v>
      </c>
      <c r="AB20" s="37">
        <f t="shared" si="0"/>
        <v>7.8260869565217397E-2</v>
      </c>
      <c r="AC20" s="37" t="s">
        <v>16</v>
      </c>
      <c r="AD20" s="37">
        <f t="shared" si="0"/>
        <v>5.4313099041533544E-2</v>
      </c>
      <c r="AE20" s="34">
        <f t="shared" ref="AE20:AH20" si="13">AE19/AE$31</f>
        <v>5.6538562680791916E-2</v>
      </c>
      <c r="AF20" s="35">
        <f t="shared" si="13"/>
        <v>7.3223350253807107E-2</v>
      </c>
      <c r="AG20" s="35">
        <f t="shared" si="13"/>
        <v>0.11428571428571428</v>
      </c>
      <c r="AH20" s="36">
        <f t="shared" si="13"/>
        <v>5.8721567216653316E-2</v>
      </c>
    </row>
    <row r="21" spans="1:36" ht="33.75" customHeight="1" x14ac:dyDescent="0.3">
      <c r="A21" s="64">
        <v>43313</v>
      </c>
      <c r="B21" s="38" t="s">
        <v>12</v>
      </c>
      <c r="C21" s="29">
        <v>880</v>
      </c>
      <c r="D21" s="30">
        <v>87</v>
      </c>
      <c r="E21" s="30" t="s">
        <v>15</v>
      </c>
      <c r="F21" s="31">
        <v>967</v>
      </c>
      <c r="G21" s="29">
        <v>616</v>
      </c>
      <c r="H21" s="30">
        <v>161</v>
      </c>
      <c r="I21" s="30">
        <v>0</v>
      </c>
      <c r="J21" s="31">
        <v>777</v>
      </c>
      <c r="K21" s="29">
        <v>257</v>
      </c>
      <c r="L21" s="30">
        <v>15</v>
      </c>
      <c r="M21" s="32">
        <v>0</v>
      </c>
      <c r="N21" s="31">
        <v>272</v>
      </c>
      <c r="O21" s="29">
        <v>275</v>
      </c>
      <c r="P21" s="30">
        <v>94</v>
      </c>
      <c r="Q21" s="30">
        <v>0</v>
      </c>
      <c r="R21" s="31">
        <v>369</v>
      </c>
      <c r="S21" s="29">
        <v>528</v>
      </c>
      <c r="T21" s="30">
        <v>146</v>
      </c>
      <c r="U21" s="30">
        <v>0</v>
      </c>
      <c r="V21" s="31">
        <v>674</v>
      </c>
      <c r="W21" s="30">
        <v>349</v>
      </c>
      <c r="X21" s="30">
        <v>103</v>
      </c>
      <c r="Y21" s="30" t="s">
        <v>15</v>
      </c>
      <c r="Z21" s="31">
        <v>452</v>
      </c>
      <c r="AA21" s="32">
        <v>32</v>
      </c>
      <c r="AB21" s="32">
        <v>24</v>
      </c>
      <c r="AC21" s="32">
        <v>0</v>
      </c>
      <c r="AD21" s="32">
        <v>56</v>
      </c>
      <c r="AE21" s="29">
        <f>[4]Combi_pr_Tab124_HU_2019!AD22</f>
        <v>2937</v>
      </c>
      <c r="AF21" s="30">
        <f>[4]Combi_pr_Tab124_HU_2019!AE22</f>
        <v>630</v>
      </c>
      <c r="AG21" s="30">
        <f>[4]Combi_pr_Tab124_HU_2019!AF22</f>
        <v>0</v>
      </c>
      <c r="AH21" s="31">
        <f t="shared" ref="AH21" si="14">AE21+AF21+AG21</f>
        <v>3567</v>
      </c>
    </row>
    <row r="22" spans="1:36" ht="33.75" customHeight="1" thickBot="1" x14ac:dyDescent="0.35">
      <c r="A22" s="65"/>
      <c r="B22" s="33" t="s">
        <v>13</v>
      </c>
      <c r="C22" s="34">
        <f>C21/C$31</f>
        <v>6.1963103788198845E-2</v>
      </c>
      <c r="D22" s="35">
        <f t="shared" si="0"/>
        <v>9.7424412094064952E-2</v>
      </c>
      <c r="E22" s="35" t="s">
        <v>16</v>
      </c>
      <c r="F22" s="36">
        <f t="shared" si="0"/>
        <v>6.4060947333554163E-2</v>
      </c>
      <c r="G22" s="34">
        <f t="shared" si="0"/>
        <v>3.65926101936557E-2</v>
      </c>
      <c r="H22" s="35">
        <f t="shared" si="0"/>
        <v>6.9336778639104216E-2</v>
      </c>
      <c r="I22" s="35">
        <f t="shared" si="0"/>
        <v>0</v>
      </c>
      <c r="J22" s="36">
        <f t="shared" si="0"/>
        <v>4.0519399249061325E-2</v>
      </c>
      <c r="K22" s="34">
        <f t="shared" si="0"/>
        <v>6.9309600862998921E-2</v>
      </c>
      <c r="L22" s="35">
        <f t="shared" si="0"/>
        <v>3.3860045146726865E-2</v>
      </c>
      <c r="M22" s="37">
        <v>0</v>
      </c>
      <c r="N22" s="36">
        <f t="shared" si="0"/>
        <v>6.5400336619379662E-2</v>
      </c>
      <c r="O22" s="34">
        <f t="shared" si="0"/>
        <v>5.8723040785821058E-2</v>
      </c>
      <c r="P22" s="35">
        <f t="shared" si="0"/>
        <v>6.7238912732474967E-2</v>
      </c>
      <c r="Q22" s="35">
        <f t="shared" si="0"/>
        <v>0</v>
      </c>
      <c r="R22" s="36">
        <f t="shared" si="0"/>
        <v>6.0611038107752958E-2</v>
      </c>
      <c r="S22" s="34">
        <f t="shared" si="0"/>
        <v>6.3029724244956425E-2</v>
      </c>
      <c r="T22" s="35">
        <f t="shared" si="0"/>
        <v>0.10656934306569343</v>
      </c>
      <c r="U22" s="37" t="s">
        <v>16</v>
      </c>
      <c r="V22" s="36">
        <f t="shared" si="0"/>
        <v>6.9149481891864165E-2</v>
      </c>
      <c r="W22" s="37">
        <f t="shared" si="0"/>
        <v>7.0891732683323175E-2</v>
      </c>
      <c r="X22" s="37">
        <f t="shared" si="0"/>
        <v>7.6923076923076927E-2</v>
      </c>
      <c r="Y22" s="37" t="s">
        <v>16</v>
      </c>
      <c r="Z22" s="36">
        <f t="shared" si="0"/>
        <v>7.2181411689556052E-2</v>
      </c>
      <c r="AA22" s="37">
        <f t="shared" si="0"/>
        <v>6.262230919765166E-2</v>
      </c>
      <c r="AB22" s="37">
        <f t="shared" si="0"/>
        <v>0.20869565217391303</v>
      </c>
      <c r="AC22" s="37" t="s">
        <v>16</v>
      </c>
      <c r="AD22" s="37">
        <f t="shared" si="0"/>
        <v>8.9456869009584661E-2</v>
      </c>
      <c r="AE22" s="34">
        <f t="shared" ref="AE22:AH22" si="15">AE21/AE$31</f>
        <v>5.5167361658965401E-2</v>
      </c>
      <c r="AF22" s="35">
        <f t="shared" si="15"/>
        <v>7.9949238578680207E-2</v>
      </c>
      <c r="AG22" s="35">
        <f t="shared" si="15"/>
        <v>0</v>
      </c>
      <c r="AH22" s="36">
        <f t="shared" si="15"/>
        <v>5.8329108956224548E-2</v>
      </c>
    </row>
    <row r="23" spans="1:36" ht="33.75" customHeight="1" x14ac:dyDescent="0.3">
      <c r="A23" s="64">
        <v>43344</v>
      </c>
      <c r="B23" s="38" t="s">
        <v>12</v>
      </c>
      <c r="C23" s="29">
        <v>849</v>
      </c>
      <c r="D23" s="30">
        <v>81</v>
      </c>
      <c r="E23" s="30" t="s">
        <v>15</v>
      </c>
      <c r="F23" s="31">
        <v>930</v>
      </c>
      <c r="G23" s="29">
        <v>867</v>
      </c>
      <c r="H23" s="30">
        <v>172</v>
      </c>
      <c r="I23" s="30">
        <v>0</v>
      </c>
      <c r="J23" s="31">
        <v>1039</v>
      </c>
      <c r="K23" s="29">
        <v>241</v>
      </c>
      <c r="L23" s="30">
        <v>58</v>
      </c>
      <c r="M23" s="32">
        <v>0</v>
      </c>
      <c r="N23" s="31">
        <v>299</v>
      </c>
      <c r="O23" s="29">
        <v>234</v>
      </c>
      <c r="P23" s="30">
        <v>60</v>
      </c>
      <c r="Q23" s="30">
        <v>3</v>
      </c>
      <c r="R23" s="31">
        <v>297</v>
      </c>
      <c r="S23" s="29">
        <v>659</v>
      </c>
      <c r="T23" s="30">
        <v>69</v>
      </c>
      <c r="U23" s="30">
        <v>0</v>
      </c>
      <c r="V23" s="31">
        <v>728</v>
      </c>
      <c r="W23" s="30">
        <v>424</v>
      </c>
      <c r="X23" s="30">
        <v>114</v>
      </c>
      <c r="Y23" s="30" t="s">
        <v>15</v>
      </c>
      <c r="Z23" s="31">
        <v>538</v>
      </c>
      <c r="AA23" s="32">
        <v>23</v>
      </c>
      <c r="AB23" s="32">
        <v>18</v>
      </c>
      <c r="AC23" s="32">
        <v>0</v>
      </c>
      <c r="AD23" s="32">
        <v>41</v>
      </c>
      <c r="AE23" s="29">
        <f>[4]Combi_pr_Tab124_HU_2019!AD24</f>
        <v>3297</v>
      </c>
      <c r="AF23" s="30">
        <f>[4]Combi_pr_Tab124_HU_2019!AE24</f>
        <v>572</v>
      </c>
      <c r="AG23" s="30">
        <f>[4]Combi_pr_Tab124_HU_2019!AF24</f>
        <v>3</v>
      </c>
      <c r="AH23" s="31">
        <f t="shared" ref="AH23" si="16">AE23+AF23+AG23</f>
        <v>3872</v>
      </c>
    </row>
    <row r="24" spans="1:36" ht="33.75" customHeight="1" thickBot="1" x14ac:dyDescent="0.35">
      <c r="A24" s="65"/>
      <c r="B24" s="33" t="s">
        <v>13</v>
      </c>
      <c r="C24" s="34">
        <f>C23/C$31</f>
        <v>5.9780312632023658E-2</v>
      </c>
      <c r="D24" s="35">
        <f t="shared" ref="D24:AH26" si="17">D23/D$31</f>
        <v>9.0705487122060474E-2</v>
      </c>
      <c r="E24" s="35" t="s">
        <v>16</v>
      </c>
      <c r="F24" s="36">
        <f t="shared" si="17"/>
        <v>6.1609804571050017E-2</v>
      </c>
      <c r="G24" s="34">
        <f t="shared" si="17"/>
        <v>5.1502910775810859E-2</v>
      </c>
      <c r="H24" s="35">
        <f t="shared" si="17"/>
        <v>7.407407407407407E-2</v>
      </c>
      <c r="I24" s="35">
        <f t="shared" si="17"/>
        <v>0</v>
      </c>
      <c r="J24" s="36">
        <f t="shared" si="17"/>
        <v>5.4182311222361286E-2</v>
      </c>
      <c r="K24" s="34">
        <f t="shared" si="17"/>
        <v>6.499460625674218E-2</v>
      </c>
      <c r="L24" s="35">
        <f t="shared" si="17"/>
        <v>0.1309255079006772</v>
      </c>
      <c r="M24" s="37">
        <v>0</v>
      </c>
      <c r="N24" s="36">
        <f t="shared" si="17"/>
        <v>7.1892281798509261E-2</v>
      </c>
      <c r="O24" s="34">
        <f t="shared" si="17"/>
        <v>4.9967969250480464E-2</v>
      </c>
      <c r="P24" s="35">
        <f t="shared" si="17"/>
        <v>4.2918454935622317E-2</v>
      </c>
      <c r="Q24" s="35">
        <f t="shared" si="17"/>
        <v>0.42857142857142855</v>
      </c>
      <c r="R24" s="36">
        <f t="shared" si="17"/>
        <v>4.8784494086727991E-2</v>
      </c>
      <c r="S24" s="34">
        <f t="shared" si="17"/>
        <v>7.8667780828458878E-2</v>
      </c>
      <c r="T24" s="35">
        <f t="shared" si="17"/>
        <v>5.0364963503649635E-2</v>
      </c>
      <c r="U24" s="37" t="s">
        <v>16</v>
      </c>
      <c r="V24" s="36">
        <f t="shared" si="17"/>
        <v>7.4689648096850317E-2</v>
      </c>
      <c r="W24" s="37">
        <f t="shared" si="17"/>
        <v>8.612634572415194E-2</v>
      </c>
      <c r="X24" s="37">
        <f t="shared" si="17"/>
        <v>8.5138162808065715E-2</v>
      </c>
      <c r="Y24" s="37" t="s">
        <v>16</v>
      </c>
      <c r="Z24" s="36">
        <f t="shared" si="17"/>
        <v>8.5915043117214943E-2</v>
      </c>
      <c r="AA24" s="37">
        <f t="shared" si="17"/>
        <v>4.5009784735812131E-2</v>
      </c>
      <c r="AB24" s="37">
        <f t="shared" si="17"/>
        <v>0.15652173913043479</v>
      </c>
      <c r="AC24" s="37" t="s">
        <v>16</v>
      </c>
      <c r="AD24" s="37">
        <f t="shared" si="17"/>
        <v>6.5495207667731634E-2</v>
      </c>
      <c r="AE24" s="34">
        <f t="shared" si="17"/>
        <v>6.192944888989068E-2</v>
      </c>
      <c r="AF24" s="35">
        <f t="shared" si="17"/>
        <v>7.2588832487309643E-2</v>
      </c>
      <c r="AG24" s="35">
        <f t="shared" si="17"/>
        <v>8.5714285714285715E-2</v>
      </c>
      <c r="AH24" s="36">
        <f t="shared" si="17"/>
        <v>6.3316599349173386E-2</v>
      </c>
    </row>
    <row r="25" spans="1:36" ht="33.75" customHeight="1" x14ac:dyDescent="0.3">
      <c r="A25" s="64">
        <v>43374</v>
      </c>
      <c r="B25" s="38" t="s">
        <v>12</v>
      </c>
      <c r="C25" s="29">
        <v>897</v>
      </c>
      <c r="D25" s="30">
        <v>83</v>
      </c>
      <c r="E25" s="30" t="s">
        <v>15</v>
      </c>
      <c r="F25" s="31">
        <v>980</v>
      </c>
      <c r="G25" s="29">
        <v>1057</v>
      </c>
      <c r="H25" s="30">
        <v>163</v>
      </c>
      <c r="I25" s="30">
        <v>6</v>
      </c>
      <c r="J25" s="31">
        <v>1226</v>
      </c>
      <c r="K25" s="29">
        <v>289</v>
      </c>
      <c r="L25" s="30">
        <v>41</v>
      </c>
      <c r="M25" s="32">
        <v>0</v>
      </c>
      <c r="N25" s="31">
        <v>330</v>
      </c>
      <c r="O25" s="29">
        <v>241</v>
      </c>
      <c r="P25" s="30">
        <v>76</v>
      </c>
      <c r="Q25" s="30">
        <v>0</v>
      </c>
      <c r="R25" s="31">
        <v>317</v>
      </c>
      <c r="S25" s="29">
        <v>626</v>
      </c>
      <c r="T25" s="30">
        <v>177</v>
      </c>
      <c r="U25" s="30">
        <v>0</v>
      </c>
      <c r="V25" s="31">
        <v>803</v>
      </c>
      <c r="W25" s="30">
        <v>351</v>
      </c>
      <c r="X25" s="30">
        <v>135</v>
      </c>
      <c r="Y25" s="30" t="s">
        <v>15</v>
      </c>
      <c r="Z25" s="31">
        <v>486</v>
      </c>
      <c r="AA25" s="32">
        <v>21</v>
      </c>
      <c r="AB25" s="32">
        <v>21</v>
      </c>
      <c r="AC25" s="32">
        <v>0</v>
      </c>
      <c r="AD25" s="32">
        <v>42</v>
      </c>
      <c r="AE25" s="29">
        <f>[4]Combi_pr_Tab124_HU_2019!AD26</f>
        <v>3482</v>
      </c>
      <c r="AF25" s="30">
        <f>[4]Combi_pr_Tab124_HU_2019!AE26</f>
        <v>696</v>
      </c>
      <c r="AG25" s="30">
        <f>[4]Combi_pr_Tab124_HU_2019!AF26</f>
        <v>6</v>
      </c>
      <c r="AH25" s="31">
        <f t="shared" ref="AH25" si="18">AE25+AF25+AG25</f>
        <v>4184</v>
      </c>
    </row>
    <row r="26" spans="1:36" ht="33.75" customHeight="1" thickBot="1" x14ac:dyDescent="0.35">
      <c r="A26" s="65"/>
      <c r="B26" s="33" t="s">
        <v>13</v>
      </c>
      <c r="C26" s="34">
        <f>C25/C$31</f>
        <v>6.3160118293198148E-2</v>
      </c>
      <c r="D26" s="35">
        <f t="shared" si="17"/>
        <v>9.29451287793953E-2</v>
      </c>
      <c r="E26" s="35" t="s">
        <v>16</v>
      </c>
      <c r="F26" s="36">
        <f t="shared" si="17"/>
        <v>6.4922159655515066E-2</v>
      </c>
      <c r="G26" s="34">
        <f t="shared" si="17"/>
        <v>6.2789592491386478E-2</v>
      </c>
      <c r="H26" s="35">
        <f t="shared" si="17"/>
        <v>7.0198105081826015E-2</v>
      </c>
      <c r="I26" s="35">
        <f t="shared" si="17"/>
        <v>0.3</v>
      </c>
      <c r="J26" s="36">
        <f t="shared" si="17"/>
        <v>6.3934084272006669E-2</v>
      </c>
      <c r="K26" s="34">
        <f t="shared" si="17"/>
        <v>7.7939590075512405E-2</v>
      </c>
      <c r="L26" s="35">
        <f t="shared" si="17"/>
        <v>9.2550790067720087E-2</v>
      </c>
      <c r="M26" s="37">
        <v>0</v>
      </c>
      <c r="N26" s="36">
        <f t="shared" si="17"/>
        <v>7.9345996633806204E-2</v>
      </c>
      <c r="O26" s="34">
        <f t="shared" si="17"/>
        <v>5.1462737561392267E-2</v>
      </c>
      <c r="P26" s="35">
        <f t="shared" si="17"/>
        <v>5.4363376251788269E-2</v>
      </c>
      <c r="Q26" s="35">
        <f t="shared" si="17"/>
        <v>0</v>
      </c>
      <c r="R26" s="36">
        <f t="shared" si="17"/>
        <v>5.206964520367937E-2</v>
      </c>
      <c r="S26" s="34">
        <f t="shared" si="17"/>
        <v>7.4728423063149099E-2</v>
      </c>
      <c r="T26" s="35">
        <f t="shared" si="17"/>
        <v>0.1291970802919708</v>
      </c>
      <c r="U26" s="37" t="s">
        <v>16</v>
      </c>
      <c r="V26" s="36">
        <f t="shared" si="17"/>
        <v>8.2384323381553298E-2</v>
      </c>
      <c r="W26" s="37">
        <f t="shared" si="17"/>
        <v>7.1297989031078604E-2</v>
      </c>
      <c r="X26" s="37">
        <f t="shared" si="17"/>
        <v>0.10082150858849888</v>
      </c>
      <c r="Y26" s="37" t="s">
        <v>16</v>
      </c>
      <c r="Z26" s="36">
        <f t="shared" si="17"/>
        <v>7.7610986905142121E-2</v>
      </c>
      <c r="AA26" s="37">
        <f t="shared" si="17"/>
        <v>4.1095890410958902E-2</v>
      </c>
      <c r="AB26" s="37">
        <f t="shared" si="17"/>
        <v>0.18260869565217391</v>
      </c>
      <c r="AC26" s="37" t="s">
        <v>16</v>
      </c>
      <c r="AD26" s="37">
        <f t="shared" si="17"/>
        <v>6.7092651757188496E-2</v>
      </c>
      <c r="AE26" s="34">
        <f t="shared" si="17"/>
        <v>6.540441038356061E-2</v>
      </c>
      <c r="AF26" s="35">
        <f t="shared" si="17"/>
        <v>8.8324873096446696E-2</v>
      </c>
      <c r="AG26" s="35">
        <f t="shared" si="17"/>
        <v>0.17142857142857143</v>
      </c>
      <c r="AH26" s="36">
        <f t="shared" si="17"/>
        <v>6.8418556734747268E-2</v>
      </c>
    </row>
    <row r="27" spans="1:36" ht="33.75" customHeight="1" x14ac:dyDescent="0.3">
      <c r="A27" s="64">
        <v>43405</v>
      </c>
      <c r="B27" s="38" t="s">
        <v>12</v>
      </c>
      <c r="C27" s="29">
        <v>1542</v>
      </c>
      <c r="D27" s="30">
        <v>94</v>
      </c>
      <c r="E27" s="30" t="s">
        <v>15</v>
      </c>
      <c r="F27" s="31">
        <v>1636</v>
      </c>
      <c r="G27" s="29">
        <v>1690</v>
      </c>
      <c r="H27" s="30">
        <v>137</v>
      </c>
      <c r="I27" s="30">
        <v>4</v>
      </c>
      <c r="J27" s="31">
        <v>1831</v>
      </c>
      <c r="K27" s="29">
        <v>423</v>
      </c>
      <c r="L27" s="30">
        <v>56</v>
      </c>
      <c r="M27" s="32">
        <v>0</v>
      </c>
      <c r="N27" s="31">
        <v>479</v>
      </c>
      <c r="O27" s="29">
        <v>413</v>
      </c>
      <c r="P27" s="30">
        <v>103</v>
      </c>
      <c r="Q27" s="30">
        <v>0</v>
      </c>
      <c r="R27" s="31">
        <v>516</v>
      </c>
      <c r="S27" s="29">
        <v>761</v>
      </c>
      <c r="T27" s="30">
        <v>149</v>
      </c>
      <c r="U27" s="30">
        <v>0</v>
      </c>
      <c r="V27" s="31">
        <v>910</v>
      </c>
      <c r="W27" s="29">
        <v>472</v>
      </c>
      <c r="X27" s="30">
        <v>107</v>
      </c>
      <c r="Y27" s="30" t="s">
        <v>15</v>
      </c>
      <c r="Z27" s="31">
        <v>579</v>
      </c>
      <c r="AA27" s="32">
        <v>67</v>
      </c>
      <c r="AB27" s="32">
        <v>18</v>
      </c>
      <c r="AC27" s="32">
        <v>0</v>
      </c>
      <c r="AD27" s="32">
        <v>85</v>
      </c>
      <c r="AE27" s="29">
        <f>[4]Combi_pr_Tab124_HU_2019!AD28</f>
        <v>5368</v>
      </c>
      <c r="AF27" s="30">
        <f>[4]Combi_pr_Tab124_HU_2019!AE28</f>
        <v>664</v>
      </c>
      <c r="AG27" s="30">
        <f>[4]Combi_pr_Tab124_HU_2019!AF28</f>
        <v>4</v>
      </c>
      <c r="AH27" s="31">
        <f t="shared" ref="AH27" si="19">AE27+AF27+AG27</f>
        <v>6036</v>
      </c>
    </row>
    <row r="28" spans="1:36" ht="33.75" customHeight="1" thickBot="1" x14ac:dyDescent="0.35">
      <c r="A28" s="65"/>
      <c r="B28" s="33" t="s">
        <v>13</v>
      </c>
      <c r="C28" s="34">
        <f>C27/C$31</f>
        <v>0.10857625686523024</v>
      </c>
      <c r="D28" s="35">
        <f t="shared" ref="D28:AH28" si="20">D27/D$31</f>
        <v>0.10526315789473684</v>
      </c>
      <c r="E28" s="35" t="s">
        <v>16</v>
      </c>
      <c r="F28" s="36">
        <f t="shared" si="20"/>
        <v>0.10838025836369659</v>
      </c>
      <c r="G28" s="34">
        <f t="shared" si="20"/>
        <v>0.10039206368064631</v>
      </c>
      <c r="H28" s="35">
        <f t="shared" si="20"/>
        <v>5.9000861326442722E-2</v>
      </c>
      <c r="I28" s="35">
        <f t="shared" si="20"/>
        <v>0.2</v>
      </c>
      <c r="J28" s="36">
        <f t="shared" si="20"/>
        <v>9.5483938256153519E-2</v>
      </c>
      <c r="K28" s="34">
        <f t="shared" si="20"/>
        <v>0.11407766990291263</v>
      </c>
      <c r="L28" s="35">
        <f t="shared" si="20"/>
        <v>0.12641083521444696</v>
      </c>
      <c r="M28" s="37">
        <v>0</v>
      </c>
      <c r="N28" s="36">
        <f t="shared" si="20"/>
        <v>0.11517191632603992</v>
      </c>
      <c r="O28" s="34">
        <f t="shared" si="20"/>
        <v>8.8191330343796712E-2</v>
      </c>
      <c r="P28" s="35">
        <f t="shared" si="20"/>
        <v>7.3676680972818306E-2</v>
      </c>
      <c r="Q28" s="35">
        <f t="shared" si="20"/>
        <v>0</v>
      </c>
      <c r="R28" s="36">
        <f t="shared" si="20"/>
        <v>8.4756898817345591E-2</v>
      </c>
      <c r="S28" s="34">
        <f t="shared" si="20"/>
        <v>9.0843977557598182E-2</v>
      </c>
      <c r="T28" s="35">
        <f t="shared" si="20"/>
        <v>0.10875912408759124</v>
      </c>
      <c r="U28" s="37" t="s">
        <v>16</v>
      </c>
      <c r="V28" s="36">
        <f t="shared" si="20"/>
        <v>9.3362060121062893E-2</v>
      </c>
      <c r="W28" s="34">
        <f t="shared" si="20"/>
        <v>9.5876498070282354E-2</v>
      </c>
      <c r="X28" s="35">
        <f t="shared" si="20"/>
        <v>7.991038088125467E-2</v>
      </c>
      <c r="Y28" s="37" t="s">
        <v>16</v>
      </c>
      <c r="Z28" s="36">
        <f t="shared" si="20"/>
        <v>9.2462472053656986E-2</v>
      </c>
      <c r="AA28" s="37">
        <f t="shared" si="20"/>
        <v>0.13111545988258316</v>
      </c>
      <c r="AB28" s="37">
        <f t="shared" si="20"/>
        <v>0.15652173913043479</v>
      </c>
      <c r="AC28" s="37" t="s">
        <v>16</v>
      </c>
      <c r="AD28" s="37">
        <f t="shared" si="20"/>
        <v>0.13578274760383385</v>
      </c>
      <c r="AE28" s="34">
        <f t="shared" si="20"/>
        <v>0.10083023404335249</v>
      </c>
      <c r="AF28" s="35">
        <f t="shared" si="20"/>
        <v>8.4263959390862939E-2</v>
      </c>
      <c r="AG28" s="35">
        <f t="shared" si="20"/>
        <v>0.11428571428571428</v>
      </c>
      <c r="AH28" s="36">
        <f t="shared" si="20"/>
        <v>9.8703252497833308E-2</v>
      </c>
    </row>
    <row r="29" spans="1:36" ht="33.75" customHeight="1" x14ac:dyDescent="0.3">
      <c r="A29" s="64">
        <v>43435</v>
      </c>
      <c r="B29" s="38" t="s">
        <v>12</v>
      </c>
      <c r="C29" s="29">
        <v>1615</v>
      </c>
      <c r="D29" s="30">
        <v>78</v>
      </c>
      <c r="E29" s="30" t="s">
        <v>15</v>
      </c>
      <c r="F29" s="31">
        <v>1693</v>
      </c>
      <c r="G29" s="29">
        <v>2217</v>
      </c>
      <c r="H29" s="30">
        <v>155</v>
      </c>
      <c r="I29" s="30">
        <v>0</v>
      </c>
      <c r="J29" s="31">
        <v>2372</v>
      </c>
      <c r="K29" s="29">
        <v>401</v>
      </c>
      <c r="L29" s="30">
        <v>37</v>
      </c>
      <c r="M29" s="32">
        <v>0</v>
      </c>
      <c r="N29" s="31">
        <v>438</v>
      </c>
      <c r="O29" s="29">
        <v>732</v>
      </c>
      <c r="P29" s="30">
        <v>257</v>
      </c>
      <c r="Q29" s="30">
        <v>0</v>
      </c>
      <c r="R29" s="31">
        <v>989</v>
      </c>
      <c r="S29" s="29">
        <v>794</v>
      </c>
      <c r="T29" s="30">
        <v>98</v>
      </c>
      <c r="U29" s="30">
        <v>0</v>
      </c>
      <c r="V29" s="31">
        <v>892</v>
      </c>
      <c r="W29" s="29">
        <v>581</v>
      </c>
      <c r="X29" s="30">
        <v>108</v>
      </c>
      <c r="Y29" s="30" t="s">
        <v>15</v>
      </c>
      <c r="Z29" s="31">
        <v>689</v>
      </c>
      <c r="AA29" s="32">
        <v>68</v>
      </c>
      <c r="AB29" s="32">
        <v>14</v>
      </c>
      <c r="AC29" s="32">
        <v>0</v>
      </c>
      <c r="AD29" s="32">
        <v>82</v>
      </c>
      <c r="AE29" s="29">
        <f>[4]Combi_pr_Tab124_HU_2019!AD30</f>
        <v>6408</v>
      </c>
      <c r="AF29" s="30">
        <f>[4]Combi_pr_Tab124_HU_2019!AE30</f>
        <v>747</v>
      </c>
      <c r="AG29" s="30">
        <f>[4]Combi_pr_Tab124_HU_2019!AF30</f>
        <v>0</v>
      </c>
      <c r="AH29" s="31">
        <f t="shared" ref="AH29" si="21">AE29+AF29+AG29</f>
        <v>7155</v>
      </c>
    </row>
    <row r="30" spans="1:36" ht="33.75" customHeight="1" thickBot="1" x14ac:dyDescent="0.35">
      <c r="A30" s="65"/>
      <c r="B30" s="33" t="s">
        <v>13</v>
      </c>
      <c r="C30" s="34">
        <f>C29/C$31</f>
        <v>0.11371637797493311</v>
      </c>
      <c r="D30" s="35">
        <f t="shared" ref="D30:AH30" si="22">D29/D$31</f>
        <v>8.7346024636058228E-2</v>
      </c>
      <c r="E30" s="35" t="s">
        <v>16</v>
      </c>
      <c r="F30" s="36">
        <f t="shared" si="22"/>
        <v>0.11215634315998675</v>
      </c>
      <c r="G30" s="34">
        <f t="shared" si="22"/>
        <v>0.13169775454437449</v>
      </c>
      <c r="H30" s="35">
        <f t="shared" si="22"/>
        <v>6.6752799310938846E-2</v>
      </c>
      <c r="I30" s="35">
        <f t="shared" si="22"/>
        <v>0</v>
      </c>
      <c r="J30" s="36">
        <f t="shared" si="22"/>
        <v>0.12369628702544848</v>
      </c>
      <c r="K30" s="34">
        <f t="shared" si="22"/>
        <v>0.1081445523193096</v>
      </c>
      <c r="L30" s="35">
        <f t="shared" si="22"/>
        <v>8.35214446952596E-2</v>
      </c>
      <c r="M30" s="37">
        <v>0</v>
      </c>
      <c r="N30" s="36">
        <f t="shared" si="22"/>
        <v>0.1053137773503246</v>
      </c>
      <c r="O30" s="34">
        <f t="shared" si="22"/>
        <v>0.15631005765534914</v>
      </c>
      <c r="P30" s="35">
        <f t="shared" si="22"/>
        <v>0.1838340486409156</v>
      </c>
      <c r="Q30" s="35">
        <f t="shared" si="22"/>
        <v>0</v>
      </c>
      <c r="R30" s="36">
        <f t="shared" si="22"/>
        <v>0.16245072273324573</v>
      </c>
      <c r="S30" s="34">
        <f t="shared" si="22"/>
        <v>9.4783335322907961E-2</v>
      </c>
      <c r="T30" s="35">
        <f t="shared" si="22"/>
        <v>7.153284671532846E-2</v>
      </c>
      <c r="U30" s="37" t="s">
        <v>16</v>
      </c>
      <c r="V30" s="36">
        <f t="shared" si="22"/>
        <v>9.151533805273418E-2</v>
      </c>
      <c r="W30" s="34">
        <f t="shared" si="22"/>
        <v>0.11801746902295349</v>
      </c>
      <c r="X30" s="35">
        <f t="shared" si="22"/>
        <v>8.0657206870799109E-2</v>
      </c>
      <c r="Y30" s="37" t="s">
        <v>16</v>
      </c>
      <c r="Z30" s="36">
        <f t="shared" si="22"/>
        <v>0.11002874480996487</v>
      </c>
      <c r="AA30" s="37">
        <f t="shared" si="22"/>
        <v>0.13307240704500978</v>
      </c>
      <c r="AB30" s="37">
        <f t="shared" si="22"/>
        <v>0.12173913043478261</v>
      </c>
      <c r="AC30" s="37" t="s">
        <v>16</v>
      </c>
      <c r="AD30" s="37">
        <f t="shared" si="22"/>
        <v>0.13099041533546327</v>
      </c>
      <c r="AE30" s="34">
        <f t="shared" si="22"/>
        <v>0.12036515271046996</v>
      </c>
      <c r="AF30" s="35">
        <f t="shared" si="22"/>
        <v>9.4796954314720808E-2</v>
      </c>
      <c r="AG30" s="35">
        <f t="shared" si="22"/>
        <v>0</v>
      </c>
      <c r="AH30" s="36">
        <f t="shared" si="22"/>
        <v>0.11700161889032427</v>
      </c>
    </row>
    <row r="31" spans="1:36" s="133" customFormat="1" ht="33.75" customHeight="1" x14ac:dyDescent="0.3">
      <c r="A31" s="69" t="s">
        <v>41</v>
      </c>
      <c r="B31" s="38" t="s">
        <v>12</v>
      </c>
      <c r="C31" s="29">
        <f>C7+C9+C11+C13+C15+C17+C19+C21+C23+C25+C27+C29</f>
        <v>14202</v>
      </c>
      <c r="D31" s="30">
        <f t="shared" ref="D31:T31" si="23">D7+D9+D11+D13+D15+D17+D19+D21+D23+D25+D27+D29</f>
        <v>893</v>
      </c>
      <c r="E31" s="30" t="s">
        <v>15</v>
      </c>
      <c r="F31" s="31">
        <f t="shared" si="23"/>
        <v>15095</v>
      </c>
      <c r="G31" s="29">
        <f>G7+G9+G11+G13+G15+G17+G19+G21+G23+G25+G27+G29</f>
        <v>16834</v>
      </c>
      <c r="H31" s="30">
        <f t="shared" si="23"/>
        <v>2322</v>
      </c>
      <c r="I31" s="30">
        <f t="shared" si="23"/>
        <v>20</v>
      </c>
      <c r="J31" s="31">
        <f t="shared" si="23"/>
        <v>19176</v>
      </c>
      <c r="K31" s="29">
        <f t="shared" si="23"/>
        <v>3708</v>
      </c>
      <c r="L31" s="30">
        <f t="shared" si="23"/>
        <v>443</v>
      </c>
      <c r="M31" s="30">
        <v>8</v>
      </c>
      <c r="N31" s="31">
        <f t="shared" si="23"/>
        <v>4159</v>
      </c>
      <c r="O31" s="29">
        <f t="shared" si="23"/>
        <v>4683</v>
      </c>
      <c r="P31" s="30">
        <f t="shared" si="23"/>
        <v>1398</v>
      </c>
      <c r="Q31" s="30">
        <f t="shared" si="23"/>
        <v>7</v>
      </c>
      <c r="R31" s="31">
        <f t="shared" si="23"/>
        <v>6088</v>
      </c>
      <c r="S31" s="29">
        <f t="shared" si="23"/>
        <v>8377</v>
      </c>
      <c r="T31" s="30">
        <f t="shared" si="23"/>
        <v>1370</v>
      </c>
      <c r="U31" s="30">
        <v>0</v>
      </c>
      <c r="V31" s="31">
        <f>SUM(S31:U31)</f>
        <v>9747</v>
      </c>
      <c r="W31" s="29">
        <f t="shared" ref="W31:X31" si="24">W7+W9+W11+W13+W15+W17+W19+W21+W23+W25+W27+W29</f>
        <v>4923</v>
      </c>
      <c r="X31" s="30">
        <f t="shared" si="24"/>
        <v>1339</v>
      </c>
      <c r="Y31" s="30" t="s">
        <v>15</v>
      </c>
      <c r="Z31" s="31">
        <f>SUM(W31:Y31)</f>
        <v>6262</v>
      </c>
      <c r="AA31" s="29">
        <f t="shared" ref="AA31:AB31" si="25">AA7+AA9+AA11+AA13+AA15+AA17+AA19+AA21+AA23+AA25+AA27+AA29</f>
        <v>511</v>
      </c>
      <c r="AB31" s="30">
        <f t="shared" si="25"/>
        <v>115</v>
      </c>
      <c r="AC31" s="30">
        <v>0</v>
      </c>
      <c r="AD31" s="31">
        <f>SUM(AA31:AC31)</f>
        <v>626</v>
      </c>
      <c r="AE31" s="29">
        <f t="shared" ref="AE31:AG31" si="26">AE7+AE9+AE11+AE13+AE15+AE17+AE19+AE21+AE23+AE25+AE27+AE29</f>
        <v>53238</v>
      </c>
      <c r="AF31" s="30">
        <f t="shared" si="26"/>
        <v>7880</v>
      </c>
      <c r="AG31" s="30">
        <f t="shared" si="26"/>
        <v>35</v>
      </c>
      <c r="AH31" s="31">
        <f>F31+J31+N31+R31+V31+Z31+AD31</f>
        <v>61153</v>
      </c>
      <c r="AI31" s="133" t="s">
        <v>50</v>
      </c>
      <c r="AJ31" s="133">
        <f>AH7+AH9+AH11+AH13+AH15+AH17+AH19++AH21+AH23+AH25+AH27+AH29</f>
        <v>61153</v>
      </c>
    </row>
    <row r="32" spans="1:36" ht="33.75" customHeight="1" thickBot="1" x14ac:dyDescent="0.35">
      <c r="A32" s="70"/>
      <c r="B32" s="33" t="s">
        <v>13</v>
      </c>
      <c r="C32" s="34">
        <f>C31/C$31</f>
        <v>1</v>
      </c>
      <c r="D32" s="35">
        <f t="shared" ref="D32:X32" si="27">D31/D$31</f>
        <v>1</v>
      </c>
      <c r="E32" s="35" t="s">
        <v>16</v>
      </c>
      <c r="F32" s="36">
        <f t="shared" si="27"/>
        <v>1</v>
      </c>
      <c r="G32" s="34">
        <f t="shared" si="27"/>
        <v>1</v>
      </c>
      <c r="H32" s="35">
        <f t="shared" si="27"/>
        <v>1</v>
      </c>
      <c r="I32" s="35">
        <f t="shared" si="27"/>
        <v>1</v>
      </c>
      <c r="J32" s="36">
        <f t="shared" si="27"/>
        <v>1</v>
      </c>
      <c r="K32" s="34">
        <f t="shared" si="27"/>
        <v>1</v>
      </c>
      <c r="L32" s="35">
        <f t="shared" si="27"/>
        <v>1</v>
      </c>
      <c r="M32" s="35">
        <f t="shared" si="27"/>
        <v>1</v>
      </c>
      <c r="N32" s="36">
        <f t="shared" si="27"/>
        <v>1</v>
      </c>
      <c r="O32" s="34">
        <f t="shared" si="27"/>
        <v>1</v>
      </c>
      <c r="P32" s="35">
        <f t="shared" si="27"/>
        <v>1</v>
      </c>
      <c r="Q32" s="35">
        <f t="shared" si="27"/>
        <v>1</v>
      </c>
      <c r="R32" s="36">
        <f t="shared" si="27"/>
        <v>1</v>
      </c>
      <c r="S32" s="34">
        <f t="shared" si="27"/>
        <v>1</v>
      </c>
      <c r="T32" s="35">
        <f t="shared" si="27"/>
        <v>1</v>
      </c>
      <c r="U32" s="35" t="s">
        <v>16</v>
      </c>
      <c r="V32" s="36">
        <f t="shared" ref="V32" si="28">V31/V$31</f>
        <v>1</v>
      </c>
      <c r="W32" s="34">
        <f t="shared" si="27"/>
        <v>1</v>
      </c>
      <c r="X32" s="35">
        <f t="shared" si="27"/>
        <v>1</v>
      </c>
      <c r="Y32" s="35" t="s">
        <v>16</v>
      </c>
      <c r="Z32" s="36">
        <f t="shared" ref="Z32:AD32" si="29">Z31/Z$31</f>
        <v>1</v>
      </c>
      <c r="AA32" s="34">
        <f t="shared" si="29"/>
        <v>1</v>
      </c>
      <c r="AB32" s="35">
        <f t="shared" si="29"/>
        <v>1</v>
      </c>
      <c r="AC32" s="35" t="s">
        <v>16</v>
      </c>
      <c r="AD32" s="36">
        <f t="shared" si="29"/>
        <v>1</v>
      </c>
      <c r="AE32" s="34">
        <f>AE31/AE$31</f>
        <v>1</v>
      </c>
      <c r="AF32" s="35">
        <f>AF31/AF$31</f>
        <v>1</v>
      </c>
      <c r="AG32" s="35">
        <f>AG31/AG$31</f>
        <v>1</v>
      </c>
      <c r="AH32" s="36">
        <f t="shared" ref="AH32" si="30">AH31/AH$31</f>
        <v>1</v>
      </c>
    </row>
    <row r="33" spans="1:43" ht="54.75" customHeight="1" thickBot="1" x14ac:dyDescent="0.35">
      <c r="A33" s="134"/>
      <c r="B33" s="169"/>
      <c r="C33" s="11"/>
      <c r="D33" s="11"/>
      <c r="E33" s="11"/>
      <c r="F33" s="11"/>
      <c r="G33" s="11"/>
      <c r="H33" s="11"/>
      <c r="I33" s="11"/>
      <c r="J33" s="11"/>
      <c r="K33" s="11"/>
      <c r="L33" s="11"/>
      <c r="M33" s="11"/>
      <c r="N33" s="11"/>
      <c r="O33" s="11"/>
      <c r="P33" s="11"/>
      <c r="Q33" s="11"/>
      <c r="R33" s="11"/>
      <c r="S33" s="11"/>
      <c r="T33" s="11"/>
      <c r="U33" s="12"/>
      <c r="V33" s="11"/>
      <c r="W33" s="11"/>
      <c r="X33" s="11"/>
      <c r="Y33" s="12"/>
      <c r="Z33" s="11"/>
      <c r="AA33" s="12"/>
      <c r="AB33" s="11"/>
      <c r="AC33" s="12"/>
      <c r="AD33" s="11"/>
      <c r="AE33" s="11"/>
      <c r="AF33" s="11"/>
      <c r="AG33" s="11"/>
      <c r="AH33" s="11"/>
      <c r="AI33" s="170"/>
    </row>
    <row r="34" spans="1:43" ht="40.5" customHeight="1" thickBot="1" x14ac:dyDescent="0.35">
      <c r="A34" s="71" t="s">
        <v>23</v>
      </c>
      <c r="B34" s="72"/>
      <c r="C34" s="72"/>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21"/>
    </row>
    <row r="35" spans="1:43" ht="50.25" customHeight="1" thickBot="1" x14ac:dyDescent="0.35">
      <c r="A35" s="73" t="s">
        <v>24</v>
      </c>
      <c r="B35" s="74"/>
      <c r="C35" s="171">
        <v>3</v>
      </c>
      <c r="D35" s="172"/>
      <c r="E35" s="172"/>
      <c r="F35" s="173"/>
      <c r="G35" s="171">
        <v>5</v>
      </c>
      <c r="H35" s="172"/>
      <c r="I35" s="172"/>
      <c r="J35" s="173"/>
      <c r="K35" s="171">
        <v>1</v>
      </c>
      <c r="L35" s="172"/>
      <c r="M35" s="172"/>
      <c r="N35" s="173"/>
      <c r="O35" s="171">
        <v>1</v>
      </c>
      <c r="P35" s="172"/>
      <c r="Q35" s="172"/>
      <c r="R35" s="173"/>
      <c r="S35" s="171">
        <v>1</v>
      </c>
      <c r="T35" s="172"/>
      <c r="U35" s="172"/>
      <c r="V35" s="173"/>
      <c r="W35" s="171">
        <v>1</v>
      </c>
      <c r="X35" s="172"/>
      <c r="Y35" s="172"/>
      <c r="Z35" s="173"/>
      <c r="AA35" s="171">
        <v>3</v>
      </c>
      <c r="AB35" s="172"/>
      <c r="AC35" s="172"/>
      <c r="AD35" s="173"/>
      <c r="AE35" s="171">
        <f>SUM(C35:AD35)</f>
        <v>15</v>
      </c>
      <c r="AF35" s="172"/>
      <c r="AG35" s="172"/>
      <c r="AH35" s="173"/>
    </row>
    <row r="36" spans="1:43" s="174" customFormat="1" ht="50.25" customHeight="1" thickBot="1" x14ac:dyDescent="0.35">
      <c r="A36" s="73" t="s">
        <v>25</v>
      </c>
      <c r="B36" s="74"/>
      <c r="C36" s="75">
        <v>5</v>
      </c>
      <c r="D36" s="76"/>
      <c r="E36" s="76"/>
      <c r="F36" s="77"/>
      <c r="G36" s="75">
        <v>11</v>
      </c>
      <c r="H36" s="76"/>
      <c r="I36" s="76"/>
      <c r="J36" s="77"/>
      <c r="K36" s="75">
        <v>2</v>
      </c>
      <c r="L36" s="76"/>
      <c r="M36" s="76"/>
      <c r="N36" s="77"/>
      <c r="O36" s="75">
        <v>2</v>
      </c>
      <c r="P36" s="76"/>
      <c r="Q36" s="76"/>
      <c r="R36" s="77"/>
      <c r="S36" s="75">
        <v>1</v>
      </c>
      <c r="T36" s="76"/>
      <c r="U36" s="76"/>
      <c r="V36" s="77"/>
      <c r="W36" s="75">
        <v>1</v>
      </c>
      <c r="X36" s="76"/>
      <c r="Y36" s="76"/>
      <c r="Z36" s="77"/>
      <c r="AA36" s="75">
        <v>3</v>
      </c>
      <c r="AB36" s="76"/>
      <c r="AC36" s="76"/>
      <c r="AD36" s="77"/>
      <c r="AE36" s="78">
        <f>SUM(C36:AD36)</f>
        <v>25</v>
      </c>
      <c r="AF36" s="79"/>
      <c r="AG36" s="79"/>
      <c r="AH36" s="80"/>
      <c r="AI36" s="22"/>
      <c r="AJ36" s="22"/>
      <c r="AK36" s="22"/>
      <c r="AL36" s="22"/>
      <c r="AM36" s="22"/>
      <c r="AN36" s="22"/>
      <c r="AO36" s="22"/>
      <c r="AP36" s="22"/>
      <c r="AQ36" s="22"/>
    </row>
    <row r="37" spans="1:43" ht="52.5" customHeight="1" x14ac:dyDescent="0.3">
      <c r="A37" s="18" t="s">
        <v>26</v>
      </c>
      <c r="B37" s="39"/>
      <c r="C37" s="19"/>
      <c r="D37" s="19"/>
      <c r="E37" s="19"/>
      <c r="F37" s="19"/>
      <c r="G37" s="19"/>
      <c r="H37" s="19"/>
      <c r="I37" s="19"/>
      <c r="J37" s="19"/>
      <c r="K37" s="19"/>
      <c r="L37" s="19"/>
      <c r="M37" s="19"/>
      <c r="N37" s="19"/>
      <c r="O37" s="19"/>
      <c r="P37" s="19"/>
      <c r="Q37" s="19"/>
      <c r="R37" s="19"/>
      <c r="S37" s="19"/>
      <c r="T37" s="19"/>
      <c r="U37" s="19"/>
      <c r="V37" s="19"/>
      <c r="W37" s="19"/>
      <c r="X37" s="19"/>
      <c r="Y37" s="19"/>
    </row>
  </sheetData>
  <mergeCells count="52">
    <mergeCell ref="S36:V36"/>
    <mergeCell ref="W36:Z36"/>
    <mergeCell ref="AA36:AD36"/>
    <mergeCell ref="AE36:AH36"/>
    <mergeCell ref="O35:R35"/>
    <mergeCell ref="S35:V35"/>
    <mergeCell ref="W35:Z35"/>
    <mergeCell ref="AA35:AD35"/>
    <mergeCell ref="AE35:AH35"/>
    <mergeCell ref="A36:B36"/>
    <mergeCell ref="C36:F36"/>
    <mergeCell ref="G36:J36"/>
    <mergeCell ref="K36:N36"/>
    <mergeCell ref="O36:R36"/>
    <mergeCell ref="A31:A32"/>
    <mergeCell ref="A34:C34"/>
    <mergeCell ref="A35:B35"/>
    <mergeCell ref="C35:F35"/>
    <mergeCell ref="G35:J35"/>
    <mergeCell ref="K35:N35"/>
    <mergeCell ref="A19:A20"/>
    <mergeCell ref="A21:A22"/>
    <mergeCell ref="A23:A24"/>
    <mergeCell ref="A25:A26"/>
    <mergeCell ref="A27:A28"/>
    <mergeCell ref="A29:A30"/>
    <mergeCell ref="A7:A8"/>
    <mergeCell ref="A9:A10"/>
    <mergeCell ref="A11:A12"/>
    <mergeCell ref="A13:A14"/>
    <mergeCell ref="A15:A16"/>
    <mergeCell ref="A17:A18"/>
    <mergeCell ref="AA4:AD4"/>
    <mergeCell ref="AE4:AH4"/>
    <mergeCell ref="C5:F5"/>
    <mergeCell ref="G5:J5"/>
    <mergeCell ref="K5:N5"/>
    <mergeCell ref="O5:R5"/>
    <mergeCell ref="S5:V5"/>
    <mergeCell ref="W5:Z5"/>
    <mergeCell ref="AA5:AD5"/>
    <mergeCell ref="AE5:AH5"/>
    <mergeCell ref="A1:AH1"/>
    <mergeCell ref="A2:AH2"/>
    <mergeCell ref="A3:B6"/>
    <mergeCell ref="C3:AH3"/>
    <mergeCell ref="C4:F4"/>
    <mergeCell ref="G4:J4"/>
    <mergeCell ref="K4:N4"/>
    <mergeCell ref="O4:R4"/>
    <mergeCell ref="S4:V4"/>
    <mergeCell ref="W4:Z4"/>
  </mergeCells>
  <pageMargins left="0.70866141732283472" right="0.70866141732283472" top="0.74803149606299213" bottom="0.74803149606299213" header="0.31496062992125984" footer="0.31496062992125984"/>
  <pageSetup paperSize="8" scale="44" orientation="landscape" r:id="rId1"/>
  <headerFooter>
    <oddFooter>&amp;L&amp;F
&amp;D&amp;C&amp;A&amp;R&amp;P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Tab121_2019_Web</vt:lpstr>
      <vt:lpstr>Tab 122_2019_Web</vt:lpstr>
      <vt:lpstr>Tab 123_2019_web</vt:lpstr>
      <vt:lpstr>TAB124_2019_web</vt:lpstr>
    </vt:vector>
  </TitlesOfParts>
  <Company>IWEPS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Colicis</dc:creator>
  <cp:lastModifiedBy>Olivier Colicis</cp:lastModifiedBy>
  <dcterms:created xsi:type="dcterms:W3CDTF">2019-04-19T13:43:19Z</dcterms:created>
  <dcterms:modified xsi:type="dcterms:W3CDTF">2021-06-01T10:00:31Z</dcterms:modified>
</cp:coreProperties>
</file>