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110\"/>
    </mc:Choice>
  </mc:AlternateContent>
  <xr:revisionPtr revIDLastSave="0" documentId="13_ncr:1_{374B9810-52D5-409B-9FD3-24250194B273}" xr6:coauthVersionLast="47" xr6:coauthVersionMax="47" xr10:uidLastSave="{00000000-0000-0000-0000-000000000000}"/>
  <bookViews>
    <workbookView xWindow="-28920" yWindow="-120" windowWidth="29040" windowHeight="15840" tabRatio="810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4" i="1" l="1"/>
  <c r="AC224" i="1"/>
  <c r="AD224" i="1"/>
  <c r="AE224" i="1"/>
  <c r="AF224" i="1"/>
  <c r="AB225" i="1"/>
  <c r="AC225" i="1"/>
  <c r="AD225" i="1"/>
  <c r="AE225" i="1"/>
  <c r="AF225" i="1"/>
  <c r="AB226" i="1"/>
  <c r="AC226" i="1"/>
  <c r="AD226" i="1"/>
  <c r="AE226" i="1"/>
  <c r="AF226" i="1"/>
  <c r="AB227" i="1"/>
  <c r="AC227" i="1"/>
  <c r="AD227" i="1"/>
  <c r="AE227" i="1"/>
  <c r="AF227" i="1"/>
  <c r="AB228" i="1"/>
  <c r="AC228" i="1"/>
  <c r="AD228" i="1"/>
  <c r="AE228" i="1"/>
  <c r="AF228" i="1"/>
  <c r="AB229" i="1"/>
  <c r="AC229" i="1"/>
  <c r="AD229" i="1"/>
  <c r="AE229" i="1"/>
  <c r="AF229" i="1"/>
  <c r="AB230" i="1"/>
  <c r="AC230" i="1"/>
  <c r="AD230" i="1"/>
  <c r="AE230" i="1"/>
  <c r="AF230" i="1"/>
  <c r="AB231" i="1"/>
  <c r="AC231" i="1"/>
  <c r="AD231" i="1"/>
  <c r="AE231" i="1"/>
  <c r="AF231" i="1"/>
  <c r="AB232" i="1"/>
  <c r="AC232" i="1"/>
  <c r="AD232" i="1"/>
  <c r="AE232" i="1"/>
  <c r="AF232" i="1"/>
  <c r="AB233" i="1"/>
  <c r="AC233" i="1"/>
  <c r="AD233" i="1"/>
  <c r="AE233" i="1"/>
  <c r="AF233" i="1"/>
  <c r="AB234" i="1"/>
  <c r="AC234" i="1"/>
  <c r="AD234" i="1"/>
  <c r="AE234" i="1"/>
  <c r="AF234" i="1"/>
  <c r="AF223" i="1" l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<sst xmlns="http://schemas.openxmlformats.org/spreadsheetml/2006/main" count="218" uniqueCount="59">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</sst>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tabel_consumer!$F$7:$F$246</c:f>
              <c:numCache>
                <c:formatCode>0</c:formatCode>
                <c:ptCount val="24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  <c:pt idx="220">
                  <c:v>-9.9804600244235928</c:v>
                </c:pt>
                <c:pt idx="221">
                  <c:v>-5.2294980303646499</c:v>
                </c:pt>
                <c:pt idx="222">
                  <c:v>-3.0517937501527577</c:v>
                </c:pt>
                <c:pt idx="223">
                  <c:v>-7.49655059105622</c:v>
                </c:pt>
                <c:pt idx="224">
                  <c:v>-10.65006057778794</c:v>
                </c:pt>
                <c:pt idx="225">
                  <c:v>-8.4970892382056551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tabel_consumer!$AF$7:$AF$246</c:f>
              <c:numCache>
                <c:formatCode>0</c:formatCode>
                <c:ptCount val="240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  <c:pt idx="222">
                  <c:v>-15.319566869693444</c:v>
                </c:pt>
                <c:pt idx="223">
                  <c:v>-15.319566869693444</c:v>
                </c:pt>
                <c:pt idx="224">
                  <c:v>-15.319566869693444</c:v>
                </c:pt>
                <c:pt idx="225">
                  <c:v>-15.319566869693444</c:v>
                </c:pt>
                <c:pt idx="226">
                  <c:v>-15.319566869693444</c:v>
                </c:pt>
                <c:pt idx="227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tabel_consumer!$B$7:$B$246</c:f>
              <c:numCache>
                <c:formatCode>0</c:formatCode>
                <c:ptCount val="24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  <c:pt idx="220">
                  <c:v>-3.6442419865933062</c:v>
                </c:pt>
                <c:pt idx="221">
                  <c:v>4.0493436118689843</c:v>
                </c:pt>
                <c:pt idx="222">
                  <c:v>-0.39079078353973484</c:v>
                </c:pt>
                <c:pt idx="223">
                  <c:v>-10.355051220702064</c:v>
                </c:pt>
                <c:pt idx="224">
                  <c:v>-12.517163173725098</c:v>
                </c:pt>
                <c:pt idx="225">
                  <c:v>-16.402194476299933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tabel_consumer!$AB$7:$AB$246</c:f>
              <c:numCache>
                <c:formatCode>0</c:formatCode>
                <c:ptCount val="240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  <c:pt idx="222">
                  <c:v>-14.521946938602239</c:v>
                </c:pt>
                <c:pt idx="223">
                  <c:v>-14.521946938602239</c:v>
                </c:pt>
                <c:pt idx="224">
                  <c:v>-14.521946938602239</c:v>
                </c:pt>
                <c:pt idx="225">
                  <c:v>-14.521946938602239</c:v>
                </c:pt>
                <c:pt idx="226">
                  <c:v>-14.521946938602239</c:v>
                </c:pt>
                <c:pt idx="227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tabel_consumer!$C$7:$C$246</c:f>
              <c:numCache>
                <c:formatCode>0</c:formatCode>
                <c:ptCount val="24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  <c:pt idx="220">
                  <c:v>42.887598111101063</c:v>
                </c:pt>
                <c:pt idx="221">
                  <c:v>33.057335733327584</c:v>
                </c:pt>
                <c:pt idx="222">
                  <c:v>27.146384217071294</c:v>
                </c:pt>
                <c:pt idx="223">
                  <c:v>27.961151143522812</c:v>
                </c:pt>
                <c:pt idx="224">
                  <c:v>26.723079137426655</c:v>
                </c:pt>
                <c:pt idx="225">
                  <c:v>18.206162476522689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tabel_consumer!$AC$7:$AC$246</c:f>
              <c:numCache>
                <c:formatCode>0</c:formatCode>
                <c:ptCount val="240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  <c:pt idx="222">
                  <c:v>34.477205816610578</c:v>
                </c:pt>
                <c:pt idx="223">
                  <c:v>34.477205816610578</c:v>
                </c:pt>
                <c:pt idx="224">
                  <c:v>34.477205816610578</c:v>
                </c:pt>
                <c:pt idx="225">
                  <c:v>34.477205816610578</c:v>
                </c:pt>
                <c:pt idx="226">
                  <c:v>34.477205816610578</c:v>
                </c:pt>
                <c:pt idx="227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tabel_consumer!$D$7:$D$246</c:f>
              <c:numCache>
                <c:formatCode>0</c:formatCode>
                <c:ptCount val="24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  <c:pt idx="220">
                  <c:v>1.1299999999999999</c:v>
                </c:pt>
                <c:pt idx="221">
                  <c:v>4.55</c:v>
                </c:pt>
                <c:pt idx="222">
                  <c:v>1.38</c:v>
                </c:pt>
                <c:pt idx="223">
                  <c:v>0.12</c:v>
                </c:pt>
                <c:pt idx="224">
                  <c:v>2.5499999999999998</c:v>
                </c:pt>
                <c:pt idx="225">
                  <c:v>-4.3099999999999996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49113510870815597"/>
                  <c:y val="3.49037672005877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tabel_consumer!$AD$7:$AD$246</c:f>
              <c:numCache>
                <c:formatCode>0</c:formatCode>
                <c:ptCount val="240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  <c:pt idx="222">
                  <c:v>-2.2666459329401087</c:v>
                </c:pt>
                <c:pt idx="223">
                  <c:v>-2.2666459329401087</c:v>
                </c:pt>
                <c:pt idx="224">
                  <c:v>-2.2666459329401087</c:v>
                </c:pt>
                <c:pt idx="225">
                  <c:v>-2.2666459329401087</c:v>
                </c:pt>
                <c:pt idx="226">
                  <c:v>-2.2666459329401087</c:v>
                </c:pt>
                <c:pt idx="227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tabel_consumer!$E$7:$E$246</c:f>
              <c:numCache>
                <c:formatCode>0</c:formatCode>
                <c:ptCount val="24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  <c:pt idx="220">
                  <c:v>5.48</c:v>
                </c:pt>
                <c:pt idx="221">
                  <c:v>3.54</c:v>
                </c:pt>
                <c:pt idx="222">
                  <c:v>13.95</c:v>
                </c:pt>
                <c:pt idx="223">
                  <c:v>8.2100000000000009</c:v>
                </c:pt>
                <c:pt idx="224">
                  <c:v>-5.91</c:v>
                </c:pt>
                <c:pt idx="225">
                  <c:v>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tabel_consumer!$AE$7:$AE$246</c:f>
              <c:numCache>
                <c:formatCode>0</c:formatCode>
                <c:ptCount val="240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  <c:pt idx="222">
                  <c:v>-10.02684099605608</c:v>
                </c:pt>
                <c:pt idx="223">
                  <c:v>-10.02684099605608</c:v>
                </c:pt>
                <c:pt idx="224">
                  <c:v>-10.02684099605608</c:v>
                </c:pt>
                <c:pt idx="225">
                  <c:v>-10.02684099605608</c:v>
                </c:pt>
                <c:pt idx="226">
                  <c:v>-10.02684099605608</c:v>
                </c:pt>
                <c:pt idx="227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59056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59056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59056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59056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8"/>
  <sheetViews>
    <sheetView tabSelected="1" workbookViewId="0">
      <pane xSplit="1" ySplit="6" topLeftCell="B220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34" sqref="A234"/>
    </sheetView>
  </sheetViews>
  <sheetFormatPr baseColWidth="10" defaultColWidth="9.109375" defaultRowHeight="13.2" x14ac:dyDescent="0.25"/>
  <cols>
    <col min="1" max="1" width="9.109375" style="48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5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49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0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1"/>
      <c r="C5" s="3"/>
      <c r="E5" s="3"/>
      <c r="F5" s="3"/>
    </row>
    <row r="6" spans="1:33" ht="81.75" customHeight="1" x14ac:dyDescent="0.25">
      <c r="A6" s="52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7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6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7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6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7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6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7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6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7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6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7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6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7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6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7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6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7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6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7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6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7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6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7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6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7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6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7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6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7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6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7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6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7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6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7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6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7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6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7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6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7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6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7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6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7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6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7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6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7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6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7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6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7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6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7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6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7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6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7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6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7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6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7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6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7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6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7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6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7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6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7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6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7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6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7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6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7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6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7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6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7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6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7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6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7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6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7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6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7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6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7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6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7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6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7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6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7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6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7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6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7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6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7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6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7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6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7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6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7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6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7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6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7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6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7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6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7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6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7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6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7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6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7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6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7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6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7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6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7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6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7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6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7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6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7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6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7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6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7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6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7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6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7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6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7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6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7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6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7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6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7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6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7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6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7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6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7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6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7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6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7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6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7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6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7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6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7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6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7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6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7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6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7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6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7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6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7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6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7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6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7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6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7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6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7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6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7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6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7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6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7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6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7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6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7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6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7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6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7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6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7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6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7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6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7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6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7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6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7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6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7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6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7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6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7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6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7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6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7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6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7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6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7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6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7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6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7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6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7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6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7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6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7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6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7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6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7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6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7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6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7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6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7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6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7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6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7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6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7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6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7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6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7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6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7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6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7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6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7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6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7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6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7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6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7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6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7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6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7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6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7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6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7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6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7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6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7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6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7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6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7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6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7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6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7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6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7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6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7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6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7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6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7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6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7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6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7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6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7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6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7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6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7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6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7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6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7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6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7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6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7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6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7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6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7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6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7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6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7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6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7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6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7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6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7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6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7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6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7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6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7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6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7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6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7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6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7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6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7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6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7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6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7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6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7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6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7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6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7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6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7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6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7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6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7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6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7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6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7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6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7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6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7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6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7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6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7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6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7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6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7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6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7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6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7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6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7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6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7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6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7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6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7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6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7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6">
        <v>43485</v>
      </c>
      <c r="AB199" s="39">
        <f t="shared" ref="AB199:AB224" si="15">AVERAGE(B$7:B$222)</f>
        <v>-14.521946938602239</v>
      </c>
      <c r="AC199" s="39">
        <f t="shared" ref="AC199:AC224" si="16">AVERAGE(C$7:C$222)</f>
        <v>34.477205816610578</v>
      </c>
      <c r="AD199" s="39">
        <f t="shared" ref="AD199:AD224" si="17">AVERAGE(D$7:D$222)</f>
        <v>-2.2666459329401087</v>
      </c>
      <c r="AE199" s="39">
        <f t="shared" ref="AE199:AE224" si="18">AVERAGE(E$7:E$222)</f>
        <v>-10.02684099605608</v>
      </c>
      <c r="AF199" s="39">
        <f t="shared" ref="AF199:AF224" si="19">AVERAGE(F$7:F$222)</f>
        <v>-15.319566869693444</v>
      </c>
    </row>
    <row r="200" spans="1:32" x14ac:dyDescent="0.25">
      <c r="A200" s="47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6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7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6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7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6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7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6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7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6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7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6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7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6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7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6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7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6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7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6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7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6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7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6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7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6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7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6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7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6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7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6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7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6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7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6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7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6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7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6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7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6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7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6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7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6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7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6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x14ac:dyDescent="0.25">
      <c r="A224" s="47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6">
        <v>44247</v>
      </c>
      <c r="AB224" s="39">
        <f t="shared" ref="AB224:AB234" si="20">AVERAGE(B$7:B$222)</f>
        <v>-14.521946938602239</v>
      </c>
      <c r="AC224" s="39">
        <f t="shared" ref="AC224:AC234" si="21">AVERAGE(C$7:C$222)</f>
        <v>34.477205816610578</v>
      </c>
      <c r="AD224" s="39">
        <f t="shared" ref="AD224:AD234" si="22">AVERAGE(D$7:D$222)</f>
        <v>-2.2666459329401087</v>
      </c>
      <c r="AE224" s="39">
        <f t="shared" ref="AE224:AE234" si="23">AVERAGE(E$7:E$222)</f>
        <v>-10.02684099605608</v>
      </c>
      <c r="AF224" s="39">
        <f t="shared" ref="AF224:AF234" si="24">AVERAGE(F$7:F$222)</f>
        <v>-15.319566869693444</v>
      </c>
    </row>
    <row r="225" spans="1:32" x14ac:dyDescent="0.25">
      <c r="A225" s="47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6">
        <v>44275</v>
      </c>
      <c r="AB225" s="39">
        <f t="shared" si="20"/>
        <v>-14.521946938602239</v>
      </c>
      <c r="AC225" s="39">
        <f t="shared" si="21"/>
        <v>34.477205816610578</v>
      </c>
      <c r="AD225" s="39">
        <f t="shared" si="22"/>
        <v>-2.2666459329401087</v>
      </c>
      <c r="AE225" s="39">
        <f t="shared" si="23"/>
        <v>-10.02684099605608</v>
      </c>
      <c r="AF225" s="39">
        <f t="shared" si="24"/>
        <v>-15.319566869693444</v>
      </c>
    </row>
    <row r="226" spans="1:32" x14ac:dyDescent="0.25">
      <c r="A226" s="47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6">
        <v>44306</v>
      </c>
      <c r="AB226" s="39">
        <f t="shared" si="20"/>
        <v>-14.521946938602239</v>
      </c>
      <c r="AC226" s="39">
        <f t="shared" si="21"/>
        <v>34.477205816610578</v>
      </c>
      <c r="AD226" s="39">
        <f t="shared" si="22"/>
        <v>-2.2666459329401087</v>
      </c>
      <c r="AE226" s="39">
        <f t="shared" si="23"/>
        <v>-10.02684099605608</v>
      </c>
      <c r="AF226" s="39">
        <f t="shared" si="24"/>
        <v>-15.319566869693444</v>
      </c>
    </row>
    <row r="227" spans="1:32" x14ac:dyDescent="0.25">
      <c r="A227" s="47">
        <v>44336</v>
      </c>
      <c r="B227" s="7">
        <v>-3.6442419865933062</v>
      </c>
      <c r="C227" s="7">
        <v>42.887598111101063</v>
      </c>
      <c r="D227" s="7">
        <v>1.1299999999999999</v>
      </c>
      <c r="E227" s="7">
        <v>5.48</v>
      </c>
      <c r="F227" s="7">
        <v>-9.9804600244235928</v>
      </c>
      <c r="AA227" s="46">
        <v>44336</v>
      </c>
      <c r="AB227" s="39">
        <f t="shared" si="20"/>
        <v>-14.521946938602239</v>
      </c>
      <c r="AC227" s="39">
        <f t="shared" si="21"/>
        <v>34.477205816610578</v>
      </c>
      <c r="AD227" s="39">
        <f t="shared" si="22"/>
        <v>-2.2666459329401087</v>
      </c>
      <c r="AE227" s="39">
        <f t="shared" si="23"/>
        <v>-10.02684099605608</v>
      </c>
      <c r="AF227" s="39">
        <f t="shared" si="24"/>
        <v>-15.319566869693444</v>
      </c>
    </row>
    <row r="228" spans="1:32" x14ac:dyDescent="0.25">
      <c r="A228" s="47">
        <v>44367</v>
      </c>
      <c r="B228" s="7">
        <v>4.0493436118689843</v>
      </c>
      <c r="C228" s="7">
        <v>33.057335733327584</v>
      </c>
      <c r="D228" s="7">
        <v>4.55</v>
      </c>
      <c r="E228" s="7">
        <v>3.54</v>
      </c>
      <c r="F228" s="7">
        <v>-5.2294980303646499</v>
      </c>
      <c r="AA228" s="46">
        <v>44367</v>
      </c>
      <c r="AB228" s="39">
        <f t="shared" si="20"/>
        <v>-14.521946938602239</v>
      </c>
      <c r="AC228" s="39">
        <f t="shared" si="21"/>
        <v>34.477205816610578</v>
      </c>
      <c r="AD228" s="39">
        <f t="shared" si="22"/>
        <v>-2.2666459329401087</v>
      </c>
      <c r="AE228" s="39">
        <f t="shared" si="23"/>
        <v>-10.02684099605608</v>
      </c>
      <c r="AF228" s="39">
        <f t="shared" si="24"/>
        <v>-15.319566869693444</v>
      </c>
    </row>
    <row r="229" spans="1:32" x14ac:dyDescent="0.25">
      <c r="A229" s="47">
        <v>44397</v>
      </c>
      <c r="B229" s="7">
        <v>-0.39079078353973484</v>
      </c>
      <c r="C229" s="7">
        <v>27.146384217071294</v>
      </c>
      <c r="D229" s="7">
        <v>1.38</v>
      </c>
      <c r="E229" s="7">
        <v>13.95</v>
      </c>
      <c r="F229" s="7">
        <v>-3.0517937501527577</v>
      </c>
      <c r="AA229" s="46">
        <v>44397</v>
      </c>
      <c r="AB229" s="39">
        <f t="shared" si="20"/>
        <v>-14.521946938602239</v>
      </c>
      <c r="AC229" s="39">
        <f t="shared" si="21"/>
        <v>34.477205816610578</v>
      </c>
      <c r="AD229" s="39">
        <f t="shared" si="22"/>
        <v>-2.2666459329401087</v>
      </c>
      <c r="AE229" s="39">
        <f t="shared" si="23"/>
        <v>-10.02684099605608</v>
      </c>
      <c r="AF229" s="39">
        <f t="shared" si="24"/>
        <v>-15.319566869693444</v>
      </c>
    </row>
    <row r="230" spans="1:32" x14ac:dyDescent="0.25">
      <c r="A230" s="47">
        <v>44428</v>
      </c>
      <c r="B230" s="7">
        <v>-10.355051220702064</v>
      </c>
      <c r="C230" s="7">
        <v>27.961151143522812</v>
      </c>
      <c r="D230" s="7">
        <v>0.12</v>
      </c>
      <c r="E230" s="7">
        <v>8.2100000000000009</v>
      </c>
      <c r="F230" s="7">
        <v>-7.49655059105622</v>
      </c>
      <c r="AA230" s="46">
        <v>44428</v>
      </c>
      <c r="AB230" s="39">
        <f t="shared" si="20"/>
        <v>-14.521946938602239</v>
      </c>
      <c r="AC230" s="39">
        <f t="shared" si="21"/>
        <v>34.477205816610578</v>
      </c>
      <c r="AD230" s="39">
        <f t="shared" si="22"/>
        <v>-2.2666459329401087</v>
      </c>
      <c r="AE230" s="39">
        <f t="shared" si="23"/>
        <v>-10.02684099605608</v>
      </c>
      <c r="AF230" s="39">
        <f t="shared" si="24"/>
        <v>-15.319566869693444</v>
      </c>
    </row>
    <row r="231" spans="1:32" x14ac:dyDescent="0.25">
      <c r="A231" s="47">
        <v>44459</v>
      </c>
      <c r="B231" s="7">
        <v>-12.517163173725098</v>
      </c>
      <c r="C231" s="7">
        <v>26.723079137426655</v>
      </c>
      <c r="D231" s="7">
        <v>2.5499999999999998</v>
      </c>
      <c r="E231" s="7">
        <v>-5.91</v>
      </c>
      <c r="F231" s="7">
        <v>-10.65006057778794</v>
      </c>
      <c r="AA231" s="46">
        <v>44459</v>
      </c>
      <c r="AB231" s="39">
        <f t="shared" si="20"/>
        <v>-14.521946938602239</v>
      </c>
      <c r="AC231" s="39">
        <f t="shared" si="21"/>
        <v>34.477205816610578</v>
      </c>
      <c r="AD231" s="39">
        <f t="shared" si="22"/>
        <v>-2.2666459329401087</v>
      </c>
      <c r="AE231" s="39">
        <f t="shared" si="23"/>
        <v>-10.02684099605608</v>
      </c>
      <c r="AF231" s="39">
        <f t="shared" si="24"/>
        <v>-15.319566869693444</v>
      </c>
    </row>
    <row r="232" spans="1:32" x14ac:dyDescent="0.25">
      <c r="A232" s="47">
        <v>44489</v>
      </c>
      <c r="B232" s="7">
        <v>-16.402194476299933</v>
      </c>
      <c r="C232" s="7">
        <v>18.206162476522689</v>
      </c>
      <c r="D232" s="7">
        <v>-4.3099999999999996</v>
      </c>
      <c r="E232" s="7">
        <v>4.93</v>
      </c>
      <c r="F232" s="7">
        <v>-8.4970892382056551</v>
      </c>
      <c r="AA232" s="46">
        <v>44489</v>
      </c>
      <c r="AB232" s="39">
        <f t="shared" si="20"/>
        <v>-14.521946938602239</v>
      </c>
      <c r="AC232" s="39">
        <f t="shared" si="21"/>
        <v>34.477205816610578</v>
      </c>
      <c r="AD232" s="39">
        <f t="shared" si="22"/>
        <v>-2.2666459329401087</v>
      </c>
      <c r="AE232" s="39">
        <f t="shared" si="23"/>
        <v>-10.02684099605608</v>
      </c>
      <c r="AF232" s="39">
        <f t="shared" si="24"/>
        <v>-15.319566869693444</v>
      </c>
    </row>
    <row r="233" spans="1:32" x14ac:dyDescent="0.25">
      <c r="B233" s="7"/>
      <c r="C233" s="7"/>
      <c r="D233" s="7"/>
      <c r="E233" s="7"/>
      <c r="F233" s="7"/>
      <c r="AA233" s="46">
        <v>44520</v>
      </c>
      <c r="AB233" s="39">
        <f t="shared" si="20"/>
        <v>-14.521946938602239</v>
      </c>
      <c r="AC233" s="39">
        <f t="shared" si="21"/>
        <v>34.477205816610578</v>
      </c>
      <c r="AD233" s="39">
        <f t="shared" si="22"/>
        <v>-2.2666459329401087</v>
      </c>
      <c r="AE233" s="39">
        <f t="shared" si="23"/>
        <v>-10.02684099605608</v>
      </c>
      <c r="AF233" s="39">
        <f t="shared" si="24"/>
        <v>-15.319566869693444</v>
      </c>
    </row>
    <row r="234" spans="1:32" x14ac:dyDescent="0.25">
      <c r="B234" s="7"/>
      <c r="C234" s="7"/>
      <c r="D234" s="7"/>
      <c r="E234" s="7"/>
      <c r="F234" s="7"/>
      <c r="AA234" s="46">
        <v>44550</v>
      </c>
      <c r="AB234" s="39">
        <f t="shared" si="20"/>
        <v>-14.521946938602239</v>
      </c>
      <c r="AC234" s="39">
        <f t="shared" si="21"/>
        <v>34.477205816610578</v>
      </c>
      <c r="AD234" s="39">
        <f t="shared" si="22"/>
        <v>-2.2666459329401087</v>
      </c>
      <c r="AE234" s="39">
        <f t="shared" si="23"/>
        <v>-10.02684099605608</v>
      </c>
      <c r="AF234" s="39">
        <f t="shared" si="24"/>
        <v>-15.319566869693444</v>
      </c>
    </row>
    <row r="235" spans="1:32" ht="24.6" customHeight="1" x14ac:dyDescent="0.25">
      <c r="A235" s="62" t="s">
        <v>7</v>
      </c>
      <c r="B235" s="62"/>
      <c r="C235" s="62"/>
      <c r="D235" s="62"/>
      <c r="E235" s="62"/>
      <c r="F235" s="62"/>
    </row>
    <row r="236" spans="1:32" x14ac:dyDescent="0.25">
      <c r="A236" s="53"/>
    </row>
    <row r="237" spans="1:32" ht="13.8" x14ac:dyDescent="0.3">
      <c r="A237" s="54" t="s">
        <v>8</v>
      </c>
    </row>
    <row r="238" spans="1:32" ht="13.8" x14ac:dyDescent="0.3">
      <c r="A238" s="55" t="s">
        <v>9</v>
      </c>
    </row>
  </sheetData>
  <mergeCells count="1">
    <mergeCell ref="A235:F235"/>
  </mergeCells>
  <phoneticPr fontId="24" type="noConversion"/>
  <hyperlinks>
    <hyperlink ref="A238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7"/>
  <sheetViews>
    <sheetView topLeftCell="A3" zoomScaleNormal="100" workbookViewId="0">
      <pane xSplit="1" ySplit="4" topLeftCell="B220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B6" sqref="B6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3" t="s">
        <v>12</v>
      </c>
      <c r="D5" s="63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>
        <v>44336</v>
      </c>
      <c r="B227" s="27">
        <v>-51.87496303060243</v>
      </c>
      <c r="C227" s="27">
        <v>46.46</v>
      </c>
      <c r="D227" s="27">
        <v>19.622633293209425</v>
      </c>
      <c r="E227" s="28">
        <v>-10.919493267317126</v>
      </c>
      <c r="F227" s="27">
        <v>-9.2899999999999991</v>
      </c>
      <c r="G227" s="27">
        <v>-8.86</v>
      </c>
      <c r="H227" s="27">
        <v>21.855903933319642</v>
      </c>
      <c r="I227" s="27">
        <v>-25.511059350143334</v>
      </c>
    </row>
    <row r="228" spans="1:9" x14ac:dyDescent="0.25">
      <c r="A228" s="29">
        <v>44367</v>
      </c>
      <c r="B228" s="27">
        <v>-47.140898574667702</v>
      </c>
      <c r="C228" s="27">
        <v>53.42</v>
      </c>
      <c r="D228" s="27">
        <v>18.513188116784363</v>
      </c>
      <c r="E228" s="28">
        <v>-11.01729629507863</v>
      </c>
      <c r="F228" s="27">
        <v>-9.93</v>
      </c>
      <c r="G228" s="27">
        <v>-7.99</v>
      </c>
      <c r="H228" s="27">
        <v>17.335559592060516</v>
      </c>
      <c r="I228" s="27">
        <v>-34.234094844438083</v>
      </c>
    </row>
    <row r="229" spans="1:9" x14ac:dyDescent="0.25">
      <c r="A229" s="29">
        <v>44397</v>
      </c>
      <c r="B229" s="27">
        <v>-44.201204255561926</v>
      </c>
      <c r="C229" s="27">
        <v>50.81</v>
      </c>
      <c r="D229" s="27">
        <v>15.238193972951118</v>
      </c>
      <c r="E229" s="28">
        <v>-17.794368546992459</v>
      </c>
      <c r="F229" s="27">
        <v>-8.69</v>
      </c>
      <c r="G229" s="27">
        <v>-8.52</v>
      </c>
      <c r="H229" s="27">
        <v>21.217679166858769</v>
      </c>
      <c r="I229" s="27">
        <v>-33.884430461877962</v>
      </c>
    </row>
    <row r="230" spans="1:9" x14ac:dyDescent="0.25">
      <c r="A230" s="29">
        <v>44428</v>
      </c>
      <c r="B230" s="27">
        <v>-46.581705114744395</v>
      </c>
      <c r="C230" s="27">
        <v>55.6</v>
      </c>
      <c r="D230" s="27">
        <v>15.69432475084882</v>
      </c>
      <c r="E230" s="28">
        <v>-22.536788519707699</v>
      </c>
      <c r="F230" s="27">
        <v>-10.1</v>
      </c>
      <c r="G230" s="27">
        <v>-9.0500000000000007</v>
      </c>
      <c r="H230" s="27">
        <v>17.255362002295179</v>
      </c>
      <c r="I230" s="27">
        <v>-37.662787369458343</v>
      </c>
    </row>
    <row r="231" spans="1:9" x14ac:dyDescent="0.25">
      <c r="A231" s="29">
        <v>44459</v>
      </c>
      <c r="B231" s="27">
        <v>-28.093885352320797</v>
      </c>
      <c r="C231" s="27">
        <v>58.87</v>
      </c>
      <c r="D231" s="27">
        <v>26.52</v>
      </c>
      <c r="E231" s="28">
        <v>13.936624962065114</v>
      </c>
      <c r="F231" s="27">
        <v>-17.28</v>
      </c>
      <c r="G231" s="27">
        <v>-9.5</v>
      </c>
      <c r="H231" s="27">
        <v>9.2147031418426408</v>
      </c>
      <c r="I231" s="27">
        <v>-42.102070859628924</v>
      </c>
    </row>
    <row r="232" spans="1:9" x14ac:dyDescent="0.25">
      <c r="A232" s="29">
        <v>44489</v>
      </c>
      <c r="B232" s="27">
        <v>-49.318676231940245</v>
      </c>
      <c r="C232" s="27">
        <v>61.35</v>
      </c>
      <c r="D232" s="27">
        <v>32.85</v>
      </c>
      <c r="E232" s="28">
        <v>-32.194445548677379</v>
      </c>
      <c r="F232" s="27">
        <v>-9.66</v>
      </c>
      <c r="G232" s="27">
        <v>-12.975240088427473</v>
      </c>
      <c r="H232" s="27">
        <v>16.770105725446786</v>
      </c>
      <c r="I232" s="27">
        <v>-42.639095490355523</v>
      </c>
    </row>
    <row r="233" spans="1:9" x14ac:dyDescent="0.25">
      <c r="A233" s="29"/>
      <c r="B233" s="27"/>
      <c r="C233" s="27"/>
      <c r="D233" s="27"/>
      <c r="E233" s="28"/>
      <c r="F233" s="27"/>
      <c r="G233" s="27"/>
      <c r="H233" s="27"/>
      <c r="I233" s="27"/>
    </row>
    <row r="234" spans="1:9" x14ac:dyDescent="0.25">
      <c r="A234" s="8" t="s">
        <v>23</v>
      </c>
    </row>
    <row r="235" spans="1:9" x14ac:dyDescent="0.25">
      <c r="A235" s="8" t="s">
        <v>24</v>
      </c>
    </row>
    <row r="236" spans="1:9" ht="13.8" x14ac:dyDescent="0.3">
      <c r="A236" s="9" t="s">
        <v>8</v>
      </c>
    </row>
    <row r="237" spans="1:9" ht="13.8" x14ac:dyDescent="0.3">
      <c r="A237" s="10" t="s">
        <v>9</v>
      </c>
    </row>
  </sheetData>
  <mergeCells count="1">
    <mergeCell ref="C5:D5"/>
  </mergeCells>
  <hyperlinks>
    <hyperlink ref="A237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zoomScale="110" zoomScaleNormal="110" workbookViewId="0">
      <selection activeCell="N1" sqref="N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44489</v>
      </c>
    </row>
    <row r="2" spans="1:14" x14ac:dyDescent="0.3">
      <c r="A2" s="32" t="s">
        <v>27</v>
      </c>
      <c r="B2" s="33">
        <f>EDATE($B$1,-12)</f>
        <v>44124</v>
      </c>
      <c r="C2" s="33">
        <f>EDATE(B$2,1)</f>
        <v>44155</v>
      </c>
      <c r="D2" s="33">
        <f t="shared" ref="D2:N2" si="0">EDATE(C$2,1)</f>
        <v>44185</v>
      </c>
      <c r="E2" s="33">
        <f t="shared" si="0"/>
        <v>44216</v>
      </c>
      <c r="F2" s="33">
        <f t="shared" si="0"/>
        <v>44247</v>
      </c>
      <c r="G2" s="33">
        <f t="shared" si="0"/>
        <v>44275</v>
      </c>
      <c r="H2" s="33">
        <f t="shared" si="0"/>
        <v>44306</v>
      </c>
      <c r="I2" s="33">
        <f t="shared" si="0"/>
        <v>44336</v>
      </c>
      <c r="J2" s="33">
        <f t="shared" si="0"/>
        <v>44367</v>
      </c>
      <c r="K2" s="33">
        <f t="shared" si="0"/>
        <v>44397</v>
      </c>
      <c r="L2" s="33">
        <f t="shared" si="0"/>
        <v>44428</v>
      </c>
      <c r="M2" s="33">
        <f t="shared" si="0"/>
        <v>44459</v>
      </c>
      <c r="N2" s="33">
        <f t="shared" si="0"/>
        <v>44489</v>
      </c>
    </row>
    <row r="3" spans="1:14" x14ac:dyDescent="0.3">
      <c r="A3" s="34" t="s">
        <v>25</v>
      </c>
      <c r="B3" s="35">
        <f>VLOOKUP(B$2,tabel_consumer!$A$7:$F$246,6,FALSE)</f>
        <v>-28.278503147264654</v>
      </c>
      <c r="C3" s="35">
        <f>VLOOKUP(C$2,tabel_consumer!$A$7:$F$246,6,FALSE)</f>
        <v>-28.852303970767668</v>
      </c>
      <c r="D3" s="35">
        <f>VLOOKUP(D$2,tabel_consumer!$A$7:$F$246,6,FALSE)</f>
        <v>-20.359676032488458</v>
      </c>
      <c r="E3" s="35">
        <f>VLOOKUP(E$2,tabel_consumer!$A$7:$F$246,6,FALSE)</f>
        <v>-23.193850278564693</v>
      </c>
      <c r="F3" s="35">
        <f>VLOOKUP(F$2,tabel_consumer!$A$7:$F$246,6,FALSE)</f>
        <v>-23.455676134858454</v>
      </c>
      <c r="G3" s="35">
        <f>VLOOKUP(G$2,tabel_consumer!$A$7:$F$246,6,FALSE)</f>
        <v>-18.416860313642918</v>
      </c>
      <c r="H3" s="35">
        <f>VLOOKUP(H$2,tabel_consumer!$A$7:$F$246,6,FALSE)</f>
        <v>-15.117249496840401</v>
      </c>
      <c r="I3" s="35">
        <f>VLOOKUP(I$2,tabel_consumer!$A$7:$F$246,6,FALSE)</f>
        <v>-9.9804600244235928</v>
      </c>
      <c r="J3" s="35">
        <f>VLOOKUP(J$2,tabel_consumer!$A$7:$F$246,6,FALSE)</f>
        <v>-5.2294980303646499</v>
      </c>
      <c r="K3" s="35">
        <f>VLOOKUP(K$2,tabel_consumer!$A$7:$F$246,6,FALSE)</f>
        <v>-3.0517937501527577</v>
      </c>
      <c r="L3" s="35">
        <f>VLOOKUP(L$2,tabel_consumer!$A$7:$F$246,6,FALSE)</f>
        <v>-7.49655059105622</v>
      </c>
      <c r="M3" s="35">
        <f>VLOOKUP(M$2,tabel_consumer!$A$7:$F$246,6,FALSE)</f>
        <v>-10.65006057778794</v>
      </c>
      <c r="N3" s="35">
        <f>VLOOKUP(N$2,tabel_consumer!$A$7:$F$246,6,FALSE)</f>
        <v>-8.4970892382056551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44124</v>
      </c>
      <c r="C32" s="33">
        <f t="shared" si="1"/>
        <v>44155</v>
      </c>
      <c r="D32" s="33">
        <f t="shared" si="1"/>
        <v>44185</v>
      </c>
      <c r="E32" s="33">
        <f t="shared" si="1"/>
        <v>44216</v>
      </c>
      <c r="F32" s="33">
        <f t="shared" si="1"/>
        <v>44247</v>
      </c>
      <c r="G32" s="33">
        <f t="shared" si="1"/>
        <v>44275</v>
      </c>
      <c r="H32" s="33">
        <f t="shared" si="1"/>
        <v>44306</v>
      </c>
      <c r="I32" s="33">
        <f t="shared" si="1"/>
        <v>44336</v>
      </c>
      <c r="J32" s="33">
        <f t="shared" si="1"/>
        <v>44367</v>
      </c>
      <c r="K32" s="33">
        <f t="shared" si="1"/>
        <v>44397</v>
      </c>
      <c r="L32" s="33">
        <f t="shared" si="1"/>
        <v>44428</v>
      </c>
      <c r="M32" s="33">
        <f t="shared" si="1"/>
        <v>44459</v>
      </c>
      <c r="N32" s="33">
        <f t="shared" si="1"/>
        <v>44489</v>
      </c>
    </row>
    <row r="33" spans="1:14" x14ac:dyDescent="0.3">
      <c r="A33" s="34" t="s">
        <v>2</v>
      </c>
      <c r="B33" s="35">
        <f>VLOOKUP(B$2,tabel_consumer!$A$7:$F$246,2,FALSE)</f>
        <v>-34.26</v>
      </c>
      <c r="C33" s="35">
        <f>VLOOKUP(C$2,tabel_consumer!$A$7:$F$246,2,FALSE)</f>
        <v>-34.61</v>
      </c>
      <c r="D33" s="35">
        <f>VLOOKUP(D$2,tabel_consumer!$A$7:$F$246,2,FALSE)</f>
        <v>-19.486327509733531</v>
      </c>
      <c r="E33" s="35">
        <f>VLOOKUP(E$2,tabel_consumer!$A$7:$F$246,2,FALSE)</f>
        <v>-21.519284566007371</v>
      </c>
      <c r="F33" s="35">
        <f>VLOOKUP(F$2,tabel_consumer!$A$7:$F$246,2,FALSE)</f>
        <v>-19.38</v>
      </c>
      <c r="G33" s="35">
        <f>VLOOKUP(G$2,tabel_consumer!$A$7:$F$246,2,FALSE)</f>
        <v>-10.760024402254336</v>
      </c>
      <c r="H33" s="35">
        <f>VLOOKUP(H$2,tabel_consumer!$A$7:$F$246,2,FALSE)</f>
        <v>-10.575808983096692</v>
      </c>
      <c r="I33" s="35">
        <f>VLOOKUP(I$2,tabel_consumer!$A$7:$F$246,2,FALSE)</f>
        <v>-3.6442419865933062</v>
      </c>
      <c r="J33" s="35">
        <f>VLOOKUP(J$2,tabel_consumer!$A$7:$F$246,2,FALSE)</f>
        <v>4.0493436118689843</v>
      </c>
      <c r="K33" s="35">
        <f>VLOOKUP(K$2,tabel_consumer!$A$7:$F$246,2,FALSE)</f>
        <v>-0.39079078353973484</v>
      </c>
      <c r="L33" s="35">
        <f>VLOOKUP(L$2,tabel_consumer!$A$7:$F$246,2,FALSE)</f>
        <v>-10.355051220702064</v>
      </c>
      <c r="M33" s="35">
        <f>VLOOKUP(M$2,tabel_consumer!$A$7:$F$246,2,FALSE)</f>
        <v>-12.517163173725098</v>
      </c>
      <c r="N33" s="35">
        <f>VLOOKUP(N$2,tabel_consumer!$A$7:$F$246,2,FALSE)</f>
        <v>-16.402194476299933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44124</v>
      </c>
      <c r="C62" s="33">
        <f t="shared" si="2"/>
        <v>44155</v>
      </c>
      <c r="D62" s="33">
        <f t="shared" si="2"/>
        <v>44185</v>
      </c>
      <c r="E62" s="33">
        <f t="shared" si="2"/>
        <v>44216</v>
      </c>
      <c r="F62" s="33">
        <f t="shared" si="2"/>
        <v>44247</v>
      </c>
      <c r="G62" s="33">
        <f t="shared" si="2"/>
        <v>44275</v>
      </c>
      <c r="H62" s="33">
        <f t="shared" si="2"/>
        <v>44306</v>
      </c>
      <c r="I62" s="33">
        <f t="shared" si="2"/>
        <v>44336</v>
      </c>
      <c r="J62" s="33">
        <f t="shared" si="2"/>
        <v>44367</v>
      </c>
      <c r="K62" s="33">
        <f t="shared" si="2"/>
        <v>44397</v>
      </c>
      <c r="L62" s="33">
        <f t="shared" si="2"/>
        <v>44428</v>
      </c>
      <c r="M62" s="33">
        <f t="shared" si="2"/>
        <v>44459</v>
      </c>
      <c r="N62" s="33">
        <f t="shared" si="2"/>
        <v>44489</v>
      </c>
    </row>
    <row r="63" spans="1:14" x14ac:dyDescent="0.3">
      <c r="A63" s="34" t="s">
        <v>29</v>
      </c>
      <c r="B63" s="35">
        <f>VLOOKUP(B$2,tabel_consumer!$A$7:$F$246,3,FALSE)</f>
        <v>69.05401258905863</v>
      </c>
      <c r="C63" s="35">
        <f>VLOOKUP(C$2,tabel_consumer!$A$7:$F$246,3,FALSE)</f>
        <v>71.719215883070675</v>
      </c>
      <c r="D63" s="35">
        <f>VLOOKUP(D$2,tabel_consumer!$A$7:$F$246,3,FALSE)</f>
        <v>59.402376620220288</v>
      </c>
      <c r="E63" s="35">
        <f>VLOOKUP(E$2,tabel_consumer!$A$7:$F$246,3,FALSE)</f>
        <v>68.716116548251392</v>
      </c>
      <c r="F63" s="35">
        <f>VLOOKUP(F$2,tabel_consumer!$A$7:$F$246,3,FALSE)</f>
        <v>70.432704539433814</v>
      </c>
      <c r="G63" s="35">
        <f>VLOOKUP(G$2,tabel_consumer!$A$7:$F$246,3,FALSE)</f>
        <v>57.997416852317336</v>
      </c>
      <c r="H63" s="35">
        <f>VLOOKUP(H$2,tabel_consumer!$A$7:$F$246,3,FALSE)</f>
        <v>51.853189004264912</v>
      </c>
      <c r="I63" s="35">
        <f>VLOOKUP(I$2,tabel_consumer!$A$7:$F$246,3,FALSE)</f>
        <v>42.887598111101063</v>
      </c>
      <c r="J63" s="35">
        <f>VLOOKUP(J$2,tabel_consumer!$A$7:$F$246,3,FALSE)</f>
        <v>33.057335733327584</v>
      </c>
      <c r="K63" s="35">
        <f>VLOOKUP(K$2,tabel_consumer!$A$7:$F$246,3,FALSE)</f>
        <v>27.146384217071294</v>
      </c>
      <c r="L63" s="35">
        <f>VLOOKUP(L$2,tabel_consumer!$A$7:$F$246,3,FALSE)</f>
        <v>27.961151143522812</v>
      </c>
      <c r="M63" s="35">
        <f>VLOOKUP(M$2,tabel_consumer!$A$7:$F$246,3,FALSE)</f>
        <v>26.723079137426655</v>
      </c>
      <c r="N63" s="35">
        <f>VLOOKUP(N$2,tabel_consumer!$A$7:$F$246,3,FALSE)</f>
        <v>18.206162476522689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44124</v>
      </c>
      <c r="C92" s="33">
        <f t="shared" si="3"/>
        <v>44155</v>
      </c>
      <c r="D92" s="33">
        <f t="shared" si="3"/>
        <v>44185</v>
      </c>
      <c r="E92" s="33">
        <f t="shared" si="3"/>
        <v>44216</v>
      </c>
      <c r="F92" s="33">
        <f t="shared" si="3"/>
        <v>44247</v>
      </c>
      <c r="G92" s="33">
        <f t="shared" si="3"/>
        <v>44275</v>
      </c>
      <c r="H92" s="33">
        <f t="shared" si="3"/>
        <v>44306</v>
      </c>
      <c r="I92" s="33">
        <f t="shared" si="3"/>
        <v>44336</v>
      </c>
      <c r="J92" s="33">
        <f t="shared" si="3"/>
        <v>44367</v>
      </c>
      <c r="K92" s="33">
        <f t="shared" si="3"/>
        <v>44397</v>
      </c>
      <c r="L92" s="33">
        <f t="shared" si="3"/>
        <v>44428</v>
      </c>
      <c r="M92" s="33">
        <f t="shared" si="3"/>
        <v>44459</v>
      </c>
      <c r="N92" s="33">
        <f t="shared" si="3"/>
        <v>44489</v>
      </c>
    </row>
    <row r="93" spans="1:14" x14ac:dyDescent="0.3">
      <c r="A93" s="34" t="s">
        <v>4</v>
      </c>
      <c r="B93" s="35">
        <f>VLOOKUP(B$2,tabel_consumer!$A$7:$F$246,4,FALSE)</f>
        <v>-1.58</v>
      </c>
      <c r="C93" s="35">
        <f>VLOOKUP(C$2,tabel_consumer!$A$7:$F$246,4,FALSE)</f>
        <v>-3.53</v>
      </c>
      <c r="D93" s="35">
        <f>VLOOKUP(D$2,tabel_consumer!$A$7:$F$246,4,FALSE)</f>
        <v>-1.04</v>
      </c>
      <c r="E93" s="35">
        <f>VLOOKUP(E$2,tabel_consumer!$A$7:$F$246,4,FALSE)</f>
        <v>2.33</v>
      </c>
      <c r="F93" s="35">
        <f>VLOOKUP(F$2,tabel_consumer!$A$7:$F$246,4,FALSE)</f>
        <v>0.44</v>
      </c>
      <c r="G93" s="35">
        <f>VLOOKUP(G$2,tabel_consumer!$A$7:$F$246,4,FALSE)</f>
        <v>0.86</v>
      </c>
      <c r="H93" s="35">
        <f>VLOOKUP(H$2,tabel_consumer!$A$7:$F$246,4,FALSE)</f>
        <v>0.54</v>
      </c>
      <c r="I93" s="35">
        <f>VLOOKUP(I$2,tabel_consumer!$A$7:$F$246,4,FALSE)</f>
        <v>1.1299999999999999</v>
      </c>
      <c r="J93" s="35">
        <f>VLOOKUP(J$2,tabel_consumer!$A$7:$F$246,4,FALSE)</f>
        <v>4.55</v>
      </c>
      <c r="K93" s="35">
        <f>VLOOKUP(K$2,tabel_consumer!$A$7:$F$246,4,FALSE)</f>
        <v>1.38</v>
      </c>
      <c r="L93" s="35">
        <f>VLOOKUP(L$2,tabel_consumer!$A$7:$F$246,4,FALSE)</f>
        <v>0.12</v>
      </c>
      <c r="M93" s="35">
        <f>VLOOKUP(M$2,tabel_consumer!$A$7:$F$246,4,FALSE)</f>
        <v>2.5499999999999998</v>
      </c>
      <c r="N93" s="35">
        <f>VLOOKUP(N$2,tabel_consumer!$A$7:$F$246,4,FALSE)</f>
        <v>-4.3099999999999996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44124</v>
      </c>
      <c r="C122" s="33">
        <f t="shared" si="4"/>
        <v>44155</v>
      </c>
      <c r="D122" s="33">
        <f t="shared" si="4"/>
        <v>44185</v>
      </c>
      <c r="E122" s="33">
        <f t="shared" si="4"/>
        <v>44216</v>
      </c>
      <c r="F122" s="33">
        <f t="shared" si="4"/>
        <v>44247</v>
      </c>
      <c r="G122" s="33">
        <f t="shared" si="4"/>
        <v>44275</v>
      </c>
      <c r="H122" s="33">
        <f t="shared" si="4"/>
        <v>44306</v>
      </c>
      <c r="I122" s="33">
        <f t="shared" si="4"/>
        <v>44336</v>
      </c>
      <c r="J122" s="33">
        <f t="shared" si="4"/>
        <v>44367</v>
      </c>
      <c r="K122" s="33">
        <f t="shared" si="4"/>
        <v>44397</v>
      </c>
      <c r="L122" s="33">
        <f t="shared" si="4"/>
        <v>44428</v>
      </c>
      <c r="M122" s="33">
        <f t="shared" si="4"/>
        <v>44459</v>
      </c>
      <c r="N122" s="33">
        <f t="shared" si="4"/>
        <v>44489</v>
      </c>
    </row>
    <row r="123" spans="1:14" x14ac:dyDescent="0.3">
      <c r="A123" s="34" t="s">
        <v>5</v>
      </c>
      <c r="B123" s="35">
        <f>VLOOKUP(B$2,tabel_consumer!$A$7:$F$246,5,FALSE)</f>
        <v>-8.2200000000000006</v>
      </c>
      <c r="C123" s="35">
        <f>VLOOKUP(C$2,tabel_consumer!$A$7:$F$246,5,FALSE)</f>
        <v>-5.55</v>
      </c>
      <c r="D123" s="35">
        <f>VLOOKUP(D$2,tabel_consumer!$A$7:$F$246,5,FALSE)</f>
        <v>-1.51</v>
      </c>
      <c r="E123" s="35">
        <f>VLOOKUP(E$2,tabel_consumer!$A$7:$F$246,5,FALSE)</f>
        <v>-4.87</v>
      </c>
      <c r="F123" s="35">
        <f>VLOOKUP(F$2,tabel_consumer!$A$7:$F$246,5,FALSE)</f>
        <v>-4.45</v>
      </c>
      <c r="G123" s="35">
        <f>VLOOKUP(G$2,tabel_consumer!$A$7:$F$246,5,FALSE)</f>
        <v>-5.77</v>
      </c>
      <c r="H123" s="35">
        <f>VLOOKUP(H$2,tabel_consumer!$A$7:$F$246,5,FALSE)</f>
        <v>1.42</v>
      </c>
      <c r="I123" s="35">
        <f>VLOOKUP(I$2,tabel_consumer!$A$7:$F$246,5,FALSE)</f>
        <v>5.48</v>
      </c>
      <c r="J123" s="35">
        <f>VLOOKUP(J$2,tabel_consumer!$A$7:$F$246,5,FALSE)</f>
        <v>3.54</v>
      </c>
      <c r="K123" s="35">
        <f>VLOOKUP(K$2,tabel_consumer!$A$7:$F$246,5,FALSE)</f>
        <v>13.95</v>
      </c>
      <c r="L123" s="35">
        <f>VLOOKUP(L$2,tabel_consumer!$A$7:$F$246,5,FALSE)</f>
        <v>8.2100000000000009</v>
      </c>
      <c r="M123" s="35">
        <f>VLOOKUP(M$2,tabel_consumer!$A$7:$F$246,5,FALSE)</f>
        <v>-5.91</v>
      </c>
      <c r="N123" s="35">
        <f>VLOOKUP(N$2,tabel_consumer!$A$7:$F$246,5,FALSE)</f>
        <v>4.93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X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Y1" sqref="Y1"/>
    </sheetView>
  </sheetViews>
  <sheetFormatPr baseColWidth="10" defaultColWidth="9.109375" defaultRowHeight="14.4" x14ac:dyDescent="0.3"/>
  <cols>
    <col min="1" max="1" width="21.5546875" style="43" customWidth="1"/>
    <col min="2" max="2" width="22.77734375" style="43" customWidth="1"/>
    <col min="3" max="3" width="34.33203125" style="43" customWidth="1"/>
    <col min="4" max="4" width="33" style="43" customWidth="1"/>
    <col min="5" max="24" width="7.6640625" style="43" customWidth="1"/>
    <col min="25" max="51" width="8.6640625" style="43" customWidth="1"/>
    <col min="52" max="16384" width="9.109375" style="43"/>
  </cols>
  <sheetData>
    <row r="1" spans="1:24" ht="15.6" x14ac:dyDescent="0.3">
      <c r="A1" s="44" t="s">
        <v>57</v>
      </c>
      <c r="C1" s="58"/>
      <c r="D1" s="59"/>
      <c r="E1" s="60">
        <v>43910</v>
      </c>
      <c r="F1" s="60">
        <v>43941</v>
      </c>
      <c r="G1" s="60">
        <v>43971</v>
      </c>
      <c r="H1" s="60">
        <v>44002</v>
      </c>
      <c r="I1" s="60">
        <v>44032</v>
      </c>
      <c r="J1" s="60">
        <v>44063</v>
      </c>
      <c r="K1" s="60">
        <v>44094</v>
      </c>
      <c r="L1" s="60">
        <v>44124</v>
      </c>
      <c r="M1" s="60">
        <v>44155</v>
      </c>
      <c r="N1" s="60">
        <v>44185</v>
      </c>
      <c r="O1" s="60">
        <v>44216</v>
      </c>
      <c r="P1" s="60">
        <v>44247</v>
      </c>
      <c r="Q1" s="60">
        <v>44275</v>
      </c>
      <c r="R1" s="60">
        <v>44306</v>
      </c>
      <c r="S1" s="60">
        <v>44336</v>
      </c>
      <c r="T1" s="60">
        <v>44367</v>
      </c>
      <c r="U1" s="60">
        <v>44397</v>
      </c>
      <c r="V1" s="60">
        <v>44428</v>
      </c>
      <c r="W1" s="60">
        <v>44459</v>
      </c>
      <c r="X1" s="60">
        <v>44489</v>
      </c>
    </row>
    <row r="2" spans="1:24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>
        <v>81</v>
      </c>
      <c r="T2">
        <v>82</v>
      </c>
      <c r="U2">
        <v>85</v>
      </c>
      <c r="V2">
        <v>85</v>
      </c>
      <c r="W2">
        <v>86</v>
      </c>
      <c r="X2">
        <v>84</v>
      </c>
    </row>
    <row r="3" spans="1:24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>
        <v>7</v>
      </c>
      <c r="T3">
        <v>4</v>
      </c>
      <c r="U3">
        <v>6</v>
      </c>
      <c r="V3">
        <v>4</v>
      </c>
      <c r="W3">
        <v>4</v>
      </c>
      <c r="X3">
        <v>4</v>
      </c>
    </row>
    <row r="4" spans="1:24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>
        <v>7</v>
      </c>
      <c r="T4">
        <v>8</v>
      </c>
      <c r="U4">
        <v>5</v>
      </c>
      <c r="V4">
        <v>7</v>
      </c>
      <c r="W4">
        <v>5</v>
      </c>
      <c r="X4">
        <v>8</v>
      </c>
    </row>
    <row r="5" spans="1:24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>
        <v>3</v>
      </c>
      <c r="T5">
        <v>3</v>
      </c>
      <c r="U5">
        <v>2</v>
      </c>
      <c r="V5">
        <v>3</v>
      </c>
      <c r="W5">
        <v>2</v>
      </c>
      <c r="X5">
        <v>3</v>
      </c>
    </row>
    <row r="6" spans="1:24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>
        <v>2</v>
      </c>
      <c r="T6">
        <v>2</v>
      </c>
      <c r="U6">
        <v>2</v>
      </c>
      <c r="V6">
        <v>1</v>
      </c>
      <c r="W6">
        <v>2</v>
      </c>
      <c r="X6">
        <v>1</v>
      </c>
    </row>
    <row r="7" spans="1:24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>
        <v>13</v>
      </c>
      <c r="T7">
        <v>15</v>
      </c>
      <c r="U7">
        <v>11</v>
      </c>
      <c r="V7">
        <v>14</v>
      </c>
      <c r="W7">
        <v>15</v>
      </c>
      <c r="X7">
        <v>19</v>
      </c>
    </row>
    <row r="8" spans="1:24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>
        <v>18</v>
      </c>
      <c r="T8">
        <v>15</v>
      </c>
      <c r="U8">
        <v>16</v>
      </c>
      <c r="V8">
        <v>18</v>
      </c>
      <c r="W8">
        <v>17</v>
      </c>
      <c r="X8">
        <v>16</v>
      </c>
    </row>
    <row r="9" spans="1:24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>
        <v>69</v>
      </c>
      <c r="T9">
        <v>70</v>
      </c>
      <c r="U9">
        <v>73</v>
      </c>
      <c r="V9">
        <v>68</v>
      </c>
      <c r="W9">
        <v>68</v>
      </c>
      <c r="X9">
        <v>65</v>
      </c>
    </row>
    <row r="10" spans="1:24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>
        <v>17</v>
      </c>
      <c r="T10">
        <v>24</v>
      </c>
      <c r="U10">
        <v>25</v>
      </c>
      <c r="V10">
        <v>16</v>
      </c>
      <c r="W10">
        <v>21</v>
      </c>
      <c r="X10">
        <v>16</v>
      </c>
    </row>
    <row r="11" spans="1:24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>
        <v>52</v>
      </c>
      <c r="T11">
        <v>46</v>
      </c>
      <c r="U11">
        <v>48</v>
      </c>
      <c r="V11">
        <v>51</v>
      </c>
      <c r="W11">
        <v>47</v>
      </c>
      <c r="X11">
        <v>49</v>
      </c>
    </row>
    <row r="12" spans="1:24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>
        <v>6</v>
      </c>
      <c r="T12">
        <v>6</v>
      </c>
      <c r="U12">
        <v>4</v>
      </c>
      <c r="V12">
        <v>6</v>
      </c>
      <c r="W12">
        <v>4</v>
      </c>
      <c r="X12">
        <v>5</v>
      </c>
    </row>
    <row r="13" spans="1:24" x14ac:dyDescent="0.3">
      <c r="A13" s="56"/>
      <c r="B13" s="56" t="s">
        <v>50</v>
      </c>
      <c r="C13" s="56"/>
      <c r="D13" s="56"/>
      <c r="E13" s="56" t="s">
        <v>37</v>
      </c>
      <c r="F13" s="56">
        <v>47</v>
      </c>
      <c r="G13" s="56">
        <v>47</v>
      </c>
      <c r="H13" s="56">
        <v>53</v>
      </c>
      <c r="I13" s="56">
        <v>47</v>
      </c>
      <c r="J13" s="56">
        <v>51</v>
      </c>
      <c r="K13" s="56">
        <v>51</v>
      </c>
      <c r="L13" s="56">
        <v>56</v>
      </c>
      <c r="M13" s="56">
        <v>57</v>
      </c>
      <c r="N13" s="56">
        <v>57</v>
      </c>
      <c r="O13" s="56">
        <v>60</v>
      </c>
      <c r="P13" s="56">
        <v>57</v>
      </c>
      <c r="Q13" s="56">
        <v>62</v>
      </c>
      <c r="R13" s="56">
        <v>67</v>
      </c>
      <c r="S13" s="56">
        <v>63</v>
      </c>
      <c r="T13" s="56">
        <v>62</v>
      </c>
      <c r="U13" s="56">
        <v>67</v>
      </c>
      <c r="V13" s="56">
        <v>62</v>
      </c>
      <c r="W13" s="56">
        <v>63</v>
      </c>
      <c r="X13" s="56">
        <v>58</v>
      </c>
    </row>
    <row r="14" spans="1:24" x14ac:dyDescent="0.3">
      <c r="A14" s="57" t="s">
        <v>51</v>
      </c>
      <c r="B14" s="57" t="s">
        <v>35</v>
      </c>
      <c r="C14" s="57" t="s">
        <v>36</v>
      </c>
      <c r="D14" s="57"/>
      <c r="E14" s="57" t="s">
        <v>37</v>
      </c>
      <c r="F14" s="57" t="s">
        <v>47</v>
      </c>
      <c r="G14" s="57">
        <v>31</v>
      </c>
      <c r="H14" s="57">
        <v>32</v>
      </c>
      <c r="I14" s="57">
        <v>38</v>
      </c>
      <c r="J14" s="57">
        <v>27</v>
      </c>
      <c r="K14" s="57">
        <v>33</v>
      </c>
      <c r="L14" s="57">
        <v>43</v>
      </c>
      <c r="M14" s="57">
        <v>29</v>
      </c>
      <c r="N14" s="57">
        <v>42</v>
      </c>
      <c r="O14" s="57">
        <v>43</v>
      </c>
      <c r="P14" s="57">
        <v>44</v>
      </c>
      <c r="Q14" s="57">
        <v>41</v>
      </c>
      <c r="R14" s="57">
        <v>58</v>
      </c>
      <c r="S14" s="57">
        <v>45</v>
      </c>
      <c r="T14" s="57">
        <v>39</v>
      </c>
      <c r="U14" s="57">
        <v>67</v>
      </c>
      <c r="V14" s="57">
        <v>57</v>
      </c>
      <c r="W14" s="57">
        <v>40</v>
      </c>
      <c r="X14" s="57">
        <v>52</v>
      </c>
    </row>
    <row r="15" spans="1:24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>
        <v>16</v>
      </c>
      <c r="T15">
        <v>8</v>
      </c>
      <c r="U15">
        <v>9</v>
      </c>
      <c r="V15">
        <v>8</v>
      </c>
      <c r="W15">
        <v>9</v>
      </c>
      <c r="X15">
        <v>7</v>
      </c>
    </row>
    <row r="16" spans="1:24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>
        <v>25</v>
      </c>
      <c r="T16">
        <v>25</v>
      </c>
      <c r="U16">
        <v>6</v>
      </c>
      <c r="V16">
        <v>16</v>
      </c>
      <c r="W16">
        <v>28</v>
      </c>
      <c r="X16">
        <v>20</v>
      </c>
    </row>
    <row r="17" spans="1:24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>
        <v>5</v>
      </c>
      <c r="T17">
        <v>14</v>
      </c>
      <c r="U17">
        <v>6</v>
      </c>
      <c r="V17">
        <v>12</v>
      </c>
      <c r="W17">
        <v>9</v>
      </c>
      <c r="X17">
        <v>11</v>
      </c>
    </row>
    <row r="18" spans="1:24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>
        <v>7</v>
      </c>
      <c r="T18">
        <v>14</v>
      </c>
      <c r="U18">
        <v>12</v>
      </c>
      <c r="V18">
        <v>6</v>
      </c>
      <c r="W18">
        <v>15</v>
      </c>
      <c r="X18">
        <v>9</v>
      </c>
    </row>
    <row r="19" spans="1:24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>
        <v>5</v>
      </c>
      <c r="T19">
        <v>20</v>
      </c>
      <c r="U19">
        <v>9</v>
      </c>
      <c r="V19">
        <v>8</v>
      </c>
      <c r="W19">
        <v>13</v>
      </c>
      <c r="X19">
        <v>13</v>
      </c>
    </row>
    <row r="20" spans="1:24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>
        <v>29</v>
      </c>
      <c r="T20">
        <v>10</v>
      </c>
      <c r="U20">
        <v>12</v>
      </c>
      <c r="V20">
        <v>24</v>
      </c>
      <c r="W20">
        <v>26</v>
      </c>
      <c r="X20">
        <v>20</v>
      </c>
    </row>
    <row r="21" spans="1:24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>
        <v>65</v>
      </c>
      <c r="T21">
        <v>71</v>
      </c>
      <c r="U21">
        <v>79</v>
      </c>
      <c r="V21">
        <v>67</v>
      </c>
      <c r="W21">
        <v>62</v>
      </c>
      <c r="X21">
        <v>67</v>
      </c>
    </row>
    <row r="22" spans="1:24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>
        <v>31</v>
      </c>
      <c r="T22">
        <v>25</v>
      </c>
      <c r="U22">
        <v>21</v>
      </c>
      <c r="V22">
        <v>12</v>
      </c>
      <c r="W22">
        <v>17</v>
      </c>
      <c r="X22">
        <v>22</v>
      </c>
    </row>
    <row r="23" spans="1:24" x14ac:dyDescent="0.3">
      <c r="A23" s="56"/>
      <c r="B23" s="56"/>
      <c r="C23" s="56"/>
      <c r="D23" s="56" t="s">
        <v>48</v>
      </c>
      <c r="E23" s="56" t="s">
        <v>37</v>
      </c>
      <c r="F23" s="56" t="s">
        <v>47</v>
      </c>
      <c r="G23" s="56">
        <v>33</v>
      </c>
      <c r="H23" s="56">
        <v>32</v>
      </c>
      <c r="I23" s="56">
        <v>23</v>
      </c>
      <c r="J23" s="56">
        <v>37</v>
      </c>
      <c r="K23" s="56">
        <v>38</v>
      </c>
      <c r="L23" s="56">
        <v>44</v>
      </c>
      <c r="M23" s="56">
        <v>44</v>
      </c>
      <c r="N23" s="56">
        <v>51</v>
      </c>
      <c r="O23" s="56">
        <v>46</v>
      </c>
      <c r="P23" s="56">
        <v>47</v>
      </c>
      <c r="Q23" s="56">
        <v>40</v>
      </c>
      <c r="R23" s="56">
        <v>52</v>
      </c>
      <c r="S23" s="56">
        <v>35</v>
      </c>
      <c r="T23" s="56">
        <v>45</v>
      </c>
      <c r="U23" s="56">
        <v>58</v>
      </c>
      <c r="V23" s="56">
        <v>55</v>
      </c>
      <c r="W23" s="56">
        <v>45</v>
      </c>
      <c r="X23" s="56">
        <v>44</v>
      </c>
    </row>
    <row r="24" spans="1:24" x14ac:dyDescent="0.3">
      <c r="A24" s="57" t="s">
        <v>52</v>
      </c>
      <c r="B24" s="57" t="s">
        <v>35</v>
      </c>
      <c r="C24" s="57" t="s">
        <v>36</v>
      </c>
      <c r="D24" s="57"/>
      <c r="E24" s="57" t="s">
        <v>37</v>
      </c>
      <c r="F24" s="57" t="s">
        <v>47</v>
      </c>
      <c r="G24" s="57">
        <v>61</v>
      </c>
      <c r="H24" s="57">
        <v>66</v>
      </c>
      <c r="I24" s="57">
        <v>72</v>
      </c>
      <c r="J24" s="57">
        <v>68</v>
      </c>
      <c r="K24" s="57">
        <v>72</v>
      </c>
      <c r="L24" s="57">
        <v>71</v>
      </c>
      <c r="M24" s="57">
        <v>67</v>
      </c>
      <c r="N24" s="57">
        <v>64</v>
      </c>
      <c r="O24" s="57">
        <v>72</v>
      </c>
      <c r="P24" s="57">
        <v>75</v>
      </c>
      <c r="Q24" s="57">
        <v>77</v>
      </c>
      <c r="R24" s="57">
        <v>79</v>
      </c>
      <c r="S24" s="57">
        <v>72</v>
      </c>
      <c r="T24" s="57">
        <v>77</v>
      </c>
      <c r="U24" s="57">
        <v>79</v>
      </c>
      <c r="V24" s="57">
        <v>78</v>
      </c>
      <c r="W24" s="57">
        <v>84</v>
      </c>
      <c r="X24" s="57">
        <v>79</v>
      </c>
    </row>
    <row r="25" spans="1:24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>
        <v>10</v>
      </c>
      <c r="T25">
        <v>6</v>
      </c>
      <c r="U25">
        <v>10</v>
      </c>
      <c r="V25">
        <v>6</v>
      </c>
      <c r="W25">
        <v>6</v>
      </c>
      <c r="X25">
        <v>6</v>
      </c>
    </row>
    <row r="26" spans="1:24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>
        <v>12</v>
      </c>
      <c r="T26">
        <v>11</v>
      </c>
      <c r="U26">
        <v>9</v>
      </c>
      <c r="V26">
        <v>12</v>
      </c>
      <c r="W26">
        <v>6</v>
      </c>
      <c r="X26">
        <v>13</v>
      </c>
    </row>
    <row r="27" spans="1:24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>
        <v>4</v>
      </c>
      <c r="T27">
        <v>4</v>
      </c>
      <c r="U27">
        <v>1</v>
      </c>
      <c r="V27">
        <v>4</v>
      </c>
      <c r="W27">
        <v>3</v>
      </c>
      <c r="X27">
        <v>3</v>
      </c>
    </row>
    <row r="28" spans="1:24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>
        <v>2</v>
      </c>
      <c r="T28">
        <v>2</v>
      </c>
      <c r="U28">
        <v>2</v>
      </c>
      <c r="V28">
        <v>0</v>
      </c>
      <c r="W28">
        <v>1</v>
      </c>
      <c r="X28">
        <v>0</v>
      </c>
    </row>
    <row r="29" spans="1:24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>
        <v>14</v>
      </c>
      <c r="T29">
        <v>13</v>
      </c>
      <c r="U29">
        <v>9</v>
      </c>
      <c r="V29">
        <v>8</v>
      </c>
      <c r="W29">
        <v>13</v>
      </c>
      <c r="X29">
        <v>15</v>
      </c>
    </row>
    <row r="30" spans="1:24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>
        <v>19</v>
      </c>
      <c r="T30">
        <v>18</v>
      </c>
      <c r="U30">
        <v>19</v>
      </c>
      <c r="V30">
        <v>21</v>
      </c>
      <c r="W30">
        <v>20</v>
      </c>
      <c r="X30">
        <v>18</v>
      </c>
    </row>
    <row r="31" spans="1:24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>
        <v>67</v>
      </c>
      <c r="T31">
        <v>69</v>
      </c>
      <c r="U31">
        <v>72</v>
      </c>
      <c r="V31">
        <v>71</v>
      </c>
      <c r="W31">
        <v>67</v>
      </c>
      <c r="X31">
        <v>67</v>
      </c>
    </row>
    <row r="32" spans="1:24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>
        <v>17</v>
      </c>
      <c r="T32">
        <v>22</v>
      </c>
      <c r="U32">
        <v>27</v>
      </c>
      <c r="V32">
        <v>23</v>
      </c>
      <c r="W32">
        <v>24</v>
      </c>
      <c r="X32">
        <v>19</v>
      </c>
    </row>
    <row r="33" spans="1:24" x14ac:dyDescent="0.3">
      <c r="A33" s="56"/>
      <c r="B33" s="56"/>
      <c r="C33" s="56"/>
      <c r="D33" s="56" t="s">
        <v>48</v>
      </c>
      <c r="E33" s="56" t="s">
        <v>37</v>
      </c>
      <c r="F33" s="56" t="s">
        <v>47</v>
      </c>
      <c r="G33" s="56">
        <v>37</v>
      </c>
      <c r="H33" s="56">
        <v>45</v>
      </c>
      <c r="I33" s="56">
        <v>35</v>
      </c>
      <c r="J33" s="56">
        <v>40</v>
      </c>
      <c r="K33" s="56">
        <v>41</v>
      </c>
      <c r="L33" s="56">
        <v>41</v>
      </c>
      <c r="M33" s="56">
        <v>47</v>
      </c>
      <c r="N33" s="56">
        <v>50</v>
      </c>
      <c r="O33" s="56">
        <v>50</v>
      </c>
      <c r="P33" s="56">
        <v>51</v>
      </c>
      <c r="Q33" s="56">
        <v>47</v>
      </c>
      <c r="R33" s="56">
        <v>52</v>
      </c>
      <c r="S33" s="56">
        <v>50</v>
      </c>
      <c r="T33" s="56">
        <v>47</v>
      </c>
      <c r="U33" s="56">
        <v>45</v>
      </c>
      <c r="V33" s="56">
        <v>49</v>
      </c>
      <c r="W33" s="56">
        <v>43</v>
      </c>
      <c r="X33" s="56">
        <v>48</v>
      </c>
    </row>
    <row r="34" spans="1:24" x14ac:dyDescent="0.3">
      <c r="A34" s="57" t="s">
        <v>53</v>
      </c>
      <c r="B34" s="57" t="s">
        <v>35</v>
      </c>
      <c r="C34" s="57" t="s">
        <v>36</v>
      </c>
      <c r="D34" s="57"/>
      <c r="E34" s="57" t="s">
        <v>37</v>
      </c>
      <c r="F34" s="57" t="s">
        <v>47</v>
      </c>
      <c r="G34" s="57">
        <v>83</v>
      </c>
      <c r="H34" s="57">
        <v>85</v>
      </c>
      <c r="I34" s="57">
        <v>90</v>
      </c>
      <c r="J34" s="57">
        <v>86</v>
      </c>
      <c r="K34" s="57">
        <v>87</v>
      </c>
      <c r="L34" s="57">
        <v>86</v>
      </c>
      <c r="M34" s="57">
        <v>87</v>
      </c>
      <c r="N34" s="57">
        <v>90</v>
      </c>
      <c r="O34" s="57">
        <v>90</v>
      </c>
      <c r="P34" s="57">
        <v>87</v>
      </c>
      <c r="Q34" s="57">
        <v>89</v>
      </c>
      <c r="R34" s="57">
        <v>93</v>
      </c>
      <c r="S34" s="57">
        <v>92</v>
      </c>
      <c r="T34" s="57">
        <v>94</v>
      </c>
      <c r="U34" s="57">
        <v>94</v>
      </c>
      <c r="V34" s="57">
        <v>94</v>
      </c>
      <c r="W34" s="57">
        <v>96</v>
      </c>
      <c r="X34" s="57">
        <v>94</v>
      </c>
    </row>
    <row r="35" spans="1:24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>
        <v>3</v>
      </c>
      <c r="T35">
        <v>2</v>
      </c>
      <c r="U35">
        <v>2</v>
      </c>
      <c r="V35">
        <v>3</v>
      </c>
      <c r="W35">
        <v>1</v>
      </c>
      <c r="X35">
        <v>2</v>
      </c>
    </row>
    <row r="36" spans="1:24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>
        <v>2</v>
      </c>
      <c r="T36">
        <v>3</v>
      </c>
      <c r="U36">
        <v>1</v>
      </c>
      <c r="V36">
        <v>2</v>
      </c>
      <c r="W36">
        <v>1</v>
      </c>
      <c r="X36">
        <v>2</v>
      </c>
    </row>
    <row r="37" spans="1:24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>
        <v>1</v>
      </c>
      <c r="T37">
        <v>0</v>
      </c>
      <c r="U37">
        <v>1</v>
      </c>
      <c r="V37">
        <v>0</v>
      </c>
      <c r="W37">
        <v>1</v>
      </c>
      <c r="X37">
        <v>1</v>
      </c>
    </row>
    <row r="38" spans="1:24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</row>
    <row r="39" spans="1:24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>
        <v>11</v>
      </c>
      <c r="T39">
        <v>12</v>
      </c>
      <c r="U39">
        <v>8</v>
      </c>
      <c r="V39">
        <v>13</v>
      </c>
      <c r="W39">
        <v>10</v>
      </c>
      <c r="X39">
        <v>15</v>
      </c>
    </row>
    <row r="40" spans="1:24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>
        <v>16</v>
      </c>
      <c r="T40">
        <v>11</v>
      </c>
      <c r="U40">
        <v>12</v>
      </c>
      <c r="V40">
        <v>14</v>
      </c>
      <c r="W40">
        <v>15</v>
      </c>
      <c r="X40">
        <v>12</v>
      </c>
    </row>
    <row r="41" spans="1:24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>
        <v>73</v>
      </c>
      <c r="T41">
        <v>78</v>
      </c>
      <c r="U41">
        <v>79</v>
      </c>
      <c r="V41">
        <v>73</v>
      </c>
      <c r="W41">
        <v>75</v>
      </c>
      <c r="X41">
        <v>72</v>
      </c>
    </row>
    <row r="42" spans="1:24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>
        <v>14</v>
      </c>
      <c r="T42">
        <v>26</v>
      </c>
      <c r="U42">
        <v>25</v>
      </c>
      <c r="V42">
        <v>15</v>
      </c>
      <c r="W42">
        <v>20</v>
      </c>
      <c r="X42">
        <v>14</v>
      </c>
    </row>
    <row r="43" spans="1:24" x14ac:dyDescent="0.3">
      <c r="A43" s="56"/>
      <c r="B43" s="56"/>
      <c r="C43" s="56"/>
      <c r="D43" s="56" t="s">
        <v>48</v>
      </c>
      <c r="E43" s="56" t="s">
        <v>37</v>
      </c>
      <c r="F43" s="56" t="s">
        <v>47</v>
      </c>
      <c r="G43" s="56">
        <v>58</v>
      </c>
      <c r="H43" s="56">
        <v>55</v>
      </c>
      <c r="I43" s="56">
        <v>46</v>
      </c>
      <c r="J43" s="56">
        <v>50</v>
      </c>
      <c r="K43" s="56">
        <v>48</v>
      </c>
      <c r="L43" s="56">
        <v>55</v>
      </c>
      <c r="M43" s="56">
        <v>53</v>
      </c>
      <c r="N43" s="56">
        <v>59</v>
      </c>
      <c r="O43" s="56">
        <v>60</v>
      </c>
      <c r="P43" s="56">
        <v>52</v>
      </c>
      <c r="Q43" s="56">
        <v>56</v>
      </c>
      <c r="R43" s="56">
        <v>49</v>
      </c>
      <c r="S43" s="56">
        <v>59</v>
      </c>
      <c r="T43" s="56">
        <v>52</v>
      </c>
      <c r="U43" s="56">
        <v>55</v>
      </c>
      <c r="V43" s="56">
        <v>57</v>
      </c>
      <c r="W43" s="56">
        <v>56</v>
      </c>
      <c r="X43" s="56">
        <v>58</v>
      </c>
    </row>
    <row r="44" spans="1:24" x14ac:dyDescent="0.3">
      <c r="A44" s="57" t="s">
        <v>54</v>
      </c>
      <c r="B44" s="57" t="s">
        <v>35</v>
      </c>
      <c r="C44" s="57" t="s">
        <v>36</v>
      </c>
      <c r="D44" s="57"/>
      <c r="E44" s="57" t="s">
        <v>37</v>
      </c>
      <c r="F44" s="57" t="s">
        <v>47</v>
      </c>
      <c r="G44" s="57">
        <v>70</v>
      </c>
      <c r="H44" s="57">
        <v>64</v>
      </c>
      <c r="I44" s="57">
        <v>69</v>
      </c>
      <c r="J44" s="57">
        <v>67</v>
      </c>
      <c r="K44" s="57">
        <v>73</v>
      </c>
      <c r="L44" s="57">
        <v>59</v>
      </c>
      <c r="M44" s="57">
        <v>57</v>
      </c>
      <c r="N44" s="57">
        <v>65</v>
      </c>
      <c r="O44" s="57">
        <v>67</v>
      </c>
      <c r="P44" s="57">
        <v>64</v>
      </c>
      <c r="Q44" s="57">
        <v>69</v>
      </c>
      <c r="R44" s="57">
        <v>80</v>
      </c>
      <c r="S44" s="57">
        <v>85</v>
      </c>
      <c r="T44" s="57">
        <v>79</v>
      </c>
      <c r="U44" s="57">
        <v>75</v>
      </c>
      <c r="V44" s="57">
        <v>78</v>
      </c>
      <c r="W44" s="57">
        <v>81</v>
      </c>
      <c r="X44" s="57">
        <v>82</v>
      </c>
    </row>
    <row r="45" spans="1:24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>
        <v>5</v>
      </c>
      <c r="T45">
        <v>2</v>
      </c>
      <c r="U45">
        <v>8</v>
      </c>
      <c r="V45">
        <v>4</v>
      </c>
      <c r="W45">
        <v>6</v>
      </c>
      <c r="X45">
        <v>5</v>
      </c>
    </row>
    <row r="46" spans="1:24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>
        <v>2</v>
      </c>
      <c r="T46">
        <v>10</v>
      </c>
      <c r="U46">
        <v>13</v>
      </c>
      <c r="V46">
        <v>11</v>
      </c>
      <c r="W46">
        <v>7</v>
      </c>
      <c r="X46">
        <v>9</v>
      </c>
    </row>
    <row r="47" spans="1:24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>
        <v>7</v>
      </c>
      <c r="T47">
        <v>4</v>
      </c>
      <c r="U47">
        <v>5</v>
      </c>
      <c r="V47">
        <v>5</v>
      </c>
      <c r="W47">
        <v>2</v>
      </c>
      <c r="X47">
        <v>4</v>
      </c>
    </row>
    <row r="48" spans="1:24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>
        <v>1</v>
      </c>
      <c r="T48">
        <v>5</v>
      </c>
      <c r="U48">
        <v>0</v>
      </c>
      <c r="V48">
        <v>2</v>
      </c>
      <c r="W48">
        <v>5</v>
      </c>
      <c r="X48">
        <v>1</v>
      </c>
    </row>
    <row r="49" spans="1:24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>
        <v>21</v>
      </c>
      <c r="T49">
        <v>25</v>
      </c>
      <c r="U49">
        <v>32</v>
      </c>
      <c r="V49">
        <v>39</v>
      </c>
      <c r="W49">
        <v>32</v>
      </c>
      <c r="X49">
        <v>41</v>
      </c>
    </row>
    <row r="50" spans="1:24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>
        <v>21</v>
      </c>
      <c r="T50">
        <v>26</v>
      </c>
      <c r="U50">
        <v>27</v>
      </c>
      <c r="V50">
        <v>21</v>
      </c>
      <c r="W50">
        <v>15</v>
      </c>
      <c r="X50">
        <v>23</v>
      </c>
    </row>
    <row r="51" spans="1:24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>
        <v>58</v>
      </c>
      <c r="T51">
        <v>49</v>
      </c>
      <c r="U51">
        <v>42</v>
      </c>
      <c r="V51">
        <v>41</v>
      </c>
      <c r="W51">
        <v>53</v>
      </c>
      <c r="X51">
        <v>36</v>
      </c>
    </row>
    <row r="52" spans="1:24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>
        <v>17</v>
      </c>
      <c r="T52">
        <v>21</v>
      </c>
      <c r="U52">
        <v>16</v>
      </c>
      <c r="V52">
        <v>8</v>
      </c>
      <c r="W52">
        <v>20</v>
      </c>
      <c r="X52">
        <v>9</v>
      </c>
    </row>
    <row r="53" spans="1:24" x14ac:dyDescent="0.3">
      <c r="A53" s="56"/>
      <c r="B53" s="56"/>
      <c r="C53" s="56"/>
      <c r="D53" s="56" t="s">
        <v>48</v>
      </c>
      <c r="E53" s="56" t="s">
        <v>37</v>
      </c>
      <c r="F53" s="56" t="s">
        <v>47</v>
      </c>
      <c r="G53" s="56">
        <v>31</v>
      </c>
      <c r="H53" s="56">
        <v>24</v>
      </c>
      <c r="I53" s="56">
        <v>26</v>
      </c>
      <c r="J53" s="56">
        <v>27</v>
      </c>
      <c r="K53" s="56">
        <v>28</v>
      </c>
      <c r="L53" s="56">
        <v>31</v>
      </c>
      <c r="M53" s="56">
        <v>40</v>
      </c>
      <c r="N53" s="56">
        <v>33</v>
      </c>
      <c r="O53" s="56">
        <v>34</v>
      </c>
      <c r="P53" s="56">
        <v>28</v>
      </c>
      <c r="Q53" s="56">
        <v>29</v>
      </c>
      <c r="R53" s="56">
        <v>36</v>
      </c>
      <c r="S53" s="56">
        <v>41</v>
      </c>
      <c r="T53" s="56">
        <v>28</v>
      </c>
      <c r="U53" s="56">
        <v>25</v>
      </c>
      <c r="V53" s="56">
        <v>33</v>
      </c>
      <c r="W53" s="56">
        <v>32</v>
      </c>
      <c r="X53" s="56">
        <v>27</v>
      </c>
    </row>
    <row r="54" spans="1:24" s="61" customFormat="1" ht="13.2" x14ac:dyDescent="0.25">
      <c r="A54" s="61" t="s">
        <v>55</v>
      </c>
      <c r="B54" s="61" t="s">
        <v>32</v>
      </c>
    </row>
    <row r="55" spans="1:24" s="61" customFormat="1" ht="13.2" x14ac:dyDescent="0.25">
      <c r="A55" s="61" t="s">
        <v>56</v>
      </c>
      <c r="B55" s="61" t="s">
        <v>31</v>
      </c>
    </row>
    <row r="56" spans="1:24" s="61" customFormat="1" ht="13.2" x14ac:dyDescent="0.25">
      <c r="A56" s="61" t="s">
        <v>33</v>
      </c>
    </row>
    <row r="57" spans="1:24" s="61" customFormat="1" ht="13.2" x14ac:dyDescent="0.25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2021-10-25T15:08:50Z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