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M:\12000-Relais_sociaux\4_Publication_Annuaires\Stat_RSU_2020\RSU_Profil_2020\TAB_311-à-3110_TR_2020_oco_ok_oco\"/>
    </mc:Choice>
  </mc:AlternateContent>
  <xr:revisionPtr revIDLastSave="0" documentId="8_{D1580205-917C-45B9-8F7B-55760F02D054}" xr6:coauthVersionLast="47" xr6:coauthVersionMax="47" xr10:uidLastSave="{00000000-0000-0000-0000-000000000000}"/>
  <bookViews>
    <workbookView xWindow="-120" yWindow="-120" windowWidth="29040" windowHeight="15840" tabRatio="926" xr2:uid="{DFD93DCB-EFA3-4600-B1C9-2FDAFA8B5AEF}"/>
  </bookViews>
  <sheets>
    <sheet name="TAB-3.1.1_2020_Web" sheetId="16" r:id="rId1"/>
    <sheet name="TAB-3.1.2_2020_Web" sheetId="17" r:id="rId2"/>
    <sheet name="TAB-3.1.3_2020_Web" sheetId="18" r:id="rId3"/>
    <sheet name="TAB-3.1.4_2020_Web" sheetId="19" r:id="rId4"/>
    <sheet name="TAB-3.1.5_2020_Web" sheetId="20" r:id="rId5"/>
    <sheet name="TAB-3.1.6_2020_Web" sheetId="21" r:id="rId6"/>
    <sheet name="TAB-3.1.7_2020_Web" sheetId="22" r:id="rId7"/>
    <sheet name="TAB-3.1.8_2020_Web" sheetId="23" r:id="rId8"/>
    <sheet name="TAB-3.1.9_2020_Web" sheetId="24" r:id="rId9"/>
    <sheet name="TAB-3.1.10_2020_Web" sheetId="25"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Profil_2017_qly" localSheetId="0">#REF!</definedName>
    <definedName name="Profil_2017_qly">#REF!</definedName>
    <definedName name="Profil_2017_qty" localSheetId="0">#REF!</definedName>
    <definedName name="Profil_2017_qty" localSheetId="3">#REF!</definedName>
    <definedName name="Profil_2017_qty" localSheetId="6">#REF!</definedName>
    <definedName name="Profil_2017_qty">#REF!</definedName>
    <definedName name="Profil_2018_qly" localSheetId="0">#REF!</definedName>
    <definedName name="Profil_2018_qly" localSheetId="3">#REF!</definedName>
    <definedName name="Profil_2018_qly">#REF!</definedName>
    <definedName name="Profil_2018_qty" localSheetId="0">#REF!</definedName>
    <definedName name="Profil_2018_qty" localSheetId="3">#REF!</definedName>
    <definedName name="Profil_2018_qty">#REF!</definedName>
    <definedName name="Profil_2019_qly">#REF!</definedName>
    <definedName name="Profil_2019_qty">#REF!</definedName>
    <definedName name="Profil_2020_qly" localSheetId="9">#REF!</definedName>
    <definedName name="Profil_2020_qly" localSheetId="1">#REF!</definedName>
    <definedName name="Profil_2020_qly" localSheetId="2">#REF!</definedName>
    <definedName name="Profil_2020_qly" localSheetId="3">#REF!</definedName>
    <definedName name="Profil_2020_qly" localSheetId="4">#REF!</definedName>
    <definedName name="Profil_2020_qly" localSheetId="5">#REF!</definedName>
    <definedName name="Profil_2020_qly" localSheetId="6">#REF!</definedName>
    <definedName name="Profil_2020_qly" localSheetId="7">#REF!</definedName>
    <definedName name="Profil_2020_qly" localSheetId="8">#REF!</definedName>
    <definedName name="Profil_2020_qly">#REF!</definedName>
    <definedName name="toto">#REF!</definedName>
    <definedName name="toto2">#REF!</definedName>
    <definedName name="toto3">#REF!</definedName>
    <definedName name="toto4">#REF!</definedName>
    <definedName name="_xlnm.Print_Area" localSheetId="3">'TAB-3.1.4_2020_Web'!$A$1:$Z$38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9" i="25" l="1"/>
  <c r="J48" i="25"/>
  <c r="J45" i="25"/>
  <c r="J44" i="25" s="1"/>
  <c r="E44" i="25"/>
  <c r="D44" i="25"/>
  <c r="C44" i="25"/>
  <c r="J42" i="25"/>
  <c r="J40" i="25"/>
  <c r="F40" i="25"/>
  <c r="E40" i="25"/>
  <c r="D40" i="25"/>
  <c r="C40" i="25"/>
  <c r="J39" i="25"/>
  <c r="J38" i="25"/>
  <c r="F38" i="25"/>
  <c r="E38" i="25"/>
  <c r="D38" i="25"/>
  <c r="C38" i="25"/>
  <c r="J37" i="25"/>
  <c r="F36" i="25"/>
  <c r="E36" i="25"/>
  <c r="D36" i="25"/>
  <c r="C36" i="25"/>
  <c r="J35" i="25"/>
  <c r="J36" i="25" s="1"/>
  <c r="J34" i="25"/>
  <c r="F34" i="25"/>
  <c r="E34" i="25"/>
  <c r="D34" i="25"/>
  <c r="C34" i="25"/>
  <c r="J33" i="25"/>
  <c r="J32" i="25"/>
  <c r="F32" i="25"/>
  <c r="E32" i="25"/>
  <c r="D32" i="25"/>
  <c r="C32" i="25"/>
  <c r="J31" i="25"/>
  <c r="J30" i="25"/>
  <c r="F30" i="25"/>
  <c r="E30" i="25"/>
  <c r="D30" i="25"/>
  <c r="C30" i="25"/>
  <c r="J29" i="25"/>
  <c r="F28" i="25"/>
  <c r="E28" i="25"/>
  <c r="D28" i="25"/>
  <c r="C28" i="25"/>
  <c r="J27" i="25"/>
  <c r="J28" i="25" s="1"/>
  <c r="J26" i="25"/>
  <c r="F26" i="25"/>
  <c r="E26" i="25"/>
  <c r="D26" i="25"/>
  <c r="C26" i="25"/>
  <c r="J25" i="25"/>
  <c r="J24" i="25"/>
  <c r="F24" i="25"/>
  <c r="E24" i="25"/>
  <c r="D24" i="25"/>
  <c r="C24" i="25"/>
  <c r="J23" i="25"/>
  <c r="J22" i="25"/>
  <c r="F22" i="25"/>
  <c r="E22" i="25"/>
  <c r="D22" i="25"/>
  <c r="C22" i="25"/>
  <c r="J21" i="25"/>
  <c r="F20" i="25"/>
  <c r="E20" i="25"/>
  <c r="D20" i="25"/>
  <c r="C20" i="25"/>
  <c r="J19" i="25"/>
  <c r="J20" i="25" s="1"/>
  <c r="J18" i="25"/>
  <c r="F18" i="25"/>
  <c r="E18" i="25"/>
  <c r="D18" i="25"/>
  <c r="C18" i="25"/>
  <c r="J17" i="25"/>
  <c r="J16" i="25"/>
  <c r="F16" i="25"/>
  <c r="E16" i="25"/>
  <c r="D16" i="25"/>
  <c r="C16" i="25"/>
  <c r="J15" i="25"/>
  <c r="J14" i="25"/>
  <c r="F14" i="25"/>
  <c r="E14" i="25"/>
  <c r="D14" i="25"/>
  <c r="C14" i="25"/>
  <c r="J13" i="25"/>
  <c r="F12" i="25"/>
  <c r="E12" i="25"/>
  <c r="D12" i="25"/>
  <c r="C12" i="25"/>
  <c r="J11" i="25"/>
  <c r="J12" i="25" s="1"/>
  <c r="J10" i="25"/>
  <c r="F10" i="25"/>
  <c r="E10" i="25"/>
  <c r="D10" i="25"/>
  <c r="C10" i="25"/>
  <c r="J9" i="25"/>
  <c r="J8" i="25"/>
  <c r="F8" i="25"/>
  <c r="E8" i="25"/>
  <c r="D8" i="25"/>
  <c r="C8" i="25"/>
  <c r="J7" i="25"/>
  <c r="J6" i="25"/>
  <c r="F6" i="25"/>
  <c r="E6" i="25"/>
  <c r="D6" i="25"/>
  <c r="C6" i="25"/>
  <c r="J5" i="25"/>
  <c r="J38" i="24"/>
  <c r="J37" i="24"/>
  <c r="J34" i="24"/>
  <c r="J33" i="24" s="1"/>
  <c r="F33" i="24"/>
  <c r="D33" i="24"/>
  <c r="J32" i="24"/>
  <c r="E30" i="24"/>
  <c r="G29" i="24"/>
  <c r="G14" i="24" s="1"/>
  <c r="F29" i="24"/>
  <c r="F28" i="24" s="1"/>
  <c r="E29" i="24"/>
  <c r="E26" i="24" s="1"/>
  <c r="D29" i="24"/>
  <c r="D24" i="24" s="1"/>
  <c r="C29" i="24"/>
  <c r="C33" i="24" s="1"/>
  <c r="E28" i="24"/>
  <c r="D28" i="24"/>
  <c r="J27" i="24"/>
  <c r="F26" i="24"/>
  <c r="D26" i="24"/>
  <c r="J25" i="24"/>
  <c r="F24" i="24"/>
  <c r="E24" i="24"/>
  <c r="C24" i="24"/>
  <c r="J23" i="24"/>
  <c r="F22" i="24"/>
  <c r="E22" i="24"/>
  <c r="D22" i="24"/>
  <c r="J21" i="24"/>
  <c r="J22" i="24" s="1"/>
  <c r="F20" i="24"/>
  <c r="E20" i="24"/>
  <c r="D20" i="24"/>
  <c r="C20" i="24"/>
  <c r="J19" i="24"/>
  <c r="F18" i="24"/>
  <c r="E18" i="24"/>
  <c r="D18" i="24"/>
  <c r="J17" i="24"/>
  <c r="G16" i="24"/>
  <c r="F16" i="24"/>
  <c r="E16" i="24"/>
  <c r="D16" i="24"/>
  <c r="J15" i="24"/>
  <c r="F14" i="24"/>
  <c r="E14" i="24"/>
  <c r="D14" i="24"/>
  <c r="J13" i="24"/>
  <c r="G12" i="24"/>
  <c r="F12" i="24"/>
  <c r="E12" i="24"/>
  <c r="D12" i="24"/>
  <c r="J11" i="24"/>
  <c r="F10" i="24"/>
  <c r="E10" i="24"/>
  <c r="D10" i="24"/>
  <c r="J9" i="24"/>
  <c r="G8" i="24"/>
  <c r="F8" i="24"/>
  <c r="E8" i="24"/>
  <c r="D8" i="24"/>
  <c r="C8" i="24"/>
  <c r="J7" i="24"/>
  <c r="J8" i="24" s="1"/>
  <c r="F6" i="24"/>
  <c r="E6" i="24"/>
  <c r="D6" i="24"/>
  <c r="J5" i="24"/>
  <c r="J29" i="24" s="1"/>
  <c r="J32" i="23"/>
  <c r="J31" i="23"/>
  <c r="J28" i="23"/>
  <c r="F27" i="23"/>
  <c r="D27" i="23"/>
  <c r="C27" i="23"/>
  <c r="J26" i="23"/>
  <c r="F24" i="23"/>
  <c r="D24" i="23"/>
  <c r="C24" i="23"/>
  <c r="H23" i="23"/>
  <c r="H27" i="23" s="1"/>
  <c r="G23" i="23"/>
  <c r="G27" i="23" s="1"/>
  <c r="F23" i="23"/>
  <c r="E23" i="23"/>
  <c r="E22" i="23" s="1"/>
  <c r="D23" i="23"/>
  <c r="C23" i="23"/>
  <c r="C22" i="23" s="1"/>
  <c r="H22" i="23"/>
  <c r="G22" i="23"/>
  <c r="F22" i="23"/>
  <c r="D22" i="23"/>
  <c r="J21" i="23"/>
  <c r="H20" i="23"/>
  <c r="G20" i="23"/>
  <c r="F20" i="23"/>
  <c r="D20" i="23"/>
  <c r="J19" i="23"/>
  <c r="H18" i="23"/>
  <c r="G18" i="23"/>
  <c r="F18" i="23"/>
  <c r="D18" i="23"/>
  <c r="J17" i="23"/>
  <c r="H16" i="23"/>
  <c r="G16" i="23"/>
  <c r="F16" i="23"/>
  <c r="D16" i="23"/>
  <c r="J15" i="23"/>
  <c r="H14" i="23"/>
  <c r="G14" i="23"/>
  <c r="F14" i="23"/>
  <c r="D14" i="23"/>
  <c r="J13" i="23"/>
  <c r="H12" i="23"/>
  <c r="G12" i="23"/>
  <c r="F12" i="23"/>
  <c r="D12" i="23"/>
  <c r="J11" i="23"/>
  <c r="H10" i="23"/>
  <c r="G10" i="23"/>
  <c r="F10" i="23"/>
  <c r="D10" i="23"/>
  <c r="J9" i="23"/>
  <c r="H8" i="23"/>
  <c r="G8" i="23"/>
  <c r="F8" i="23"/>
  <c r="D8" i="23"/>
  <c r="J7" i="23"/>
  <c r="H6" i="23"/>
  <c r="G6" i="23"/>
  <c r="F6" i="23"/>
  <c r="D6" i="23"/>
  <c r="J5" i="23"/>
  <c r="J23" i="23" s="1"/>
  <c r="J30" i="22"/>
  <c r="J29" i="22"/>
  <c r="J26" i="22"/>
  <c r="F25" i="22"/>
  <c r="E25" i="22"/>
  <c r="J24" i="22"/>
  <c r="F22" i="22"/>
  <c r="E22" i="22"/>
  <c r="H21" i="22"/>
  <c r="H20" i="22" s="1"/>
  <c r="G21" i="22"/>
  <c r="G25" i="22" s="1"/>
  <c r="F21" i="22"/>
  <c r="E21" i="22"/>
  <c r="E20" i="22" s="1"/>
  <c r="D21" i="22"/>
  <c r="D25" i="22" s="1"/>
  <c r="C21" i="22"/>
  <c r="C25" i="22" s="1"/>
  <c r="G20" i="22"/>
  <c r="F20" i="22"/>
  <c r="C20" i="22"/>
  <c r="J19" i="22"/>
  <c r="G18" i="22"/>
  <c r="F18" i="22"/>
  <c r="C18" i="22"/>
  <c r="J17" i="22"/>
  <c r="G16" i="22"/>
  <c r="F16" i="22"/>
  <c r="C16" i="22"/>
  <c r="J15" i="22"/>
  <c r="H14" i="22"/>
  <c r="G14" i="22"/>
  <c r="F14" i="22"/>
  <c r="C14" i="22"/>
  <c r="J13" i="22"/>
  <c r="H12" i="22"/>
  <c r="G12" i="22"/>
  <c r="F12" i="22"/>
  <c r="C12" i="22"/>
  <c r="J11" i="22"/>
  <c r="H10" i="22"/>
  <c r="G10" i="22"/>
  <c r="F10" i="22"/>
  <c r="C10" i="22"/>
  <c r="J9" i="22"/>
  <c r="H8" i="22"/>
  <c r="G8" i="22"/>
  <c r="F8" i="22"/>
  <c r="C8" i="22"/>
  <c r="J7" i="22"/>
  <c r="H6" i="22"/>
  <c r="G6" i="22"/>
  <c r="F6" i="22"/>
  <c r="C6" i="22"/>
  <c r="J5" i="22"/>
  <c r="J20" i="21"/>
  <c r="J19" i="21"/>
  <c r="J16" i="21"/>
  <c r="F15" i="21"/>
  <c r="D15" i="21"/>
  <c r="J14" i="21"/>
  <c r="G12" i="21"/>
  <c r="F12" i="21"/>
  <c r="D12" i="21"/>
  <c r="H11" i="21"/>
  <c r="H15" i="21" s="1"/>
  <c r="G11" i="21"/>
  <c r="G15" i="21" s="1"/>
  <c r="F11" i="21"/>
  <c r="F10" i="21" s="1"/>
  <c r="E11" i="21"/>
  <c r="E10" i="21" s="1"/>
  <c r="D11" i="21"/>
  <c r="C11" i="21"/>
  <c r="C15" i="21" s="1"/>
  <c r="H10" i="21"/>
  <c r="G10" i="21"/>
  <c r="D10" i="21"/>
  <c r="J9" i="21"/>
  <c r="H8" i="21"/>
  <c r="G8" i="21"/>
  <c r="D8" i="21"/>
  <c r="J7" i="21"/>
  <c r="H6" i="21"/>
  <c r="G6" i="21"/>
  <c r="D6" i="21"/>
  <c r="J5" i="21"/>
  <c r="J24" i="20"/>
  <c r="J23" i="20"/>
  <c r="J20" i="20"/>
  <c r="J19" i="20" s="1"/>
  <c r="H19" i="20"/>
  <c r="G19" i="20"/>
  <c r="F19" i="20"/>
  <c r="E19" i="20"/>
  <c r="C19" i="20"/>
  <c r="J18" i="20"/>
  <c r="H16" i="20"/>
  <c r="G16" i="20"/>
  <c r="F16" i="20"/>
  <c r="E16" i="20"/>
  <c r="C16" i="20"/>
  <c r="J15" i="20"/>
  <c r="J14" i="20" s="1"/>
  <c r="H15" i="20"/>
  <c r="G15" i="20"/>
  <c r="G14" i="20" s="1"/>
  <c r="F15" i="20"/>
  <c r="F14" i="20" s="1"/>
  <c r="E15" i="20"/>
  <c r="E10" i="20" s="1"/>
  <c r="D15" i="20"/>
  <c r="D19" i="20" s="1"/>
  <c r="C15" i="20"/>
  <c r="H14" i="20"/>
  <c r="C14" i="20"/>
  <c r="J13" i="20"/>
  <c r="H12" i="20"/>
  <c r="C12" i="20"/>
  <c r="J11" i="20"/>
  <c r="H10" i="20"/>
  <c r="C10" i="20"/>
  <c r="J9" i="20"/>
  <c r="H8" i="20"/>
  <c r="C8" i="20"/>
  <c r="J7" i="20"/>
  <c r="H6" i="20"/>
  <c r="C6" i="20"/>
  <c r="J5" i="20"/>
  <c r="J12" i="24" l="1"/>
  <c r="J16" i="24"/>
  <c r="J18" i="24"/>
  <c r="J30" i="24"/>
  <c r="J20" i="24"/>
  <c r="J26" i="24"/>
  <c r="J10" i="24"/>
  <c r="J14" i="24"/>
  <c r="J24" i="24"/>
  <c r="J28" i="24"/>
  <c r="G28" i="24"/>
  <c r="C30" i="24"/>
  <c r="G10" i="24"/>
  <c r="C18" i="24"/>
  <c r="G26" i="24"/>
  <c r="D30" i="24"/>
  <c r="E33" i="24"/>
  <c r="C16" i="24"/>
  <c r="G24" i="24"/>
  <c r="G6" i="24"/>
  <c r="C14" i="24"/>
  <c r="G22" i="24"/>
  <c r="F30" i="24"/>
  <c r="G33" i="24"/>
  <c r="J6" i="24"/>
  <c r="C12" i="24"/>
  <c r="G20" i="24"/>
  <c r="C28" i="24"/>
  <c r="G30" i="24"/>
  <c r="C10" i="24"/>
  <c r="G18" i="24"/>
  <c r="C26" i="24"/>
  <c r="C6" i="24"/>
  <c r="C22" i="24"/>
  <c r="J18" i="23"/>
  <c r="J8" i="23"/>
  <c r="J24" i="23"/>
  <c r="J20" i="23"/>
  <c r="J6" i="23"/>
  <c r="J12" i="23"/>
  <c r="J22" i="23"/>
  <c r="J16" i="23"/>
  <c r="J10" i="23"/>
  <c r="J14" i="23"/>
  <c r="J27" i="23"/>
  <c r="C6" i="23"/>
  <c r="C8" i="23"/>
  <c r="C10" i="23"/>
  <c r="C12" i="23"/>
  <c r="C14" i="23"/>
  <c r="C16" i="23"/>
  <c r="C18" i="23"/>
  <c r="C20" i="23"/>
  <c r="E24" i="23"/>
  <c r="E27" i="23"/>
  <c r="E6" i="23"/>
  <c r="E8" i="23"/>
  <c r="E10" i="23"/>
  <c r="E12" i="23"/>
  <c r="E14" i="23"/>
  <c r="E16" i="23"/>
  <c r="E18" i="23"/>
  <c r="E20" i="23"/>
  <c r="G24" i="23"/>
  <c r="H24" i="23"/>
  <c r="J14" i="22"/>
  <c r="J6" i="22"/>
  <c r="J8" i="22"/>
  <c r="J10" i="22"/>
  <c r="D6" i="22"/>
  <c r="D8" i="22"/>
  <c r="D10" i="22"/>
  <c r="D12" i="22"/>
  <c r="D14" i="22"/>
  <c r="D16" i="22"/>
  <c r="D18" i="22"/>
  <c r="D20" i="22"/>
  <c r="E6" i="22"/>
  <c r="E8" i="22"/>
  <c r="E10" i="22"/>
  <c r="E12" i="22"/>
  <c r="E14" i="22"/>
  <c r="E16" i="22"/>
  <c r="E18" i="22"/>
  <c r="G22" i="22"/>
  <c r="H22" i="22"/>
  <c r="H25" i="22"/>
  <c r="J25" i="22" s="1"/>
  <c r="H16" i="22"/>
  <c r="H18" i="22"/>
  <c r="J21" i="22"/>
  <c r="J22" i="22" s="1"/>
  <c r="C22" i="22"/>
  <c r="D22" i="22"/>
  <c r="C6" i="21"/>
  <c r="C8" i="21"/>
  <c r="C10" i="21"/>
  <c r="E12" i="21"/>
  <c r="E15" i="21"/>
  <c r="E6" i="21"/>
  <c r="E8" i="21"/>
  <c r="F6" i="21"/>
  <c r="F8" i="21"/>
  <c r="H12" i="21"/>
  <c r="J11" i="21"/>
  <c r="J12" i="21" s="1"/>
  <c r="C12" i="21"/>
  <c r="D8" i="20"/>
  <c r="D12" i="20"/>
  <c r="E6" i="20"/>
  <c r="E8" i="20"/>
  <c r="E12" i="20"/>
  <c r="E14" i="20"/>
  <c r="F6" i="20"/>
  <c r="F8" i="20"/>
  <c r="F10" i="20"/>
  <c r="F12" i="20"/>
  <c r="G6" i="20"/>
  <c r="G8" i="20"/>
  <c r="G10" i="20"/>
  <c r="G12" i="20"/>
  <c r="J16" i="20"/>
  <c r="D6" i="20"/>
  <c r="D10" i="20"/>
  <c r="D14" i="20"/>
  <c r="J6" i="20"/>
  <c r="J8" i="20"/>
  <c r="J10" i="20"/>
  <c r="J12" i="20"/>
  <c r="D16" i="20"/>
  <c r="J20" i="22" l="1"/>
  <c r="J16" i="22"/>
  <c r="J12" i="22"/>
  <c r="J18" i="22"/>
  <c r="J15" i="21"/>
  <c r="J10" i="21"/>
  <c r="J6" i="21"/>
  <c r="J8" i="21"/>
  <c r="Z37" i="19" l="1"/>
  <c r="Y37" i="19"/>
  <c r="X37" i="19"/>
  <c r="Z36" i="19"/>
  <c r="Y36" i="19"/>
  <c r="X36" i="19"/>
  <c r="X33" i="19"/>
  <c r="Y31" i="19"/>
  <c r="X31" i="19"/>
  <c r="Z31" i="19" s="1"/>
  <c r="Q31" i="19"/>
  <c r="N31" i="19"/>
  <c r="H31" i="19"/>
  <c r="E31" i="19"/>
  <c r="O29" i="19"/>
  <c r="F29" i="19"/>
  <c r="D29" i="19"/>
  <c r="C29" i="19"/>
  <c r="P28" i="19"/>
  <c r="P25" i="19" s="1"/>
  <c r="O28" i="19"/>
  <c r="O23" i="19" s="1"/>
  <c r="M28" i="19"/>
  <c r="M29" i="19" s="1"/>
  <c r="L28" i="19"/>
  <c r="L29" i="19" s="1"/>
  <c r="G28" i="19"/>
  <c r="G27" i="19" s="1"/>
  <c r="F28" i="19"/>
  <c r="D28" i="19"/>
  <c r="D23" i="19" s="1"/>
  <c r="C28" i="19"/>
  <c r="C23" i="19" s="1"/>
  <c r="O27" i="19"/>
  <c r="L27" i="19"/>
  <c r="F27" i="19"/>
  <c r="D27" i="19"/>
  <c r="Y26" i="19"/>
  <c r="X26" i="19"/>
  <c r="Q26" i="19"/>
  <c r="N26" i="19"/>
  <c r="H26" i="19"/>
  <c r="H27" i="19" s="1"/>
  <c r="E26" i="19"/>
  <c r="L25" i="19"/>
  <c r="G25" i="19"/>
  <c r="F25" i="19"/>
  <c r="Y24" i="19"/>
  <c r="X24" i="19"/>
  <c r="Z24" i="19" s="1"/>
  <c r="Q24" i="19"/>
  <c r="N24" i="19"/>
  <c r="H24" i="19"/>
  <c r="E24" i="19"/>
  <c r="P23" i="19"/>
  <c r="L23" i="19"/>
  <c r="G23" i="19"/>
  <c r="F23" i="19"/>
  <c r="Y22" i="19"/>
  <c r="X22" i="19"/>
  <c r="Z22" i="19" s="1"/>
  <c r="Q22" i="19"/>
  <c r="N22" i="19"/>
  <c r="H22" i="19"/>
  <c r="E22" i="19"/>
  <c r="O21" i="19"/>
  <c r="L21" i="19"/>
  <c r="F21" i="19"/>
  <c r="D21" i="19"/>
  <c r="C21" i="19"/>
  <c r="Y20" i="19"/>
  <c r="Z20" i="19" s="1"/>
  <c r="X20" i="19"/>
  <c r="Q20" i="19"/>
  <c r="N20" i="19"/>
  <c r="H20" i="19"/>
  <c r="E20" i="19"/>
  <c r="O19" i="19"/>
  <c r="L19" i="19"/>
  <c r="F19" i="19"/>
  <c r="D19" i="19"/>
  <c r="Y18" i="19"/>
  <c r="X18" i="19"/>
  <c r="Q18" i="19"/>
  <c r="N18" i="19"/>
  <c r="H18" i="19"/>
  <c r="H19" i="19" s="1"/>
  <c r="E18" i="19"/>
  <c r="O17" i="19"/>
  <c r="L17" i="19"/>
  <c r="G17" i="19"/>
  <c r="F17" i="19"/>
  <c r="D17" i="19"/>
  <c r="Y16" i="19"/>
  <c r="X16" i="19"/>
  <c r="Z16" i="19" s="1"/>
  <c r="Q16" i="19"/>
  <c r="Q17" i="19" s="1"/>
  <c r="N16" i="19"/>
  <c r="H16" i="19"/>
  <c r="E16" i="19"/>
  <c r="P15" i="19"/>
  <c r="L15" i="19"/>
  <c r="G15" i="19"/>
  <c r="F15" i="19"/>
  <c r="Y14" i="19"/>
  <c r="X14" i="19"/>
  <c r="Z14" i="19" s="1"/>
  <c r="Q14" i="19"/>
  <c r="N14" i="19"/>
  <c r="H14" i="19"/>
  <c r="H15" i="19" s="1"/>
  <c r="E14" i="19"/>
  <c r="O13" i="19"/>
  <c r="L13" i="19"/>
  <c r="F13" i="19"/>
  <c r="D13" i="19"/>
  <c r="C13" i="19"/>
  <c r="Y12" i="19"/>
  <c r="Z12" i="19" s="1"/>
  <c r="X12" i="19"/>
  <c r="Q12" i="19"/>
  <c r="N12" i="19"/>
  <c r="H12" i="19"/>
  <c r="H13" i="19" s="1"/>
  <c r="E12" i="19"/>
  <c r="O11" i="19"/>
  <c r="L11" i="19"/>
  <c r="F11" i="19"/>
  <c r="D11" i="19"/>
  <c r="Y10" i="19"/>
  <c r="X10" i="19"/>
  <c r="Q10" i="19"/>
  <c r="N10" i="19"/>
  <c r="H10" i="19"/>
  <c r="E10" i="19"/>
  <c r="O9" i="19"/>
  <c r="L9" i="19"/>
  <c r="G9" i="19"/>
  <c r="F9" i="19"/>
  <c r="D9" i="19"/>
  <c r="Y8" i="19"/>
  <c r="X8" i="19"/>
  <c r="Z8" i="19" s="1"/>
  <c r="Q8" i="19"/>
  <c r="N8" i="19"/>
  <c r="H8" i="19"/>
  <c r="E8" i="19"/>
  <c r="P7" i="19"/>
  <c r="L7" i="19"/>
  <c r="G7" i="19"/>
  <c r="F7" i="19"/>
  <c r="Y6" i="19"/>
  <c r="X6" i="19"/>
  <c r="Z6" i="19" s="1"/>
  <c r="Q6" i="19"/>
  <c r="Q28" i="19" s="1"/>
  <c r="N6" i="19"/>
  <c r="H6" i="19"/>
  <c r="H28" i="19" s="1"/>
  <c r="E6" i="19"/>
  <c r="J23" i="18"/>
  <c r="J22" i="18"/>
  <c r="J19" i="18"/>
  <c r="F17" i="18"/>
  <c r="E17" i="18"/>
  <c r="G15" i="18"/>
  <c r="G17" i="18" s="1"/>
  <c r="F15" i="18"/>
  <c r="E15" i="18"/>
  <c r="D15" i="18"/>
  <c r="D17" i="18" s="1"/>
  <c r="C15" i="18"/>
  <c r="C17" i="18" s="1"/>
  <c r="J14" i="18"/>
  <c r="G12" i="18"/>
  <c r="F12" i="18"/>
  <c r="C12" i="18"/>
  <c r="G11" i="18"/>
  <c r="G8" i="18" s="1"/>
  <c r="F11" i="18"/>
  <c r="E11" i="18"/>
  <c r="E12" i="18" s="1"/>
  <c r="D11" i="18"/>
  <c r="D6" i="18" s="1"/>
  <c r="C11" i="18"/>
  <c r="G10" i="18"/>
  <c r="C10" i="18"/>
  <c r="J9" i="18"/>
  <c r="C8" i="18"/>
  <c r="J7" i="18"/>
  <c r="G6" i="18"/>
  <c r="E6" i="18"/>
  <c r="C6" i="18"/>
  <c r="J5" i="18"/>
  <c r="J14" i="17"/>
  <c r="J13" i="17"/>
  <c r="C10" i="17"/>
  <c r="I9" i="17"/>
  <c r="H9" i="17"/>
  <c r="G9" i="17"/>
  <c r="G6" i="17" s="1"/>
  <c r="F9" i="17"/>
  <c r="E9" i="17"/>
  <c r="D9" i="17"/>
  <c r="C9" i="17"/>
  <c r="C6" i="17" s="1"/>
  <c r="G8" i="17"/>
  <c r="C8" i="17"/>
  <c r="J7" i="17"/>
  <c r="J5" i="17"/>
  <c r="J19" i="16"/>
  <c r="J18" i="16"/>
  <c r="I15" i="16"/>
  <c r="H15" i="16"/>
  <c r="G15" i="16"/>
  <c r="F15" i="16"/>
  <c r="E15" i="16"/>
  <c r="D15" i="16"/>
  <c r="C15" i="16"/>
  <c r="J15" i="16" s="1"/>
  <c r="J14" i="16"/>
  <c r="H12" i="16"/>
  <c r="I11" i="16"/>
  <c r="I12" i="16" s="1"/>
  <c r="H11" i="16"/>
  <c r="H8" i="16" s="1"/>
  <c r="G11" i="16"/>
  <c r="G12" i="16" s="1"/>
  <c r="F11" i="16"/>
  <c r="F8" i="16" s="1"/>
  <c r="E11" i="16"/>
  <c r="E12" i="16" s="1"/>
  <c r="D11" i="16"/>
  <c r="D12" i="16" s="1"/>
  <c r="C11" i="16"/>
  <c r="C12" i="16" s="1"/>
  <c r="I10" i="16"/>
  <c r="H10" i="16"/>
  <c r="G10" i="16"/>
  <c r="F10" i="16"/>
  <c r="E10" i="16"/>
  <c r="D10" i="16"/>
  <c r="C10" i="16"/>
  <c r="J9" i="16"/>
  <c r="I8" i="16"/>
  <c r="G8" i="16"/>
  <c r="E8" i="16"/>
  <c r="C8" i="16"/>
  <c r="J7" i="16"/>
  <c r="I6" i="16"/>
  <c r="H6" i="16"/>
  <c r="G6" i="16"/>
  <c r="F6" i="16"/>
  <c r="E6" i="16"/>
  <c r="C6" i="16"/>
  <c r="J5" i="16"/>
  <c r="E13" i="19" l="1"/>
  <c r="H17" i="19"/>
  <c r="F32" i="19"/>
  <c r="H29" i="19"/>
  <c r="H25" i="19"/>
  <c r="H9" i="19"/>
  <c r="X11" i="19"/>
  <c r="Q25" i="19"/>
  <c r="E9" i="19"/>
  <c r="H21" i="19"/>
  <c r="N9" i="19"/>
  <c r="Y19" i="19"/>
  <c r="E27" i="19"/>
  <c r="Q23" i="19"/>
  <c r="Q21" i="19"/>
  <c r="Q29" i="19"/>
  <c r="Q13" i="19"/>
  <c r="Q27" i="19"/>
  <c r="Q19" i="19"/>
  <c r="Q11" i="19"/>
  <c r="Q15" i="19"/>
  <c r="Q7" i="19"/>
  <c r="O32" i="19"/>
  <c r="Z28" i="19"/>
  <c r="Z29" i="19" s="1"/>
  <c r="Q9" i="19"/>
  <c r="E11" i="19"/>
  <c r="X21" i="19"/>
  <c r="H23" i="19"/>
  <c r="H11" i="19"/>
  <c r="Z15" i="19"/>
  <c r="N17" i="19"/>
  <c r="M11" i="19"/>
  <c r="Z26" i="19"/>
  <c r="M27" i="19"/>
  <c r="N28" i="19"/>
  <c r="X7" i="19"/>
  <c r="C11" i="19"/>
  <c r="P13" i="19"/>
  <c r="C19" i="19"/>
  <c r="P21" i="19"/>
  <c r="C27" i="19"/>
  <c r="P29" i="19"/>
  <c r="Z10" i="19"/>
  <c r="Z18" i="19"/>
  <c r="E28" i="19"/>
  <c r="C9" i="19"/>
  <c r="P11" i="19"/>
  <c r="G13" i="19"/>
  <c r="C17" i="19"/>
  <c r="P19" i="19"/>
  <c r="G21" i="19"/>
  <c r="C25" i="19"/>
  <c r="P27" i="19"/>
  <c r="G29" i="19"/>
  <c r="M9" i="19"/>
  <c r="M25" i="19"/>
  <c r="M7" i="19"/>
  <c r="M15" i="19"/>
  <c r="M23" i="19"/>
  <c r="D25" i="19"/>
  <c r="O25" i="19"/>
  <c r="X28" i="19"/>
  <c r="X27" i="19" s="1"/>
  <c r="H7" i="19"/>
  <c r="M17" i="19"/>
  <c r="C7" i="19"/>
  <c r="P9" i="19"/>
  <c r="G11" i="19"/>
  <c r="C15" i="19"/>
  <c r="P17" i="19"/>
  <c r="G19" i="19"/>
  <c r="Y28" i="19"/>
  <c r="M19" i="19"/>
  <c r="D7" i="19"/>
  <c r="O7" i="19"/>
  <c r="M13" i="19"/>
  <c r="D15" i="19"/>
  <c r="O15" i="19"/>
  <c r="M21" i="19"/>
  <c r="J10" i="18"/>
  <c r="J6" i="18"/>
  <c r="J15" i="18"/>
  <c r="J17" i="18" s="1"/>
  <c r="D10" i="18"/>
  <c r="E10" i="18"/>
  <c r="J11" i="18"/>
  <c r="E8" i="18"/>
  <c r="D12" i="18"/>
  <c r="D8" i="18"/>
  <c r="J6" i="17"/>
  <c r="J9" i="17"/>
  <c r="G10" i="17"/>
  <c r="F12" i="16"/>
  <c r="D6" i="16"/>
  <c r="J11" i="16"/>
  <c r="J12" i="16" s="1"/>
  <c r="D8" i="16"/>
  <c r="L32" i="19" l="1"/>
  <c r="N29" i="19"/>
  <c r="N13" i="19"/>
  <c r="N27" i="19"/>
  <c r="N19" i="19"/>
  <c r="N11" i="19"/>
  <c r="N21" i="19"/>
  <c r="N25" i="19"/>
  <c r="Z25" i="19"/>
  <c r="X23" i="19"/>
  <c r="Y9" i="19"/>
  <c r="Y29" i="19"/>
  <c r="Y21" i="19"/>
  <c r="Y13" i="19"/>
  <c r="Y15" i="19"/>
  <c r="Y23" i="19"/>
  <c r="Y7" i="19"/>
  <c r="Y25" i="19"/>
  <c r="Y17" i="19"/>
  <c r="Z27" i="19"/>
  <c r="Z9" i="19"/>
  <c r="Z7" i="19"/>
  <c r="Y27" i="19"/>
  <c r="Y11" i="19"/>
  <c r="X32" i="19"/>
  <c r="E15" i="19"/>
  <c r="E7" i="19"/>
  <c r="C32" i="19"/>
  <c r="E23" i="19"/>
  <c r="E29" i="19"/>
  <c r="X15" i="19"/>
  <c r="E25" i="19"/>
  <c r="X13" i="19"/>
  <c r="E17" i="19"/>
  <c r="N7" i="19"/>
  <c r="X25" i="19"/>
  <c r="X17" i="19"/>
  <c r="X9" i="19"/>
  <c r="X29" i="19"/>
  <c r="Z19" i="19"/>
  <c r="N23" i="19"/>
  <c r="Z23" i="19"/>
  <c r="X19" i="19"/>
  <c r="N15" i="19"/>
  <c r="Z17" i="19"/>
  <c r="Z11" i="19"/>
  <c r="Z21" i="19"/>
  <c r="Z13" i="19"/>
  <c r="E21" i="19"/>
  <c r="E19" i="19"/>
  <c r="J12" i="18"/>
  <c r="J8" i="18"/>
  <c r="J10" i="17"/>
  <c r="J8" i="17"/>
  <c r="J6" i="16"/>
  <c r="J10" i="16"/>
  <c r="J8" i="16"/>
</calcChain>
</file>

<file path=xl/sharedStrings.xml><?xml version="1.0" encoding="utf-8"?>
<sst xmlns="http://schemas.openxmlformats.org/spreadsheetml/2006/main" count="989" uniqueCount="156">
  <si>
    <t>Tableau 3.1.9 : Utilisateurs du travail de rue (TR) organisé par les services partenaires des Relais sociaux urbains (RSU)</t>
  </si>
  <si>
    <t>Lieu de résidence</t>
  </si>
  <si>
    <t>Relais social urbain (RSU)</t>
  </si>
  <si>
    <t>Charleroi (RSC)</t>
  </si>
  <si>
    <t>Liège (RSPL)</t>
  </si>
  <si>
    <t>La Louvière (RSULL)</t>
  </si>
  <si>
    <t>Mons (RSUMB)</t>
  </si>
  <si>
    <t>Namur (RSUN)</t>
  </si>
  <si>
    <t>Tournai (RSUT)</t>
  </si>
  <si>
    <t>Verviers (RSUV)</t>
  </si>
  <si>
    <t>Total des RSU wallons</t>
  </si>
  <si>
    <t>Arrondissement de Charleroi</t>
  </si>
  <si>
    <t xml:space="preserve"> CA</t>
  </si>
  <si>
    <t>nd</t>
  </si>
  <si>
    <t xml:space="preserve"> %</t>
  </si>
  <si>
    <t>-</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</si>
  <si>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</si>
  <si>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</si>
  <si>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</si>
  <si>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</si>
  <si>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</si>
  <si>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</si>
  <si>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</si>
  <si>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</si>
  <si>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</si>
  <si>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</si>
  <si>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</si>
  <si>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</si>
  <si>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</si>
  <si>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Non- réponses
ou réponses non-exploitables</t>
  </si>
  <si>
    <t>Total global</t>
  </si>
  <si>
    <t>Services partenaires sources</t>
  </si>
  <si>
    <t>Nombre de services ayant répondu à cette variable</t>
  </si>
  <si>
    <t>Nombre de services ayant participé à la collecte relative au TR</t>
  </si>
  <si>
    <t>Sources : IWEPS, Relais sociaux urbains &amp; services partenaires des Relais sociaux urbains de Wallonie; Calculs : IWEPS</t>
  </si>
  <si>
    <t>Tableau 3.1.8 : Utilisateurs du travail de rue (TR) organisé par les services partenaires des Relais sociaux urbains (RSU).</t>
  </si>
  <si>
    <t>Type de logement / hébergement</t>
  </si>
  <si>
    <t>En rue ou en abris de fortune  (squat, voiture, tente, caravane…)</t>
  </si>
  <si>
    <t>CA</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</si>
  <si>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</si>
  <si>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</si>
  <si>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</si>
  <si>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</si>
  <si>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</si>
  <si>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</si>
  <si>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</si>
  <si>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</si>
  <si>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</si>
  <si>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</si>
  <si>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Tableau 3.1.7 : Utilisateurs du travail de rue (TR) organisé par les services partenaires des Relais sociaux urbains (RSU)</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</si>
  <si>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</si>
  <si>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</si>
  <si>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</si>
  <si>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</si>
  <si>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</si>
  <si>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</si>
  <si>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</si>
  <si>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</si>
  <si>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</si>
  <si>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</si>
  <si>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</si>
  <si>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</si>
  <si>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Tableau 3.1.6 : Utilisateurs du travail de rue (TR) organisé par les services partenaires des Relais sociaux urbains (RSU)</t>
  </si>
  <si>
    <t>Nationalité</t>
  </si>
  <si>
    <t xml:space="preserve">Belge </t>
  </si>
  <si>
    <t>Etrangère UE</t>
  </si>
  <si>
    <t>Etrangère hors UE</t>
  </si>
  <si>
    <t xml:space="preserve">Total
(Nationalité connue) </t>
  </si>
  <si>
    <t>Nationalité inconnue</t>
  </si>
  <si>
    <t>Tableau 3.1.10 : Difficultés déclarées par les utilisateurs du travail de rue (TR) organisé par les services partenaires des Relais sociaux urbains (RSU).</t>
  </si>
  <si>
    <t>Type de difficulté</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</si>
  <si>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</si>
  <si>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</si>
  <si>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</si>
  <si>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</si>
  <si>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</si>
  <si>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</si>
  <si>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</si>
  <si>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</si>
  <si>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</si>
  <si>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</si>
  <si>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</si>
  <si>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</si>
  <si>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</si>
  <si>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</si>
  <si>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</si>
  <si>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</si>
  <si>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</si>
  <si>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</si>
  <si>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r>
      <t>Nombre total d'</t>
    </r>
    <r>
      <rPr>
        <b/>
        <i/>
        <sz val="14"/>
        <rFont val="Calibri"/>
        <family val="2"/>
        <scheme val="minor"/>
      </rPr>
      <t>utilisateurs différents</t>
    </r>
    <r>
      <rPr>
        <b/>
        <sz val="14"/>
        <rFont val="Calibri"/>
        <family val="2"/>
        <scheme val="minor"/>
      </rPr>
      <t xml:space="preserve"> pour lesquels l'information "difficulté" a été récoltée</t>
    </r>
  </si>
  <si>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</si>
  <si>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Tableau 3.1.4 : Utilisateurs du travail de rue (TR) organisé par les services partenaires des Relais sociaux urbains (RSU).</t>
  </si>
  <si>
    <t>Catégorie d'âges</t>
  </si>
  <si>
    <t>H</t>
  </si>
  <si>
    <t>F</t>
  </si>
  <si>
    <t>Total</t>
  </si>
  <si>
    <t>0-17 ans</t>
  </si>
  <si>
    <t>%</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</si>
  <si>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</si>
  <si>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</si>
  <si>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</si>
  <si>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</si>
  <si>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</si>
  <si>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</si>
  <si>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</si>
  <si>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</si>
  <si>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</si>
  <si>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</si>
  <si>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</si>
  <si>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</si>
  <si>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Non-réponses ou 
réponses non-exploitables </t>
  </si>
  <si>
    <t>Tableau 3.1.3 : Primo-utilisateurs du travail de rue (TR) organisé par les services partenaires des Relais sociaux urbains (RSU)</t>
  </si>
  <si>
    <t>Primo-utilisateurs
par Sexe</t>
  </si>
  <si>
    <t>Transsexuel</t>
  </si>
  <si>
    <t>Total
Sexe connu</t>
  </si>
  <si>
    <t>Sexe inconnu</t>
  </si>
  <si>
    <t>Total global des primo-utilisateurs</t>
  </si>
  <si>
    <t>Total global de tous les utilisateurs</t>
  </si>
  <si>
    <t>Remarque :
Un "primo-utilisateur" est un bénéficiaire qui utilise le service pour la première fois de sa vie.</t>
  </si>
  <si>
    <t>Tableau 3.1.2 : Mineurs pris en charge par le travail de rue  (TR) organisé par les services partenaires des Relais sociaux urbains (RSU)</t>
  </si>
  <si>
    <t>Type de prise en charge du mineur</t>
  </si>
  <si>
    <t>Prise en charge seul
(Utilisateur)</t>
  </si>
  <si>
    <t>Prise en charge "en famille"</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</si>
  <si>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</si>
  <si>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</si>
  <si>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Tableau 3.1.5 : Utilisateurs du travail de rue (TR) organisé par les services partenaires des Relais sociaux urbains (RSU)</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</si>
  <si>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</si>
  <si>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</si>
  <si>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</si>
  <si>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</si>
  <si>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</si>
  <si>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</si>
  <si>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</si>
  <si>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</si>
  <si>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Tableau 3.1.1 : Utilisateurs du travail de rue (TR) organisé par les services partenaires des Relais sociaux urbains (RSU)</t>
  </si>
  <si>
    <t>Sexe</t>
  </si>
  <si>
    <t>Total 
Sexe connu</t>
  </si>
  <si>
    <t>Répartition par sexe et par RSU - Année 2020  -</t>
  </si>
  <si>
    <t>Répartition par type de prise en charge et par RSU - Année 2020  -</t>
  </si>
  <si>
    <t>Liège (RSPL)
(1)</t>
  </si>
  <si>
    <t>% des primos dans le total des utilisateurs (1)</t>
  </si>
  <si>
    <t>(1) Pour le RSPL nous déduisons de la valeur 100% pour la rubrique "% des primos dans le total des utilisateurs" que la collecte 2020 du seul service répondant pour le RSPL (en l'occurrence "EDR") n'a porté que sur un public de "primo-utilisateurs"</t>
  </si>
  <si>
    <t>Répartition par âge, sexe et RSU - Année 2020</t>
  </si>
  <si>
    <t>La Louvière (RSULL) 
(1)</t>
  </si>
  <si>
    <t xml:space="preserve">(1) Le RSULL précise qu'il ne dispose de la répartition par tranche d'âge que pour le total H+F
Ces données, tous genres confondus, sont les suivantes :
moins de 18 ans : 1 ; de 18 à 24 ans : 41 ;   de 25 à 29 ans : 38 ; de 30 à 34 ans : 31 ; de 35 à 39 ans : 34 ; de 40 à 44 ans : 43 ; de 45 à 49 ans : 37 ; de 50 à 54 ans : 25 ; de 55 à 59 ans : 11 ; de 60 à 64 ans : 11 ; 65 ans et plus : 8 ;  et âge inconnu : 6 </t>
  </si>
  <si>
    <t>Répartition par type de ménage et par RSU - Année 2020</t>
  </si>
  <si>
    <t>Répartition par nationalité et par RSU - Année 2020</t>
  </si>
  <si>
    <t>Répartition par type de revenu principal et par RSU - Année 2020 -</t>
  </si>
  <si>
    <t>Pour info (OCO) : aucun RSU n'a indiqué des précisions dans l'espace remarque dédié à cette variable</t>
  </si>
  <si>
    <t>Répartition par type de logement/hébergement (occupé la semaine précédent l'entrée)
Par RSU  - Année 2020  -</t>
  </si>
  <si>
    <t>Répartition par « lieu de résidence » (Situation de l'utilisateur, la semaine précédant son entrée en HU)
Par RSU - Année 2020  -</t>
  </si>
  <si>
    <t>Liège (RSPL) 
(1)</t>
  </si>
  <si>
    <t>(1) Le RSPL précise que parmi les 5 utilisateurs de la catégorie "Autre arrondissement wallon",   "4 proviennent d'un autre RSU sans plus de détails"</t>
  </si>
  <si>
    <t>Répartition par difficulté rencontrée connue (1),(2)et par RSU - Année 2020 -</t>
  </si>
  <si>
    <t>Avec des difficultés de logement - autres problèmes
(3)</t>
  </si>
  <si>
    <t xml:space="preserve">(3) Le RSPL précise pour la catégorie "Avec des difficultés de logement - autres problèmes" qu'il s'agit de difficultés "d'Accèsau logement.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</si>
</sst>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1"/>
      <color theme="1"/>
      <name val="Calibri"/>
      <family val="2"/>
      <scheme val="minor"/>
    </font>
    <font>
      <b/>
      <sz val="16"/>
      <name val="Calibri"/>
      <family val="2"/>
      <scheme val="minor"/>
    </font>
    <font>
      <b/>
      <sz val="14"/>
      <name val="Calibri"/>
      <family val="2"/>
      <scheme val="minor"/>
    </font>
    <font>
      <b/>
      <sz val="12"/>
      <name val="Calibri"/>
      <family val="2"/>
      <scheme val="minor"/>
    </font>
    <font>
      <sz val="12"/>
      <name val="Calibri"/>
      <family val="2"/>
      <scheme val="minor"/>
    </font>
    <font>
      <sz val="10"/>
      <name val="Calibri"/>
      <family val="2"/>
      <scheme val="minor"/>
    </font>
    <font>
      <b/>
      <sz val="10"/>
      <name val="Calibri"/>
      <family val="2"/>
      <scheme val="minor"/>
    </font>
    <font>
      <sz val="14"/>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b/>
      <sz val="18"/>
      <name val="Calibri"/>
      <family val="2"/>
      <scheme val="minor"/>
    </font>
    <font>
      <b/>
      <i/>
      <sz val="14"/>
      <name val="Calibri"/>
      <family val="2"/>
      <scheme val="minor"/>
    </font>
    <font>
      <b/>
      <sz val="24"/>
      <name val="Calibri"/>
      <family val="2"/>
      <scheme val="minor"/>
    </font>
    <font>
      <sz val="18"/>
      <name val="Calibri"/>
      <family val="2"/>
      <scheme val="minor"/>
    </font>
    <font>
      <sz val="10"/>
      <color theme="1"/>
      <name val="Calibri"/>
      <family val="2"/>
      <scheme val="minor"/>
    </font>
    <font>
      <sz val="14"/>
      <color theme="1"/>
      <name val="Calibri"/>
      <family val="2"/>
      <scheme val="minor"/>
    </font>
  </fonts>
  <fills count="3">
    <fill>
      <patternFill patternType="none"/>
    </fill>
    <fill>
      <patternFill patternType="gray125"/>
    </fill>
    <fill>
      <patternFill patternType="solid">
        <fgColor theme="0"/>
        <bgColor indexed="64"/>
      </patternFill>
    </fill>
  </fills>
  <borders count="72">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25">
    <xf numFmtId="0" fontId="0" fillId="0" borderId="0" xfId="0"/>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10" xfId="0" applyFont="1" applyBorder="1" applyAlignment="1">
      <alignment horizontal="center" vertical="center" wrapText="1"/>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3" fontId="5" fillId="2" borderId="14" xfId="0" applyNumberFormat="1" applyFont="1" applyFill="1" applyBorder="1" applyAlignment="1">
      <alignment horizontal="center" vertical="center"/>
    </xf>
    <xf numFmtId="3" fontId="5" fillId="2" borderId="15" xfId="0" applyNumberFormat="1" applyFont="1" applyFill="1" applyBorder="1" applyAlignment="1">
      <alignment horizontal="center" vertical="center"/>
    </xf>
    <xf numFmtId="3" fontId="5" fillId="2" borderId="13" xfId="0" applyNumberFormat="1" applyFont="1" applyFill="1" applyBorder="1" applyAlignment="1">
      <alignment horizontal="center" vertical="center"/>
    </xf>
    <xf numFmtId="3" fontId="5" fillId="2" borderId="16" xfId="0" applyNumberFormat="1" applyFont="1" applyFill="1" applyBorder="1" applyAlignment="1">
      <alignment horizontal="center" vertical="center"/>
    </xf>
    <xf numFmtId="0" fontId="6" fillId="2" borderId="18" xfId="0" applyFont="1" applyFill="1" applyBorder="1" applyAlignment="1">
      <alignment horizontal="center" vertical="center" wrapText="1"/>
    </xf>
    <xf numFmtId="164" fontId="5" fillId="2" borderId="19" xfId="1" applyNumberFormat="1" applyFont="1" applyFill="1" applyBorder="1" applyAlignment="1">
      <alignment horizontal="right" vertical="center"/>
    </xf>
    <xf numFmtId="164" fontId="5" fillId="2" borderId="20" xfId="1" applyNumberFormat="1" applyFont="1" applyFill="1" applyBorder="1" applyAlignment="1">
      <alignment horizontal="right" vertical="center"/>
    </xf>
    <xf numFmtId="164" fontId="5" fillId="2" borderId="20" xfId="1" quotePrefix="1" applyNumberFormat="1" applyFont="1" applyFill="1" applyBorder="1" applyAlignment="1">
      <alignment horizontal="right" vertical="center"/>
    </xf>
    <xf numFmtId="164" fontId="5" fillId="2" borderId="18" xfId="1" applyNumberFormat="1" applyFont="1" applyFill="1" applyBorder="1" applyAlignment="1">
      <alignment horizontal="right" vertical="center"/>
    </xf>
    <xf numFmtId="164" fontId="5" fillId="2" borderId="21" xfId="1" applyNumberFormat="1" applyFont="1" applyFill="1" applyBorder="1" applyAlignment="1">
      <alignment horizontal="right" vertical="center"/>
    </xf>
    <xf numFmtId="0" fontId="6" fillId="2" borderId="23" xfId="0" applyFont="1" applyFill="1" applyBorder="1" applyAlignment="1">
      <alignment horizontal="center" vertical="center" wrapText="1"/>
    </xf>
    <xf numFmtId="3" fontId="5" fillId="2" borderId="24" xfId="0" applyNumberFormat="1" applyFont="1" applyFill="1" applyBorder="1" applyAlignment="1">
      <alignment horizontal="center" vertical="center"/>
    </xf>
    <xf numFmtId="3" fontId="5" fillId="2" borderId="25" xfId="0" applyNumberFormat="1" applyFont="1" applyFill="1" applyBorder="1" applyAlignment="1">
      <alignment horizontal="center" vertical="center"/>
    </xf>
    <xf numFmtId="3" fontId="5" fillId="2" borderId="23" xfId="0" applyNumberFormat="1" applyFont="1" applyFill="1" applyBorder="1" applyAlignment="1">
      <alignment horizontal="center" vertical="center"/>
    </xf>
    <xf numFmtId="3" fontId="5" fillId="2" borderId="26" xfId="0" applyNumberFormat="1" applyFont="1" applyFill="1" applyBorder="1" applyAlignment="1">
      <alignment horizontal="center" vertical="center"/>
    </xf>
    <xf numFmtId="164" fontId="5" fillId="2" borderId="24" xfId="1" applyNumberFormat="1" applyFont="1" applyFill="1" applyBorder="1" applyAlignment="1">
      <alignment horizontal="right" vertical="center"/>
    </xf>
    <xf numFmtId="164" fontId="5" fillId="2" borderId="25" xfId="1" applyNumberFormat="1" applyFont="1" applyFill="1" applyBorder="1" applyAlignment="1">
      <alignment horizontal="right" vertical="center"/>
    </xf>
    <xf numFmtId="164" fontId="5" fillId="2" borderId="23" xfId="1" applyNumberFormat="1" applyFont="1" applyFill="1" applyBorder="1" applyAlignment="1">
      <alignment horizontal="right" vertical="center"/>
    </xf>
    <xf numFmtId="164" fontId="5" fillId="2" borderId="26" xfId="1" applyNumberFormat="1" applyFont="1" applyFill="1" applyBorder="1" applyAlignment="1">
      <alignment horizontal="right" vertical="center"/>
    </xf>
    <xf numFmtId="3" fontId="4" fillId="2" borderId="14" xfId="0" applyNumberFormat="1" applyFont="1" applyFill="1" applyBorder="1" applyAlignment="1">
      <alignment horizontal="center" vertical="center"/>
    </xf>
    <xf numFmtId="3" fontId="4" fillId="2" borderId="15" xfId="0" applyNumberFormat="1" applyFont="1" applyFill="1" applyBorder="1" applyAlignment="1">
      <alignment horizontal="center" vertical="center"/>
    </xf>
    <xf numFmtId="3" fontId="4" fillId="2" borderId="13" xfId="0" applyNumberFormat="1" applyFont="1" applyFill="1" applyBorder="1" applyAlignment="1">
      <alignment horizontal="center" vertical="center"/>
    </xf>
    <xf numFmtId="3" fontId="4" fillId="2" borderId="16" xfId="0" applyNumberFormat="1" applyFont="1" applyFill="1" applyBorder="1" applyAlignment="1">
      <alignment horizontal="center" vertical="center"/>
    </xf>
    <xf numFmtId="164" fontId="4" fillId="2" borderId="28" xfId="1" applyNumberFormat="1" applyFont="1" applyFill="1" applyBorder="1" applyAlignment="1">
      <alignment horizontal="right" vertical="center"/>
    </xf>
    <xf numFmtId="164" fontId="4" fillId="2" borderId="29" xfId="1" applyNumberFormat="1" applyFont="1" applyFill="1" applyBorder="1" applyAlignment="1">
      <alignment horizontal="right" vertical="center"/>
    </xf>
    <xf numFmtId="164" fontId="4" fillId="2" borderId="27" xfId="1" applyNumberFormat="1" applyFont="1" applyFill="1" applyBorder="1" applyAlignment="1">
      <alignment horizontal="right" vertical="center"/>
    </xf>
    <xf numFmtId="164" fontId="4" fillId="2" borderId="30" xfId="1" applyNumberFormat="1" applyFont="1" applyFill="1" applyBorder="1" applyAlignment="1">
      <alignment horizontal="right" vertical="center"/>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164" fontId="5" fillId="2" borderId="0" xfId="1" applyNumberFormat="1" applyFont="1" applyFill="1" applyBorder="1" applyAlignment="1">
      <alignment horizontal="right" vertical="center"/>
    </xf>
    <xf numFmtId="0" fontId="8" fillId="2" borderId="3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3" fontId="5" fillId="2" borderId="10" xfId="0" applyNumberFormat="1" applyFont="1" applyFill="1" applyBorder="1" applyAlignment="1">
      <alignment horizontal="center" vertical="center"/>
    </xf>
    <xf numFmtId="0" fontId="5" fillId="2" borderId="11" xfId="0" applyFont="1" applyFill="1" applyBorder="1" applyAlignment="1">
      <alignment horizontal="center" vertical="center"/>
    </xf>
    <xf numFmtId="0" fontId="4" fillId="2" borderId="32" xfId="0" applyFont="1" applyFill="1" applyBorder="1" applyAlignment="1">
      <alignment horizontal="center" vertical="center"/>
    </xf>
    <xf numFmtId="0" fontId="8" fillId="2" borderId="7" xfId="0" applyFont="1" applyFill="1" applyBorder="1" applyAlignment="1">
      <alignment horizontal="center" vertical="center" wrapText="1"/>
    </xf>
    <xf numFmtId="3" fontId="5" fillId="2" borderId="28" xfId="0" applyNumberFormat="1" applyFont="1" applyFill="1" applyBorder="1" applyAlignment="1">
      <alignment horizontal="center" vertical="center"/>
    </xf>
    <xf numFmtId="3" fontId="5" fillId="2" borderId="29" xfId="0" applyNumberFormat="1" applyFont="1" applyFill="1" applyBorder="1" applyAlignment="1">
      <alignment horizontal="center" vertical="center"/>
    </xf>
    <xf numFmtId="3" fontId="5" fillId="2" borderId="27"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4" fillId="2" borderId="0" xfId="0" applyNumberFormat="1" applyFont="1" applyFill="1" applyAlignment="1">
      <alignment horizontal="center" vertical="center"/>
    </xf>
    <xf numFmtId="3" fontId="5" fillId="0" borderId="35" xfId="0" applyNumberFormat="1" applyFont="1" applyBorder="1" applyAlignment="1">
      <alignment horizontal="center" vertical="center"/>
    </xf>
    <xf numFmtId="3" fontId="10" fillId="0" borderId="3" xfId="0" applyNumberFormat="1" applyFont="1" applyBorder="1" applyAlignment="1">
      <alignment horizontal="center" vertical="center"/>
    </xf>
    <xf numFmtId="0" fontId="5"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42" xfId="0" applyFont="1" applyFill="1" applyBorder="1" applyAlignment="1">
      <alignment horizontal="center" vertical="center"/>
    </xf>
    <xf numFmtId="0" fontId="12" fillId="2" borderId="0" xfId="0" applyFont="1" applyFill="1"/>
    <xf numFmtId="0" fontId="0" fillId="0" borderId="0" xfId="0" applyAlignment="1">
      <alignment horizontal="center" vertical="center" wrapText="1"/>
    </xf>
    <xf numFmtId="164" fontId="11" fillId="0" borderId="0" xfId="1" applyNumberFormat="1" applyFont="1" applyBorder="1" applyAlignment="1">
      <alignment horizontal="center" vertical="top"/>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wrapText="1"/>
    </xf>
    <xf numFmtId="0" fontId="6" fillId="0" borderId="13" xfId="0" applyFont="1" applyBorder="1" applyAlignment="1">
      <alignment horizontal="center" vertical="center" wrapText="1"/>
    </xf>
    <xf numFmtId="3" fontId="5" fillId="0" borderId="14" xfId="0" applyNumberFormat="1" applyFont="1" applyBorder="1" applyAlignment="1">
      <alignment horizontal="center" vertical="center"/>
    </xf>
    <xf numFmtId="3" fontId="5" fillId="0" borderId="15" xfId="0" applyNumberFormat="1" applyFont="1" applyBorder="1" applyAlignment="1">
      <alignment horizontal="center" vertical="center"/>
    </xf>
    <xf numFmtId="3" fontId="5" fillId="0" borderId="13" xfId="0" applyNumberFormat="1" applyFont="1" applyBorder="1" applyAlignment="1">
      <alignment horizontal="center" vertical="center"/>
    </xf>
    <xf numFmtId="3" fontId="5" fillId="0" borderId="3" xfId="0" applyNumberFormat="1" applyFont="1" applyBorder="1" applyAlignment="1">
      <alignment horizontal="center" vertical="center"/>
    </xf>
    <xf numFmtId="0" fontId="6" fillId="0" borderId="18" xfId="0" applyFont="1" applyBorder="1" applyAlignment="1">
      <alignment horizontal="center" vertical="center" wrapText="1"/>
    </xf>
    <xf numFmtId="164" fontId="5" fillId="0" borderId="19" xfId="1" applyNumberFormat="1" applyFont="1" applyFill="1" applyBorder="1" applyAlignment="1">
      <alignment horizontal="right" vertical="center"/>
    </xf>
    <xf numFmtId="164" fontId="5" fillId="0" borderId="20" xfId="1" applyNumberFormat="1" applyFont="1" applyFill="1" applyBorder="1" applyAlignment="1">
      <alignment horizontal="right" vertical="center"/>
    </xf>
    <xf numFmtId="164" fontId="5" fillId="0" borderId="18" xfId="1" applyNumberFormat="1" applyFont="1" applyFill="1" applyBorder="1" applyAlignment="1">
      <alignment horizontal="right" vertical="center"/>
    </xf>
    <xf numFmtId="164" fontId="5" fillId="0" borderId="46" xfId="1" applyNumberFormat="1" applyFont="1" applyFill="1" applyBorder="1" applyAlignment="1">
      <alignment horizontal="right" vertical="center"/>
    </xf>
    <xf numFmtId="0" fontId="6" fillId="0" borderId="23" xfId="0" applyFont="1" applyBorder="1" applyAlignment="1">
      <alignment horizontal="center" vertical="center" wrapText="1"/>
    </xf>
    <xf numFmtId="3" fontId="5" fillId="0" borderId="24" xfId="0" applyNumberFormat="1" applyFont="1" applyBorder="1" applyAlignment="1">
      <alignment horizontal="center" vertical="center"/>
    </xf>
    <xf numFmtId="3" fontId="5" fillId="0" borderId="25" xfId="0" applyNumberFormat="1" applyFont="1" applyBorder="1" applyAlignment="1">
      <alignment horizontal="center" vertical="center"/>
    </xf>
    <xf numFmtId="3" fontId="5" fillId="0" borderId="23" xfId="0" applyNumberFormat="1" applyFont="1" applyBorder="1" applyAlignment="1">
      <alignment horizontal="center" vertical="center"/>
    </xf>
    <xf numFmtId="3" fontId="5" fillId="0" borderId="47" xfId="0" applyNumberFormat="1" applyFont="1" applyBorder="1" applyAlignment="1">
      <alignment horizontal="center" vertical="center"/>
    </xf>
    <xf numFmtId="164" fontId="5" fillId="0" borderId="24" xfId="1" applyNumberFormat="1" applyFont="1" applyFill="1" applyBorder="1" applyAlignment="1">
      <alignment horizontal="right" vertical="center"/>
    </xf>
    <xf numFmtId="164" fontId="5" fillId="0" borderId="25" xfId="1" applyNumberFormat="1" applyFont="1" applyFill="1" applyBorder="1" applyAlignment="1">
      <alignment horizontal="right" vertical="center"/>
    </xf>
    <xf numFmtId="164" fontId="5" fillId="0" borderId="23" xfId="1" applyNumberFormat="1" applyFont="1" applyFill="1" applyBorder="1" applyAlignment="1">
      <alignment horizontal="right" vertical="center"/>
    </xf>
    <xf numFmtId="164" fontId="5" fillId="0" borderId="47" xfId="1" applyNumberFormat="1" applyFont="1" applyFill="1" applyBorder="1" applyAlignment="1">
      <alignment horizontal="right" vertical="center"/>
    </xf>
    <xf numFmtId="3" fontId="4" fillId="0" borderId="14" xfId="0" applyNumberFormat="1" applyFont="1" applyBorder="1" applyAlignment="1">
      <alignment horizontal="center" vertical="center"/>
    </xf>
    <xf numFmtId="3" fontId="4" fillId="0" borderId="15" xfId="0" applyNumberFormat="1" applyFont="1" applyBorder="1" applyAlignment="1">
      <alignment horizontal="center" vertical="center"/>
    </xf>
    <xf numFmtId="3" fontId="4" fillId="0" borderId="13" xfId="0" applyNumberFormat="1" applyFont="1" applyBorder="1" applyAlignment="1">
      <alignment horizontal="center" vertical="center"/>
    </xf>
    <xf numFmtId="3" fontId="4" fillId="0" borderId="3" xfId="0" applyNumberFormat="1" applyFont="1" applyBorder="1" applyAlignment="1">
      <alignment horizontal="center" vertical="center"/>
    </xf>
    <xf numFmtId="0" fontId="6" fillId="0" borderId="27" xfId="0" applyFont="1" applyBorder="1" applyAlignment="1">
      <alignment horizontal="center" vertical="center" wrapText="1"/>
    </xf>
    <xf numFmtId="164" fontId="4" fillId="0" borderId="28" xfId="1" applyNumberFormat="1" applyFont="1" applyFill="1" applyBorder="1" applyAlignment="1">
      <alignment horizontal="right" vertical="center"/>
    </xf>
    <xf numFmtId="164" fontId="4" fillId="0" borderId="29" xfId="1" applyNumberFormat="1" applyFont="1" applyFill="1" applyBorder="1" applyAlignment="1">
      <alignment horizontal="right" vertical="center"/>
    </xf>
    <xf numFmtId="164" fontId="4" fillId="0" borderId="27" xfId="1" applyNumberFormat="1" applyFont="1" applyFill="1" applyBorder="1" applyAlignment="1">
      <alignment horizontal="right" vertical="center"/>
    </xf>
    <xf numFmtId="164" fontId="4" fillId="0" borderId="8" xfId="1" applyNumberFormat="1" applyFont="1" applyFill="1" applyBorder="1" applyAlignment="1">
      <alignment horizontal="righ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164" fontId="5" fillId="0" borderId="0" xfId="1" applyNumberFormat="1" applyFont="1" applyFill="1" applyBorder="1" applyAlignment="1">
      <alignment horizontal="right" vertical="center"/>
    </xf>
    <xf numFmtId="0" fontId="8" fillId="0" borderId="31"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3" fontId="5" fillId="0" borderId="10" xfId="0" applyNumberFormat="1" applyFont="1" applyBorder="1" applyAlignment="1">
      <alignment horizontal="center" vertical="center"/>
    </xf>
    <xf numFmtId="0" fontId="5" fillId="0" borderId="11" xfId="0" applyFont="1" applyBorder="1" applyAlignment="1">
      <alignment horizontal="center" vertical="center"/>
    </xf>
    <xf numFmtId="0" fontId="4" fillId="0" borderId="32" xfId="0" applyFont="1" applyBorder="1" applyAlignment="1">
      <alignment horizontal="center" vertical="center"/>
    </xf>
    <xf numFmtId="0" fontId="8" fillId="0" borderId="7" xfId="0" applyFont="1" applyBorder="1" applyAlignment="1">
      <alignment horizontal="center" vertical="center"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27" xfId="0" applyFont="1" applyBorder="1" applyAlignment="1">
      <alignment horizontal="center" vertical="center"/>
    </xf>
    <xf numFmtId="0" fontId="4" fillId="0" borderId="30" xfId="0" applyFont="1" applyBorder="1" applyAlignment="1">
      <alignment horizontal="center" vertical="center"/>
    </xf>
    <xf numFmtId="3" fontId="5" fillId="0" borderId="28" xfId="0" applyNumberFormat="1" applyFont="1" applyBorder="1" applyAlignment="1">
      <alignment horizontal="center" vertical="center"/>
    </xf>
    <xf numFmtId="3" fontId="5" fillId="0" borderId="29" xfId="0" applyNumberFormat="1" applyFont="1" applyBorder="1" applyAlignment="1">
      <alignment horizontal="center" vertical="center"/>
    </xf>
    <xf numFmtId="3" fontId="5" fillId="0" borderId="27" xfId="0" applyNumberFormat="1" applyFont="1" applyBorder="1" applyAlignment="1">
      <alignment horizontal="center" vertical="center"/>
    </xf>
    <xf numFmtId="3" fontId="4" fillId="0" borderId="30" xfId="0" applyNumberFormat="1" applyFont="1" applyBorder="1" applyAlignment="1">
      <alignment horizontal="center" vertical="center"/>
    </xf>
    <xf numFmtId="0" fontId="12" fillId="2" borderId="0" xfId="0" applyFont="1" applyFill="1" applyAlignment="1">
      <alignment vertical="top"/>
    </xf>
    <xf numFmtId="0" fontId="0" fillId="0" borderId="0" xfId="0" applyAlignment="1">
      <alignment horizontal="center" vertical="top" wrapText="1"/>
    </xf>
    <xf numFmtId="0" fontId="12" fillId="0" borderId="0" xfId="0" applyFont="1"/>
    <xf numFmtId="0" fontId="3" fillId="0" borderId="10" xfId="0" applyFont="1" applyBorder="1" applyAlignment="1">
      <alignment horizontal="center" vertical="center" wrapText="1"/>
    </xf>
    <xf numFmtId="0" fontId="8" fillId="2" borderId="3" xfId="0" applyFont="1" applyFill="1" applyBorder="1" applyAlignment="1">
      <alignment horizontal="center" vertical="center" wrapText="1"/>
    </xf>
    <xf numFmtId="3" fontId="8" fillId="2" borderId="14" xfId="0" applyNumberFormat="1" applyFont="1" applyFill="1" applyBorder="1" applyAlignment="1">
      <alignment horizontal="center" vertical="center"/>
    </xf>
    <xf numFmtId="3" fontId="8" fillId="2" borderId="15" xfId="0" applyNumberFormat="1" applyFont="1" applyFill="1" applyBorder="1" applyAlignment="1">
      <alignment horizontal="center" vertical="center"/>
    </xf>
    <xf numFmtId="3" fontId="8" fillId="2" borderId="13" xfId="0" applyNumberFormat="1" applyFont="1" applyFill="1" applyBorder="1" applyAlignment="1">
      <alignment horizontal="center" vertical="center"/>
    </xf>
    <xf numFmtId="3" fontId="8" fillId="2" borderId="16" xfId="0" applyNumberFormat="1" applyFont="1" applyFill="1" applyBorder="1" applyAlignment="1">
      <alignment horizontal="center" vertical="center"/>
    </xf>
    <xf numFmtId="0" fontId="8" fillId="2" borderId="46" xfId="0" applyFont="1" applyFill="1" applyBorder="1" applyAlignment="1">
      <alignment horizontal="center" vertical="center" wrapText="1"/>
    </xf>
    <xf numFmtId="164" fontId="8" fillId="2" borderId="19" xfId="1" applyNumberFormat="1" applyFont="1" applyFill="1" applyBorder="1" applyAlignment="1">
      <alignment horizontal="right" vertical="center"/>
    </xf>
    <xf numFmtId="164" fontId="8" fillId="2" borderId="20" xfId="1" applyNumberFormat="1" applyFont="1" applyFill="1" applyBorder="1" applyAlignment="1">
      <alignment horizontal="right" vertical="center"/>
    </xf>
    <xf numFmtId="164" fontId="8" fillId="2" borderId="18" xfId="1" applyNumberFormat="1" applyFont="1" applyFill="1" applyBorder="1" applyAlignment="1">
      <alignment horizontal="right" vertical="center"/>
    </xf>
    <xf numFmtId="164" fontId="8" fillId="2" borderId="21" xfId="1" applyNumberFormat="1" applyFont="1" applyFill="1" applyBorder="1" applyAlignment="1">
      <alignment horizontal="right" vertical="center"/>
    </xf>
    <xf numFmtId="0" fontId="8" fillId="2" borderId="47" xfId="0" applyFont="1" applyFill="1" applyBorder="1" applyAlignment="1">
      <alignment horizontal="center" vertical="center" wrapText="1"/>
    </xf>
    <xf numFmtId="3" fontId="8" fillId="2" borderId="24" xfId="0" applyNumberFormat="1" applyFont="1" applyFill="1" applyBorder="1" applyAlignment="1">
      <alignment horizontal="center" vertical="center"/>
    </xf>
    <xf numFmtId="3" fontId="8" fillId="2" borderId="25" xfId="0" applyNumberFormat="1" applyFont="1" applyFill="1" applyBorder="1" applyAlignment="1">
      <alignment horizontal="center" vertical="center"/>
    </xf>
    <xf numFmtId="3" fontId="8" fillId="2" borderId="23"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164" fontId="8" fillId="2" borderId="24" xfId="1" applyNumberFormat="1" applyFont="1" applyFill="1" applyBorder="1" applyAlignment="1">
      <alignment horizontal="right" vertical="center"/>
    </xf>
    <xf numFmtId="164" fontId="8" fillId="2" borderId="25" xfId="1" applyNumberFormat="1" applyFont="1" applyFill="1" applyBorder="1" applyAlignment="1">
      <alignment horizontal="right" vertical="center"/>
    </xf>
    <xf numFmtId="164" fontId="8" fillId="2" borderId="23" xfId="1" applyNumberFormat="1" applyFont="1" applyFill="1" applyBorder="1" applyAlignment="1">
      <alignment horizontal="right" vertical="center"/>
    </xf>
    <xf numFmtId="164" fontId="8" fillId="2" borderId="26" xfId="1" applyNumberFormat="1" applyFont="1" applyFill="1" applyBorder="1" applyAlignment="1">
      <alignment horizontal="right" vertical="center"/>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164" fontId="5" fillId="0" borderId="0" xfId="1" applyNumberFormat="1" applyFont="1" applyBorder="1" applyAlignment="1">
      <alignment horizontal="center" vertical="top"/>
    </xf>
    <xf numFmtId="0" fontId="6" fillId="2" borderId="52" xfId="0" applyFont="1" applyFill="1" applyBorder="1" applyAlignment="1">
      <alignment horizontal="center" vertical="center" wrapText="1"/>
    </xf>
    <xf numFmtId="3" fontId="5" fillId="2" borderId="53" xfId="0" applyNumberFormat="1" applyFont="1" applyFill="1" applyBorder="1" applyAlignment="1">
      <alignment horizontal="center" vertical="center"/>
    </xf>
    <xf numFmtId="3" fontId="5" fillId="2" borderId="54" xfId="0" applyNumberFormat="1" applyFont="1" applyFill="1" applyBorder="1" applyAlignment="1">
      <alignment horizontal="center" vertical="center"/>
    </xf>
    <xf numFmtId="3" fontId="5" fillId="2" borderId="52" xfId="0" applyNumberFormat="1" applyFont="1" applyFill="1" applyBorder="1" applyAlignment="1">
      <alignment horizontal="center" vertical="center"/>
    </xf>
    <xf numFmtId="3" fontId="5" fillId="2" borderId="55" xfId="0" applyNumberFormat="1" applyFont="1" applyFill="1" applyBorder="1" applyAlignment="1">
      <alignment horizontal="center" vertical="center"/>
    </xf>
    <xf numFmtId="0" fontId="6" fillId="2" borderId="27" xfId="0" applyFont="1" applyFill="1" applyBorder="1" applyAlignment="1">
      <alignment horizontal="center" vertical="center" wrapText="1"/>
    </xf>
    <xf numFmtId="164" fontId="5" fillId="2" borderId="28" xfId="1" applyNumberFormat="1" applyFont="1" applyFill="1" applyBorder="1" applyAlignment="1">
      <alignment horizontal="right" vertical="center"/>
    </xf>
    <xf numFmtId="164" fontId="5" fillId="2" borderId="29" xfId="1" applyNumberFormat="1" applyFont="1" applyFill="1" applyBorder="1" applyAlignment="1">
      <alignment horizontal="right" vertical="center"/>
    </xf>
    <xf numFmtId="164" fontId="5" fillId="2" borderId="27" xfId="1" applyNumberFormat="1" applyFont="1" applyFill="1" applyBorder="1" applyAlignment="1">
      <alignment horizontal="right" vertical="center"/>
    </xf>
    <xf numFmtId="164" fontId="5" fillId="2" borderId="30" xfId="1" applyNumberFormat="1" applyFont="1" applyFill="1" applyBorder="1" applyAlignment="1">
      <alignment horizontal="right" vertical="center"/>
    </xf>
    <xf numFmtId="3" fontId="4" fillId="2" borderId="24" xfId="0" applyNumberFormat="1" applyFont="1" applyFill="1" applyBorder="1" applyAlignment="1">
      <alignment horizontal="center" vertical="center"/>
    </xf>
    <xf numFmtId="3" fontId="4" fillId="2" borderId="25" xfId="0" applyNumberFormat="1" applyFont="1" applyFill="1" applyBorder="1" applyAlignment="1">
      <alignment horizontal="center" vertical="center"/>
    </xf>
    <xf numFmtId="3" fontId="4" fillId="2" borderId="23" xfId="0" applyNumberFormat="1" applyFont="1" applyFill="1" applyBorder="1" applyAlignment="1">
      <alignment horizontal="center" vertical="center"/>
    </xf>
    <xf numFmtId="3" fontId="4" fillId="2" borderId="26" xfId="0" applyNumberFormat="1" applyFont="1" applyFill="1" applyBorder="1" applyAlignment="1">
      <alignment horizontal="center" vertical="center"/>
    </xf>
    <xf numFmtId="3" fontId="5" fillId="2" borderId="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3" fontId="4" fillId="2" borderId="32" xfId="0" applyNumberFormat="1" applyFont="1" applyFill="1" applyBorder="1" applyAlignment="1">
      <alignment horizontal="center" vertical="center"/>
    </xf>
    <xf numFmtId="0" fontId="5" fillId="2" borderId="52"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6" fillId="0" borderId="13" xfId="0" applyFont="1" applyBorder="1" applyAlignment="1">
      <alignment horizontal="right" vertical="center" wrapText="1"/>
    </xf>
    <xf numFmtId="3" fontId="5" fillId="0" borderId="15" xfId="0" applyNumberFormat="1" applyFont="1" applyBorder="1" applyAlignment="1">
      <alignment horizontal="right" vertical="center"/>
    </xf>
    <xf numFmtId="3" fontId="5" fillId="0" borderId="16" xfId="0" applyNumberFormat="1" applyFont="1" applyBorder="1" applyAlignment="1">
      <alignment horizontal="right" vertical="center"/>
    </xf>
    <xf numFmtId="0" fontId="6" fillId="0" borderId="18" xfId="0" applyFont="1" applyBorder="1" applyAlignment="1">
      <alignment vertical="center" wrapText="1"/>
    </xf>
    <xf numFmtId="164" fontId="4" fillId="0" borderId="20" xfId="1" applyNumberFormat="1" applyFont="1" applyFill="1" applyBorder="1" applyAlignment="1">
      <alignment horizontal="center" vertical="center"/>
    </xf>
    <xf numFmtId="164" fontId="4" fillId="0" borderId="21" xfId="1" applyNumberFormat="1" applyFont="1" applyFill="1" applyBorder="1" applyAlignment="1">
      <alignment horizontal="center" vertical="center"/>
    </xf>
    <xf numFmtId="0" fontId="6" fillId="0" borderId="52" xfId="0" applyFont="1" applyBorder="1" applyAlignment="1">
      <alignment horizontal="right" vertical="center" wrapText="1"/>
    </xf>
    <xf numFmtId="0" fontId="5" fillId="0" borderId="54" xfId="0" applyFont="1" applyBorder="1" applyAlignment="1">
      <alignment horizontal="right" vertical="center"/>
    </xf>
    <xf numFmtId="0" fontId="5" fillId="0" borderId="55" xfId="0" applyFont="1" applyBorder="1" applyAlignment="1">
      <alignment horizontal="right" vertical="center"/>
    </xf>
    <xf numFmtId="3" fontId="5" fillId="0" borderId="54" xfId="0" applyNumberFormat="1" applyFont="1" applyBorder="1" applyAlignment="1">
      <alignment horizontal="right" vertical="center"/>
    </xf>
    <xf numFmtId="3" fontId="5" fillId="0" borderId="55" xfId="0" applyNumberFormat="1" applyFont="1" applyBorder="1" applyAlignment="1">
      <alignment horizontal="right" vertical="center"/>
    </xf>
    <xf numFmtId="0" fontId="6" fillId="0" borderId="27" xfId="0" applyFont="1" applyBorder="1" applyAlignment="1">
      <alignment vertical="center" wrapText="1"/>
    </xf>
    <xf numFmtId="164" fontId="4" fillId="0" borderId="29" xfId="1" applyNumberFormat="1" applyFont="1" applyFill="1" applyBorder="1" applyAlignment="1">
      <alignment horizontal="center" vertical="center"/>
    </xf>
    <xf numFmtId="164" fontId="5" fillId="0" borderId="29" xfId="1" applyNumberFormat="1" applyFont="1" applyFill="1" applyBorder="1" applyAlignment="1">
      <alignment horizontal="right" vertical="center"/>
    </xf>
    <xf numFmtId="164" fontId="4" fillId="0" borderId="30" xfId="1" applyNumberFormat="1" applyFont="1" applyFill="1" applyBorder="1" applyAlignment="1">
      <alignment horizontal="center" vertical="center"/>
    </xf>
    <xf numFmtId="0" fontId="12" fillId="0" borderId="0" xfId="0" applyFont="1" applyAlignment="1">
      <alignment horizontal="center" vertical="center" wrapText="1"/>
    </xf>
    <xf numFmtId="164" fontId="5" fillId="0" borderId="0" xfId="1" applyNumberFormat="1" applyFont="1" applyFill="1" applyBorder="1" applyAlignment="1">
      <alignment horizontal="center" vertical="top"/>
    </xf>
    <xf numFmtId="0" fontId="6" fillId="0" borderId="56" xfId="0" applyFont="1" applyBorder="1" applyAlignment="1">
      <alignment horizontal="center" vertical="center" wrapText="1"/>
    </xf>
    <xf numFmtId="3" fontId="5" fillId="0" borderId="59" xfId="0" applyNumberFormat="1" applyFont="1" applyBorder="1" applyAlignment="1">
      <alignment horizontal="center" vertical="center"/>
    </xf>
    <xf numFmtId="3" fontId="5" fillId="0" borderId="60" xfId="0" applyNumberFormat="1" applyFont="1" applyBorder="1" applyAlignment="1">
      <alignment horizontal="center" vertical="center"/>
    </xf>
    <xf numFmtId="3" fontId="4" fillId="0" borderId="61" xfId="0" applyNumberFormat="1" applyFont="1" applyBorder="1" applyAlignment="1">
      <alignment horizontal="center" vertical="center"/>
    </xf>
    <xf numFmtId="0" fontId="5" fillId="2" borderId="39" xfId="0" applyFont="1" applyFill="1" applyBorder="1" applyAlignment="1">
      <alignment horizontal="center" vertical="center"/>
    </xf>
    <xf numFmtId="0" fontId="11" fillId="0" borderId="0" xfId="0" applyFont="1" applyAlignment="1">
      <alignment horizontal="center" vertical="center" wrapText="1"/>
    </xf>
    <xf numFmtId="0" fontId="3" fillId="0" borderId="63" xfId="0" applyFont="1" applyBorder="1" applyAlignment="1">
      <alignment horizontal="center" vertical="top"/>
    </xf>
    <xf numFmtId="0" fontId="3" fillId="0" borderId="39" xfId="0" applyFont="1" applyBorder="1" applyAlignment="1">
      <alignment horizontal="center" vertical="top"/>
    </xf>
    <xf numFmtId="0" fontId="3" fillId="0" borderId="58" xfId="0" applyFont="1" applyBorder="1" applyAlignment="1">
      <alignment horizontal="center" vertical="top"/>
    </xf>
    <xf numFmtId="0" fontId="5" fillId="0" borderId="3" xfId="0" applyFont="1" applyBorder="1" applyAlignment="1">
      <alignment horizontal="center" vertical="top" wrapText="1"/>
    </xf>
    <xf numFmtId="0" fontId="5" fillId="0" borderId="48" xfId="0" applyFont="1" applyBorder="1" applyAlignment="1">
      <alignment horizontal="right" vertical="top" wrapText="1"/>
    </xf>
    <xf numFmtId="0" fontId="5" fillId="0" borderId="14" xfId="0" applyFont="1" applyBorder="1" applyAlignment="1">
      <alignment horizontal="right" vertical="top" wrapText="1"/>
    </xf>
    <xf numFmtId="0" fontId="5" fillId="0" borderId="13" xfId="0" applyFont="1" applyBorder="1" applyAlignment="1">
      <alignment horizontal="right" vertical="top" wrapText="1"/>
    </xf>
    <xf numFmtId="0" fontId="4" fillId="0" borderId="46" xfId="0" applyFont="1" applyBorder="1" applyAlignment="1">
      <alignment horizontal="center" vertical="top" wrapText="1"/>
    </xf>
    <xf numFmtId="164" fontId="3" fillId="0" borderId="49" xfId="1" applyNumberFormat="1" applyFont="1" applyFill="1" applyBorder="1" applyAlignment="1">
      <alignment horizontal="center" vertical="top" wrapText="1"/>
    </xf>
    <xf numFmtId="164" fontId="3" fillId="0" borderId="19" xfId="1" applyNumberFormat="1" applyFont="1" applyFill="1" applyBorder="1" applyAlignment="1">
      <alignment horizontal="center" vertical="top" wrapText="1"/>
    </xf>
    <xf numFmtId="164" fontId="3" fillId="0" borderId="18" xfId="1" applyNumberFormat="1" applyFont="1" applyFill="1" applyBorder="1" applyAlignment="1">
      <alignment horizontal="center" vertical="top" wrapText="1"/>
    </xf>
    <xf numFmtId="0" fontId="5" fillId="0" borderId="67" xfId="0" applyFont="1" applyBorder="1" applyAlignment="1">
      <alignment horizontal="center" vertical="top" wrapText="1"/>
    </xf>
    <xf numFmtId="0" fontId="5" fillId="0" borderId="50" xfId="0" applyFont="1" applyBorder="1" applyAlignment="1">
      <alignment horizontal="right" vertical="top" wrapText="1"/>
    </xf>
    <xf numFmtId="0" fontId="5" fillId="0" borderId="53" xfId="0" applyFont="1" applyBorder="1" applyAlignment="1">
      <alignment horizontal="right" vertical="top" wrapText="1"/>
    </xf>
    <xf numFmtId="0" fontId="5" fillId="0" borderId="52" xfId="0" applyFont="1" applyBorder="1" applyAlignment="1">
      <alignment horizontal="right" vertical="top" wrapText="1"/>
    </xf>
    <xf numFmtId="0" fontId="4" fillId="0" borderId="47" xfId="0" applyFont="1" applyBorder="1" applyAlignment="1">
      <alignment horizontal="center" vertical="top" wrapText="1"/>
    </xf>
    <xf numFmtId="164" fontId="3" fillId="0" borderId="51" xfId="1" applyNumberFormat="1" applyFont="1" applyFill="1" applyBorder="1" applyAlignment="1">
      <alignment horizontal="center" vertical="top" wrapText="1"/>
    </xf>
    <xf numFmtId="164" fontId="3" fillId="0" borderId="24" xfId="1" applyNumberFormat="1" applyFont="1" applyFill="1" applyBorder="1" applyAlignment="1">
      <alignment horizontal="center" vertical="top" wrapText="1"/>
    </xf>
    <xf numFmtId="164" fontId="3" fillId="0" borderId="23" xfId="1" applyNumberFormat="1" applyFont="1" applyFill="1" applyBorder="1" applyAlignment="1">
      <alignment horizontal="center" vertical="top" wrapText="1"/>
    </xf>
    <xf numFmtId="3" fontId="4" fillId="0" borderId="48" xfId="0" applyNumberFormat="1" applyFont="1" applyBorder="1" applyAlignment="1">
      <alignment horizontal="right" vertical="top" wrapText="1"/>
    </xf>
    <xf numFmtId="3" fontId="4" fillId="0" borderId="14" xfId="0" applyNumberFormat="1" applyFont="1" applyBorder="1" applyAlignment="1">
      <alignment horizontal="right" vertical="top" wrapText="1"/>
    </xf>
    <xf numFmtId="3" fontId="4" fillId="0" borderId="13" xfId="0" applyNumberFormat="1" applyFont="1" applyBorder="1" applyAlignment="1">
      <alignment horizontal="right" vertical="top" wrapText="1"/>
    </xf>
    <xf numFmtId="0" fontId="4" fillId="0" borderId="8" xfId="0" applyFont="1" applyBorder="1" applyAlignment="1">
      <alignment horizontal="center" vertical="top" wrapText="1"/>
    </xf>
    <xf numFmtId="164" fontId="3" fillId="0" borderId="33" xfId="1" applyNumberFormat="1" applyFont="1" applyFill="1" applyBorder="1" applyAlignment="1">
      <alignment horizontal="center" vertical="top" wrapText="1"/>
    </xf>
    <xf numFmtId="164" fontId="3" fillId="0" borderId="28" xfId="1" applyNumberFormat="1" applyFont="1" applyFill="1" applyBorder="1" applyAlignment="1">
      <alignment horizontal="center" vertical="top" wrapText="1"/>
    </xf>
    <xf numFmtId="164" fontId="3" fillId="0" borderId="27" xfId="1" applyNumberFormat="1" applyFont="1" applyFill="1" applyBorder="1" applyAlignment="1">
      <alignment horizontal="center" vertical="top" wrapText="1"/>
    </xf>
    <xf numFmtId="0" fontId="3" fillId="0" borderId="0" xfId="0" applyFont="1" applyAlignment="1">
      <alignment horizontal="center" vertical="top" wrapText="1"/>
    </xf>
    <xf numFmtId="0" fontId="5" fillId="0" borderId="0" xfId="0" applyFont="1" applyAlignment="1">
      <alignment horizontal="center" vertical="top" wrapText="1"/>
    </xf>
    <xf numFmtId="164" fontId="3" fillId="0" borderId="0" xfId="1" applyNumberFormat="1" applyFont="1" applyFill="1" applyBorder="1" applyAlignment="1">
      <alignment horizontal="center" vertical="top" wrapText="1"/>
    </xf>
    <xf numFmtId="0" fontId="8" fillId="0" borderId="2" xfId="0" applyFont="1" applyBorder="1" applyAlignment="1">
      <alignment horizontal="center" vertical="top" wrapText="1"/>
    </xf>
    <xf numFmtId="0" fontId="5" fillId="0" borderId="13" xfId="0" applyFont="1" applyBorder="1" applyAlignment="1">
      <alignment horizontal="center" vertical="top" wrapText="1"/>
    </xf>
    <xf numFmtId="0" fontId="8" fillId="0" borderId="65" xfId="0" applyFont="1" applyBorder="1" applyAlignment="1">
      <alignment horizontal="center" vertical="top" wrapText="1"/>
    </xf>
    <xf numFmtId="0" fontId="5" fillId="0" borderId="45" xfId="0" applyFont="1" applyBorder="1" applyAlignment="1">
      <alignment horizontal="center" vertical="top" wrapText="1"/>
    </xf>
    <xf numFmtId="0" fontId="3" fillId="0" borderId="2" xfId="0" applyFont="1" applyBorder="1" applyAlignment="1">
      <alignment horizontal="center" vertical="top"/>
    </xf>
    <xf numFmtId="0" fontId="5" fillId="0" borderId="56" xfId="0" applyFont="1" applyBorder="1" applyAlignment="1">
      <alignment horizontal="center" vertical="top" wrapText="1"/>
    </xf>
    <xf numFmtId="0" fontId="13" fillId="0" borderId="35" xfId="0" applyFont="1" applyBorder="1" applyAlignment="1">
      <alignment horizontal="center" vertical="top"/>
    </xf>
    <xf numFmtId="0" fontId="5" fillId="0" borderId="35" xfId="0" applyFont="1" applyBorder="1" applyAlignment="1">
      <alignment horizontal="center" vertical="top" wrapText="1"/>
    </xf>
    <xf numFmtId="3" fontId="16" fillId="0" borderId="35" xfId="0" applyNumberFormat="1" applyFont="1" applyBorder="1" applyAlignment="1">
      <alignment horizontal="center" vertical="top"/>
    </xf>
    <xf numFmtId="0" fontId="12" fillId="0" borderId="0" xfId="0" applyFont="1" applyAlignment="1">
      <alignment vertical="top"/>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2" xfId="0" applyFont="1" applyBorder="1" applyAlignment="1">
      <alignment horizontal="center" vertical="center"/>
    </xf>
    <xf numFmtId="164" fontId="11" fillId="0" borderId="0" xfId="1" applyNumberFormat="1" applyFont="1" applyBorder="1" applyAlignment="1">
      <alignment horizont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wrapText="1"/>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3" xfId="0" applyFont="1" applyFill="1" applyBorder="1" applyAlignment="1">
      <alignment horizontal="center" vertical="center"/>
    </xf>
    <xf numFmtId="0" fontId="4" fillId="2" borderId="3" xfId="0" applyFont="1" applyFill="1" applyBorder="1" applyAlignment="1">
      <alignment horizontal="center" vertical="center"/>
    </xf>
    <xf numFmtId="164" fontId="5" fillId="2" borderId="24" xfId="1" quotePrefix="1" applyNumberFormat="1" applyFont="1" applyFill="1" applyBorder="1" applyAlignment="1">
      <alignment horizontal="right" vertical="center"/>
    </xf>
    <xf numFmtId="164" fontId="5" fillId="2" borderId="23" xfId="1" quotePrefix="1" applyNumberFormat="1" applyFont="1" applyFill="1" applyBorder="1" applyAlignment="1">
      <alignment horizontal="right" vertical="center"/>
    </xf>
    <xf numFmtId="164" fontId="5" fillId="2" borderId="47" xfId="1" applyNumberFormat="1" applyFont="1" applyFill="1" applyBorder="1" applyAlignment="1">
      <alignment horizontal="right" vertical="center"/>
    </xf>
    <xf numFmtId="0" fontId="5" fillId="2" borderId="53" xfId="0" applyFont="1" applyFill="1" applyBorder="1" applyAlignment="1">
      <alignment horizontal="center" vertical="center"/>
    </xf>
    <xf numFmtId="0" fontId="5" fillId="2" borderId="52" xfId="0" applyFont="1" applyFill="1" applyBorder="1" applyAlignment="1">
      <alignment horizontal="center" vertical="center"/>
    </xf>
    <xf numFmtId="0" fontId="4" fillId="2" borderId="67" xfId="0" applyFont="1" applyFill="1" applyBorder="1" applyAlignment="1">
      <alignment horizontal="center" vertical="center"/>
    </xf>
    <xf numFmtId="164" fontId="5" fillId="2" borderId="18" xfId="1" quotePrefix="1" applyNumberFormat="1" applyFont="1" applyFill="1" applyBorder="1" applyAlignment="1">
      <alignment horizontal="right" vertical="center"/>
    </xf>
    <xf numFmtId="164" fontId="5" fillId="2" borderId="46" xfId="1" applyNumberFormat="1" applyFont="1" applyFill="1" applyBorder="1" applyAlignment="1">
      <alignment horizontal="right"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47" xfId="0" applyFont="1" applyFill="1" applyBorder="1" applyAlignment="1">
      <alignment horizontal="center" vertical="center"/>
    </xf>
    <xf numFmtId="164" fontId="4" fillId="2" borderId="29" xfId="1" quotePrefix="1" applyNumberFormat="1" applyFont="1" applyFill="1" applyBorder="1" applyAlignment="1">
      <alignment horizontal="right" vertical="center"/>
    </xf>
    <xf numFmtId="164" fontId="4" fillId="2" borderId="27" xfId="1" quotePrefix="1" applyNumberFormat="1" applyFont="1" applyFill="1" applyBorder="1" applyAlignment="1">
      <alignment horizontal="right" vertical="center"/>
    </xf>
    <xf numFmtId="164" fontId="4" fillId="2" borderId="8" xfId="1" applyNumberFormat="1" applyFont="1" applyFill="1" applyBorder="1" applyAlignment="1">
      <alignment horizontal="right" vertical="center"/>
    </xf>
    <xf numFmtId="164" fontId="5" fillId="2" borderId="0" xfId="1" quotePrefix="1" applyNumberFormat="1" applyFont="1" applyFill="1" applyBorder="1" applyAlignment="1">
      <alignment horizontal="right" vertical="center"/>
    </xf>
    <xf numFmtId="0" fontId="0" fillId="0" borderId="0" xfId="0" applyAlignment="1">
      <alignment horizontal="left" vertical="top"/>
    </xf>
    <xf numFmtId="0" fontId="6" fillId="2" borderId="11" xfId="0" applyFont="1" applyFill="1" applyBorder="1" applyAlignment="1">
      <alignment horizontal="center" vertical="center" wrapText="1"/>
    </xf>
    <xf numFmtId="0" fontId="5" fillId="0" borderId="38" xfId="0" applyFont="1" applyBorder="1" applyAlignment="1">
      <alignment horizontal="center" vertical="center"/>
    </xf>
    <xf numFmtId="0" fontId="0" fillId="0" borderId="0" xfId="0" applyAlignment="1">
      <alignment horizontal="center"/>
    </xf>
    <xf numFmtId="0" fontId="4" fillId="0" borderId="9" xfId="0" applyFont="1" applyBorder="1" applyAlignment="1">
      <alignment horizontal="center" vertical="center"/>
    </xf>
    <xf numFmtId="3" fontId="5" fillId="0" borderId="53" xfId="0" applyNumberFormat="1" applyFont="1" applyBorder="1" applyAlignment="1">
      <alignment horizontal="center" vertical="center"/>
    </xf>
    <xf numFmtId="3" fontId="5" fillId="0" borderId="54" xfId="0" applyNumberFormat="1" applyFont="1" applyBorder="1" applyAlignment="1">
      <alignment horizontal="center" vertical="center"/>
    </xf>
    <xf numFmtId="3" fontId="5" fillId="0" borderId="55" xfId="0" applyNumberFormat="1" applyFont="1" applyBorder="1" applyAlignment="1">
      <alignment horizontal="center" vertical="center"/>
    </xf>
    <xf numFmtId="0" fontId="7" fillId="0" borderId="18" xfId="0" applyFont="1" applyBorder="1" applyAlignment="1">
      <alignment horizontal="center" vertical="center" wrapText="1"/>
    </xf>
    <xf numFmtId="164" fontId="5" fillId="0" borderId="20" xfId="1" quotePrefix="1" applyNumberFormat="1" applyFont="1" applyFill="1" applyBorder="1" applyAlignment="1">
      <alignment horizontal="right" vertical="center"/>
    </xf>
    <xf numFmtId="164" fontId="5" fillId="0" borderId="21" xfId="1" applyNumberFormat="1" applyFont="1" applyFill="1" applyBorder="1" applyAlignment="1">
      <alignment horizontal="right" vertical="center"/>
    </xf>
    <xf numFmtId="0" fontId="6" fillId="0" borderId="52" xfId="0" applyFont="1" applyBorder="1" applyAlignment="1">
      <alignment horizontal="center" vertical="center" wrapText="1"/>
    </xf>
    <xf numFmtId="3" fontId="5" fillId="0" borderId="26" xfId="0" applyNumberFormat="1" applyFont="1" applyBorder="1" applyAlignment="1">
      <alignment horizontal="center" vertical="center"/>
    </xf>
    <xf numFmtId="3" fontId="4" fillId="0" borderId="24" xfId="0" applyNumberFormat="1" applyFont="1" applyBorder="1" applyAlignment="1">
      <alignment horizontal="center" vertical="center"/>
    </xf>
    <xf numFmtId="3" fontId="4" fillId="0" borderId="25" xfId="0" applyNumberFormat="1" applyFont="1" applyBorder="1" applyAlignment="1">
      <alignment horizontal="center" vertical="center"/>
    </xf>
    <xf numFmtId="3" fontId="4" fillId="0" borderId="26" xfId="0" applyNumberFormat="1" applyFont="1" applyBorder="1" applyAlignment="1">
      <alignment horizontal="center" vertical="center"/>
    </xf>
    <xf numFmtId="0" fontId="7" fillId="0" borderId="27" xfId="0" applyFont="1" applyBorder="1" applyAlignment="1">
      <alignment horizontal="center" vertical="center" wrapText="1"/>
    </xf>
    <xf numFmtId="164" fontId="4" fillId="0" borderId="30" xfId="1" applyNumberFormat="1" applyFont="1" applyFill="1" applyBorder="1" applyAlignment="1">
      <alignment horizontal="right" vertical="center"/>
    </xf>
    <xf numFmtId="0" fontId="3" fillId="0" borderId="70" xfId="0" applyFont="1" applyBorder="1" applyAlignment="1">
      <alignment horizontal="center" vertical="center" wrapText="1"/>
    </xf>
    <xf numFmtId="3" fontId="5" fillId="0" borderId="56" xfId="0" applyNumberFormat="1" applyFont="1" applyBorder="1" applyAlignment="1">
      <alignment horizontal="center" vertical="center"/>
    </xf>
    <xf numFmtId="3" fontId="5" fillId="0" borderId="0" xfId="0" applyNumberFormat="1" applyFont="1" applyAlignment="1">
      <alignment horizontal="center" vertical="center"/>
    </xf>
    <xf numFmtId="3" fontId="4" fillId="0" borderId="0" xfId="0" applyNumberFormat="1" applyFont="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2" xfId="0"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2" borderId="0" xfId="0" applyFont="1" applyFill="1" applyAlignment="1">
      <alignment horizontal="center" vertical="center" wrapText="1"/>
    </xf>
    <xf numFmtId="0" fontId="3" fillId="2" borderId="4"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0" borderId="33" xfId="0" applyFont="1" applyBorder="1" applyAlignment="1">
      <alignment horizontal="center" vertical="center" wrapText="1"/>
    </xf>
    <xf numFmtId="0" fontId="8" fillId="2" borderId="41" xfId="0" applyFont="1" applyFill="1" applyBorder="1" applyAlignment="1">
      <alignment horizontal="center" vertical="center" wrapText="1"/>
    </xf>
    <xf numFmtId="0" fontId="3" fillId="0" borderId="4" xfId="0" applyFont="1" applyBorder="1" applyAlignment="1">
      <alignment horizontal="center" vertical="center" wrapText="1"/>
    </xf>
    <xf numFmtId="0" fontId="4" fillId="0" borderId="39" xfId="0" applyFont="1" applyBorder="1" applyAlignment="1">
      <alignment horizontal="center" vertical="center" wrapText="1"/>
    </xf>
    <xf numFmtId="164" fontId="4" fillId="0" borderId="20" xfId="1" applyNumberFormat="1" applyFont="1" applyFill="1" applyBorder="1" applyAlignment="1">
      <alignment horizontal="right" vertical="center"/>
    </xf>
    <xf numFmtId="164" fontId="5" fillId="0" borderId="0" xfId="1" applyNumberFormat="1" applyFont="1" applyFill="1" applyBorder="1" applyAlignment="1">
      <alignment horizontal="center"/>
    </xf>
    <xf numFmtId="3" fontId="4" fillId="0" borderId="59" xfId="0" applyNumberFormat="1" applyFont="1" applyBorder="1" applyAlignment="1">
      <alignment horizontal="center" vertical="center"/>
    </xf>
    <xf numFmtId="0" fontId="5" fillId="0" borderId="22" xfId="0" applyFont="1" applyBorder="1" applyAlignment="1">
      <alignment horizontal="center" vertical="center"/>
    </xf>
    <xf numFmtId="0" fontId="5" fillId="0" borderId="17" xfId="0" applyFont="1" applyBorder="1" applyAlignment="1">
      <alignment horizontal="center" vertical="center"/>
    </xf>
    <xf numFmtId="0" fontId="3" fillId="0" borderId="31" xfId="0" applyFont="1" applyBorder="1" applyAlignment="1">
      <alignment horizontal="left" vertical="center" wrapText="1"/>
    </xf>
    <xf numFmtId="0" fontId="3" fillId="0" borderId="34" xfId="0" applyFont="1" applyBorder="1" applyAlignment="1">
      <alignment horizontal="left"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12" fillId="0" borderId="0" xfId="0" applyFont="1" applyAlignment="1">
      <alignment horizontal="left" vertical="top"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 xfId="0" applyFont="1" applyBorder="1" applyAlignment="1">
      <alignment horizontal="center" vertical="center"/>
    </xf>
    <xf numFmtId="0" fontId="4" fillId="2" borderId="36"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9" fillId="0" borderId="31" xfId="0" applyFont="1" applyBorder="1" applyAlignment="1">
      <alignment horizontal="left" vertical="center" wrapText="1"/>
    </xf>
    <xf numFmtId="0" fontId="9" fillId="0" borderId="34" xfId="0" applyFont="1" applyBorder="1" applyAlignment="1">
      <alignment horizontal="left" vertical="center" wrapText="1"/>
    </xf>
    <xf numFmtId="0" fontId="11" fillId="2" borderId="36"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0" fillId="0" borderId="0" xfId="0" applyAlignment="1">
      <alignment horizontal="left" vertical="top" wrapText="1"/>
    </xf>
    <xf numFmtId="0" fontId="5" fillId="2" borderId="36" xfId="0" applyFont="1" applyFill="1" applyBorder="1" applyAlignment="1">
      <alignment horizontal="center" vertical="center" wrapText="1"/>
    </xf>
    <xf numFmtId="2" fontId="9" fillId="0" borderId="0" xfId="0" applyNumberFormat="1" applyFont="1" applyAlignment="1">
      <alignment horizontal="center" vertical="center" wrapText="1"/>
    </xf>
    <xf numFmtId="2" fontId="9" fillId="0" borderId="1"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5" fillId="2" borderId="3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0" borderId="65" xfId="0" applyFont="1" applyBorder="1" applyAlignment="1">
      <alignment horizontal="right" vertical="top"/>
    </xf>
    <xf numFmtId="0" fontId="5" fillId="0" borderId="44" xfId="0" applyFont="1" applyBorder="1" applyAlignment="1">
      <alignment horizontal="right" vertical="top"/>
    </xf>
    <xf numFmtId="0" fontId="5" fillId="0" borderId="45" xfId="0" applyFont="1" applyBorder="1" applyAlignment="1">
      <alignment horizontal="right" vertical="top"/>
    </xf>
    <xf numFmtId="0" fontId="5" fillId="0" borderId="36" xfId="0" applyFont="1" applyBorder="1" applyAlignment="1">
      <alignment horizontal="right" vertical="top"/>
    </xf>
    <xf numFmtId="0" fontId="5" fillId="0" borderId="62" xfId="0" applyFont="1" applyBorder="1" applyAlignment="1">
      <alignment horizontal="right" vertical="top"/>
    </xf>
    <xf numFmtId="0" fontId="5" fillId="0" borderId="37" xfId="0" applyFont="1" applyBorder="1" applyAlignment="1">
      <alignment horizontal="right" vertical="top"/>
    </xf>
    <xf numFmtId="0" fontId="5" fillId="0" borderId="41" xfId="0" applyFont="1" applyBorder="1" applyAlignment="1">
      <alignment horizontal="center" vertical="top" wrapText="1"/>
    </xf>
    <xf numFmtId="0" fontId="5" fillId="0" borderId="42" xfId="0" applyFont="1" applyBorder="1" applyAlignment="1">
      <alignment horizontal="center" vertical="top" wrapText="1"/>
    </xf>
    <xf numFmtId="0" fontId="5" fillId="0" borderId="43" xfId="0" applyFont="1" applyBorder="1" applyAlignment="1">
      <alignment horizontal="right" vertical="top"/>
    </xf>
    <xf numFmtId="0" fontId="5" fillId="0" borderId="69" xfId="0" applyFont="1" applyBorder="1" applyAlignment="1">
      <alignment horizontal="right" vertical="top"/>
    </xf>
    <xf numFmtId="0" fontId="5" fillId="0" borderId="36" xfId="0" applyFont="1" applyBorder="1" applyAlignment="1">
      <alignment horizontal="center" vertical="top" wrapText="1"/>
    </xf>
    <xf numFmtId="0" fontId="5" fillId="0" borderId="37" xfId="0" applyFont="1" applyBorder="1" applyAlignment="1">
      <alignment horizontal="center" vertical="top" wrapText="1"/>
    </xf>
    <xf numFmtId="3" fontId="5" fillId="0" borderId="61" xfId="0" applyNumberFormat="1" applyFont="1" applyBorder="1" applyAlignment="1">
      <alignment horizontal="right" vertical="top"/>
    </xf>
    <xf numFmtId="3" fontId="4" fillId="0" borderId="4" xfId="0" applyNumberFormat="1" applyFont="1" applyBorder="1" applyAlignment="1">
      <alignment horizontal="right" vertical="top"/>
    </xf>
    <xf numFmtId="3" fontId="4" fillId="0" borderId="5" xfId="0" applyNumberFormat="1" applyFont="1" applyBorder="1" applyAlignment="1">
      <alignment horizontal="right" vertical="top"/>
    </xf>
    <xf numFmtId="3" fontId="4" fillId="0" borderId="6" xfId="0" applyNumberFormat="1" applyFont="1" applyBorder="1" applyAlignment="1">
      <alignment horizontal="right" vertical="top"/>
    </xf>
    <xf numFmtId="0" fontId="3" fillId="0" borderId="31" xfId="0" applyFont="1" applyBorder="1" applyAlignment="1">
      <alignment horizontal="left" vertical="top" wrapText="1"/>
    </xf>
    <xf numFmtId="0" fontId="3" fillId="0" borderId="34" xfId="0" applyFont="1" applyBorder="1" applyAlignment="1">
      <alignment horizontal="left" vertical="top" wrapText="1"/>
    </xf>
    <xf numFmtId="0" fontId="12" fillId="0" borderId="34" xfId="0" applyFont="1" applyBorder="1" applyAlignment="1">
      <alignment horizontal="center" vertical="top"/>
    </xf>
    <xf numFmtId="0" fontId="12" fillId="0" borderId="57" xfId="0" applyFont="1" applyBorder="1" applyAlignment="1">
      <alignment horizontal="center" vertical="top"/>
    </xf>
    <xf numFmtId="0" fontId="5" fillId="0" borderId="68" xfId="0" applyFont="1" applyBorder="1" applyAlignment="1">
      <alignment horizontal="right" vertical="top"/>
    </xf>
    <xf numFmtId="3" fontId="5" fillId="0" borderId="68" xfId="0" applyNumberFormat="1" applyFont="1" applyBorder="1" applyAlignment="1">
      <alignment horizontal="right" vertical="top"/>
    </xf>
    <xf numFmtId="3" fontId="5" fillId="0" borderId="4" xfId="0" applyNumberFormat="1" applyFont="1" applyBorder="1" applyAlignment="1">
      <alignment horizontal="right" vertical="top"/>
    </xf>
    <xf numFmtId="3" fontId="5" fillId="0" borderId="5" xfId="0" applyNumberFormat="1" applyFont="1" applyBorder="1" applyAlignment="1">
      <alignment horizontal="right" vertical="top"/>
    </xf>
    <xf numFmtId="3" fontId="5" fillId="0" borderId="6" xfId="0" applyNumberFormat="1" applyFont="1" applyBorder="1" applyAlignment="1">
      <alignment horizontal="right" vertical="top"/>
    </xf>
    <xf numFmtId="0" fontId="8" fillId="0" borderId="63" xfId="0" applyFont="1" applyBorder="1" applyAlignment="1">
      <alignment horizontal="center" vertical="top" wrapText="1"/>
    </xf>
    <xf numFmtId="0" fontId="8" fillId="0" borderId="50" xfId="0" applyFont="1" applyBorder="1" applyAlignment="1">
      <alignment horizontal="center" vertical="top" wrapText="1"/>
    </xf>
    <xf numFmtId="0" fontId="3" fillId="0" borderId="66" xfId="0" applyFont="1" applyBorder="1" applyAlignment="1">
      <alignment horizontal="center" vertical="top" wrapText="1"/>
    </xf>
    <xf numFmtId="0" fontId="3" fillId="0" borderId="65" xfId="0" applyFont="1" applyBorder="1" applyAlignment="1">
      <alignment horizontal="center" vertical="top" wrapText="1"/>
    </xf>
    <xf numFmtId="0" fontId="3" fillId="0" borderId="66" xfId="0" applyFont="1" applyBorder="1" applyAlignment="1">
      <alignment horizontal="center"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8" fillId="0" borderId="66" xfId="0" applyFont="1" applyBorder="1" applyAlignment="1">
      <alignment horizontal="center" vertical="top" wrapText="1"/>
    </xf>
    <xf numFmtId="0" fontId="8" fillId="0" borderId="63" xfId="0" quotePrefix="1" applyFont="1" applyBorder="1" applyAlignment="1">
      <alignment horizontal="center" vertical="top" wrapText="1"/>
    </xf>
    <xf numFmtId="0" fontId="15" fillId="0" borderId="0" xfId="0" applyFont="1" applyAlignment="1">
      <alignment horizontal="center" vertical="top" wrapText="1"/>
    </xf>
    <xf numFmtId="0" fontId="15"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5" xfId="0" applyFont="1" applyBorder="1" applyAlignment="1">
      <alignment horizontal="center" vertical="top" wrapText="1"/>
    </xf>
    <xf numFmtId="0" fontId="2" fillId="0" borderId="12" xfId="0" applyFont="1" applyBorder="1" applyAlignment="1">
      <alignment horizontal="center" vertical="top" wrapText="1"/>
    </xf>
    <xf numFmtId="0" fontId="2" fillId="0" borderId="0" xfId="0" applyFont="1" applyAlignment="1">
      <alignment horizontal="center" vertical="top" wrapText="1"/>
    </xf>
    <xf numFmtId="0" fontId="2" fillId="0" borderId="7" xfId="0" applyFont="1" applyBorder="1" applyAlignment="1">
      <alignment horizontal="center" vertical="top" wrapText="1"/>
    </xf>
    <xf numFmtId="0" fontId="2" fillId="0" borderId="1"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5" fillId="2" borderId="50"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33" xfId="0" applyFont="1" applyBorder="1" applyAlignment="1">
      <alignment horizontal="center" vertical="center" wrapText="1"/>
    </xf>
    <xf numFmtId="0" fontId="2" fillId="0" borderId="31" xfId="0" applyFont="1" applyBorder="1" applyAlignment="1">
      <alignment horizontal="left" vertical="center" wrapText="1"/>
    </xf>
    <xf numFmtId="0" fontId="2" fillId="0" borderId="34" xfId="0" applyFont="1" applyBorder="1" applyAlignment="1">
      <alignment horizontal="left" vertical="center" wrapText="1"/>
    </xf>
    <xf numFmtId="0" fontId="5" fillId="0" borderId="0" xfId="0" applyFont="1" applyAlignment="1">
      <alignment horizontal="left" vertical="top" wrapText="1"/>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1" fillId="0" borderId="2" xfId="0" applyFont="1" applyBorder="1" applyAlignment="1">
      <alignment horizontal="center" vertical="center"/>
    </xf>
    <xf numFmtId="0" fontId="11" fillId="0" borderId="17" xfId="0" applyFont="1" applyBorder="1" applyAlignment="1">
      <alignment horizontal="center" vertical="center"/>
    </xf>
    <xf numFmtId="164" fontId="11" fillId="0" borderId="19" xfId="1" applyNumberFormat="1" applyFont="1" applyFill="1" applyBorder="1" applyAlignment="1">
      <alignment horizontal="right" vertical="center"/>
    </xf>
    <xf numFmtId="164" fontId="11" fillId="0" borderId="20" xfId="1" applyNumberFormat="1" applyFont="1" applyFill="1" applyBorder="1" applyAlignment="1">
      <alignment horizontal="right" vertical="center"/>
    </xf>
    <xf numFmtId="164" fontId="11" fillId="0" borderId="21" xfId="1" applyNumberFormat="1" applyFont="1" applyFill="1" applyBorder="1" applyAlignment="1">
      <alignment horizontal="right" vertical="center"/>
    </xf>
    <xf numFmtId="0" fontId="11" fillId="0" borderId="22" xfId="0" applyFont="1" applyBorder="1" applyAlignment="1">
      <alignment horizontal="center" vertical="center"/>
    </xf>
    <xf numFmtId="0" fontId="10" fillId="0" borderId="22" xfId="0" applyFont="1" applyBorder="1" applyAlignment="1">
      <alignment horizontal="center" vertical="center" wrapText="1"/>
    </xf>
    <xf numFmtId="0" fontId="10" fillId="0" borderId="7" xfId="0" applyFont="1" applyBorder="1" applyAlignment="1">
      <alignment horizontal="center" vertical="center"/>
    </xf>
    <xf numFmtId="164" fontId="10" fillId="0" borderId="28" xfId="1" applyNumberFormat="1" applyFont="1" applyFill="1" applyBorder="1" applyAlignment="1">
      <alignment horizontal="right" vertical="center"/>
    </xf>
    <xf numFmtId="164" fontId="10" fillId="0" borderId="29" xfId="1" applyNumberFormat="1" applyFont="1" applyFill="1" applyBorder="1" applyAlignment="1">
      <alignment horizontal="right" vertical="center"/>
    </xf>
    <xf numFmtId="164" fontId="10" fillId="0" borderId="30" xfId="1" applyNumberFormat="1" applyFont="1" applyFill="1" applyBorder="1" applyAlignment="1">
      <alignment horizontal="right" vertical="center"/>
    </xf>
    <xf numFmtId="0" fontId="17" fillId="0" borderId="0" xfId="0" applyFont="1" applyAlignment="1">
      <alignment horizontal="center" vertical="center" wrapText="1"/>
    </xf>
    <xf numFmtId="164" fontId="11" fillId="0" borderId="0" xfId="1" applyNumberFormat="1" applyFont="1" applyFill="1" applyBorder="1" applyAlignment="1">
      <alignment horizontal="right" vertical="center"/>
    </xf>
    <xf numFmtId="0" fontId="11" fillId="0" borderId="31" xfId="0" applyFont="1" applyBorder="1" applyAlignment="1">
      <alignment horizontal="center" vertical="center" wrapText="1"/>
    </xf>
    <xf numFmtId="0" fontId="17" fillId="0" borderId="11" xfId="0" applyFont="1" applyBorder="1" applyAlignment="1">
      <alignment horizontal="center" vertical="center" wrapText="1"/>
    </xf>
    <xf numFmtId="0" fontId="10" fillId="0" borderId="32" xfId="0" applyFont="1" applyBorder="1" applyAlignment="1">
      <alignment horizontal="center" vertical="center"/>
    </xf>
    <xf numFmtId="0" fontId="9" fillId="0" borderId="70" xfId="0" applyFont="1" applyBorder="1" applyAlignment="1">
      <alignment horizontal="center" vertical="center" wrapText="1"/>
    </xf>
    <xf numFmtId="0" fontId="17" fillId="0" borderId="56" xfId="0" applyFont="1" applyBorder="1" applyAlignment="1">
      <alignment horizontal="center" vertical="center" wrapText="1"/>
    </xf>
    <xf numFmtId="3" fontId="10" fillId="0" borderId="61" xfId="0" applyNumberFormat="1" applyFont="1" applyBorder="1" applyAlignment="1">
      <alignment horizontal="center" vertical="center"/>
    </xf>
    <xf numFmtId="0" fontId="9" fillId="0" borderId="0" xfId="0" applyFont="1" applyAlignment="1">
      <alignment horizontal="center" vertical="center" wrapText="1"/>
    </xf>
    <xf numFmtId="3" fontId="10" fillId="0" borderId="0" xfId="0" applyNumberFormat="1" applyFont="1" applyAlignment="1">
      <alignment horizontal="center" vertical="center"/>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3" fontId="5" fillId="0" borderId="16" xfId="0" applyNumberFormat="1" applyFont="1" applyBorder="1" applyAlignment="1">
      <alignment horizontal="center" vertical="center"/>
    </xf>
    <xf numFmtId="3" fontId="5" fillId="0" borderId="52" xfId="0" applyNumberFormat="1" applyFont="1" applyBorder="1" applyAlignment="1">
      <alignment horizontal="center" vertical="center"/>
    </xf>
    <xf numFmtId="0" fontId="5" fillId="0" borderId="12" xfId="0" applyFont="1" applyBorder="1" applyAlignment="1">
      <alignment horizontal="center" vertical="center"/>
    </xf>
    <xf numFmtId="0" fontId="5" fillId="0" borderId="7" xfId="0" applyFont="1" applyBorder="1" applyAlignment="1">
      <alignment horizontal="center" vertical="center"/>
    </xf>
    <xf numFmtId="164" fontId="5" fillId="0" borderId="28" xfId="1" applyNumberFormat="1" applyFont="1" applyFill="1" applyBorder="1" applyAlignment="1">
      <alignment horizontal="right" vertical="center"/>
    </xf>
    <xf numFmtId="164" fontId="5" fillId="0" borderId="27" xfId="1" applyNumberFormat="1" applyFont="1" applyFill="1" applyBorder="1" applyAlignment="1">
      <alignment horizontal="right" vertical="center"/>
    </xf>
    <xf numFmtId="0" fontId="3" fillId="0" borderId="7" xfId="0" applyFont="1" applyBorder="1" applyAlignment="1">
      <alignment horizontal="center" vertical="center"/>
    </xf>
    <xf numFmtId="0" fontId="5" fillId="0" borderId="70" xfId="0" applyFont="1" applyBorder="1" applyAlignment="1">
      <alignment horizontal="center" vertical="center" wrapText="1"/>
    </xf>
    <xf numFmtId="0" fontId="5" fillId="0" borderId="71" xfId="0" applyFont="1" applyBorder="1" applyAlignment="1">
      <alignment horizontal="center" vertical="center"/>
    </xf>
    <xf numFmtId="0" fontId="5" fillId="0" borderId="59" xfId="0" applyFont="1" applyBorder="1" applyAlignment="1">
      <alignment horizontal="center" vertical="center"/>
    </xf>
    <xf numFmtId="0" fontId="5" fillId="0" borderId="56" xfId="0" applyFont="1" applyBorder="1" applyAlignment="1">
      <alignment horizontal="center" vertical="center"/>
    </xf>
    <xf numFmtId="0" fontId="4" fillId="0" borderId="6" xfId="0" applyFont="1" applyBorder="1" applyAlignment="1">
      <alignment horizontal="center" vertical="center"/>
    </xf>
    <xf numFmtId="3" fontId="5" fillId="0" borderId="71" xfId="0" applyNumberFormat="1" applyFont="1" applyBorder="1" applyAlignment="1">
      <alignment horizontal="center" vertical="center"/>
    </xf>
    <xf numFmtId="3" fontId="5" fillId="0" borderId="0" xfId="0" quotePrefix="1" applyNumberFormat="1" applyFont="1" applyAlignment="1">
      <alignment horizontal="center" vertical="center"/>
    </xf>
    <xf numFmtId="0" fontId="5" fillId="0" borderId="56" xfId="0" applyFont="1" applyBorder="1" applyAlignment="1">
      <alignment horizontal="center" vertical="center" wrapText="1"/>
    </xf>
    <xf numFmtId="164" fontId="4" fillId="0" borderId="71" xfId="1" applyNumberFormat="1" applyFont="1" applyFill="1" applyBorder="1" applyAlignment="1">
      <alignment horizontal="center" vertical="center"/>
    </xf>
    <xf numFmtId="164" fontId="4" fillId="0" borderId="59" xfId="1" applyNumberFormat="1" applyFont="1" applyFill="1" applyBorder="1" applyAlignment="1">
      <alignment horizontal="center" vertical="center"/>
    </xf>
    <xf numFmtId="164" fontId="4" fillId="0" borderId="59" xfId="1" quotePrefix="1" applyNumberFormat="1" applyFont="1" applyFill="1" applyBorder="1" applyAlignment="1">
      <alignment horizontal="center" vertical="center"/>
    </xf>
    <xf numFmtId="164" fontId="4" fillId="0" borderId="60" xfId="1" applyNumberFormat="1" applyFont="1" applyFill="1" applyBorder="1" applyAlignment="1">
      <alignment horizontal="center" vertical="center"/>
    </xf>
    <xf numFmtId="164" fontId="4" fillId="0" borderId="61" xfId="1" applyNumberFormat="1" applyFont="1" applyFill="1" applyBorder="1" applyAlignment="1">
      <alignment horizontal="center" vertical="center"/>
    </xf>
    <xf numFmtId="0" fontId="5" fillId="2" borderId="37" xfId="0" applyFont="1" applyFill="1" applyBorder="1" applyAlignment="1">
      <alignment horizontal="center" vertical="center" wrapText="1"/>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43"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2" xfId="0" applyFont="1" applyFill="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48"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11" xfId="0" applyFont="1" applyBorder="1" applyAlignment="1">
      <alignment horizontal="center" vertical="center" wrapText="1"/>
    </xf>
    <xf numFmtId="3" fontId="8" fillId="0" borderId="9" xfId="0" applyNumberFormat="1" applyFont="1" applyBorder="1" applyAlignment="1">
      <alignment horizontal="center" vertical="center"/>
    </xf>
    <xf numFmtId="3" fontId="8" fillId="0" borderId="10" xfId="0" applyNumberFormat="1" applyFont="1" applyBorder="1" applyAlignment="1">
      <alignment horizontal="center" vertical="center"/>
    </xf>
    <xf numFmtId="3" fontId="8" fillId="0" borderId="11" xfId="0" applyNumberFormat="1" applyFont="1" applyBorder="1" applyAlignment="1">
      <alignment horizontal="center" vertical="center"/>
    </xf>
    <xf numFmtId="3" fontId="3" fillId="0" borderId="32" xfId="0" applyNumberFormat="1" applyFont="1" applyBorder="1" applyAlignment="1">
      <alignment horizontal="center" vertical="center"/>
    </xf>
    <xf numFmtId="0" fontId="8" fillId="0" borderId="45" xfId="0" applyFont="1" applyBorder="1" applyAlignment="1">
      <alignment horizontal="center" vertical="center" wrapText="1"/>
    </xf>
    <xf numFmtId="3" fontId="8" fillId="0" borderId="28" xfId="0" applyNumberFormat="1" applyFont="1" applyBorder="1" applyAlignment="1">
      <alignment horizontal="center" vertical="center"/>
    </xf>
    <xf numFmtId="3" fontId="8" fillId="0" borderId="29" xfId="0" applyNumberFormat="1" applyFont="1" applyBorder="1" applyAlignment="1">
      <alignment horizontal="center" vertical="center"/>
    </xf>
    <xf numFmtId="3" fontId="8" fillId="0" borderId="27" xfId="0" applyNumberFormat="1" applyFont="1" applyBorder="1" applyAlignment="1">
      <alignment horizontal="center" vertical="center"/>
    </xf>
    <xf numFmtId="3" fontId="3" fillId="0" borderId="30" xfId="0" applyNumberFormat="1" applyFont="1" applyBorder="1" applyAlignment="1">
      <alignment horizontal="center" vertical="center"/>
    </xf>
    <xf numFmtId="0" fontId="8" fillId="0" borderId="8" xfId="0" applyFont="1" applyBorder="1" applyAlignment="1">
      <alignment horizontal="center" vertical="center" wrapText="1"/>
    </xf>
    <xf numFmtId="3" fontId="12" fillId="0" borderId="0" xfId="0" applyNumberFormat="1" applyFont="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2" xfId="0" applyFont="1" applyBorder="1" applyAlignment="1">
      <alignment horizontal="center" vertical="center"/>
    </xf>
    <xf numFmtId="0" fontId="5" fillId="0" borderId="0" xfId="0" applyFont="1"/>
    <xf numFmtId="0" fontId="8" fillId="0" borderId="0" xfId="0" applyFont="1" applyAlignment="1">
      <alignment horizontal="left" vertical="top"/>
    </xf>
    <xf numFmtId="0" fontId="18" fillId="0" borderId="0" xfId="0" applyFont="1"/>
    <xf numFmtId="0" fontId="2" fillId="0" borderId="0" xfId="0" applyFont="1" applyAlignment="1">
      <alignment horizontal="center" vertical="center" wrapText="1"/>
    </xf>
    <xf numFmtId="0" fontId="2" fillId="0" borderId="1" xfId="0" applyFont="1" applyBorder="1" applyAlignment="1">
      <alignment horizontal="center" vertical="center" wrapText="1"/>
    </xf>
    <xf numFmtId="164" fontId="5" fillId="0" borderId="26" xfId="1" applyNumberFormat="1" applyFont="1" applyFill="1" applyBorder="1" applyAlignment="1">
      <alignment horizontal="right" vertical="center"/>
    </xf>
    <xf numFmtId="0" fontId="7" fillId="0" borderId="13" xfId="0" applyFont="1" applyBorder="1" applyAlignment="1">
      <alignment horizontal="center" vertical="center" wrapText="1"/>
    </xf>
    <xf numFmtId="3" fontId="4" fillId="0" borderId="16" xfId="0" applyNumberFormat="1" applyFont="1" applyBorder="1" applyAlignment="1">
      <alignment horizontal="center" vertical="center"/>
    </xf>
    <xf numFmtId="0" fontId="5" fillId="0" borderId="11" xfId="0" applyFont="1" applyBorder="1" applyAlignment="1">
      <alignment horizontal="center" vertical="center" wrapText="1"/>
    </xf>
    <xf numFmtId="0" fontId="5" fillId="0" borderId="27" xfId="0" applyFont="1" applyBorder="1" applyAlignment="1">
      <alignment horizontal="center" vertical="center" wrapText="1"/>
    </xf>
    <xf numFmtId="0" fontId="3" fillId="0" borderId="34" xfId="0" applyFont="1" applyBorder="1" applyAlignment="1">
      <alignment vertical="center" wrapText="1"/>
    </xf>
    <xf numFmtId="0" fontId="12" fillId="0" borderId="0" xfId="0" applyFont="1" applyAlignment="1">
      <alignment vertical="top" wrapText="1"/>
    </xf>
    <xf numFmtId="0" fontId="3" fillId="0" borderId="0" xfId="0" applyFont="1" applyAlignment="1">
      <alignment horizontal="center" wrapText="1"/>
    </xf>
    <xf numFmtId="0" fontId="3" fillId="0" borderId="1" xfId="0" applyFont="1" applyBorder="1" applyAlignment="1">
      <alignment horizontal="center" wrapText="1"/>
    </xf>
    <xf numFmtId="0" fontId="3" fillId="0" borderId="34" xfId="0" applyFont="1" applyBorder="1" applyAlignment="1">
      <alignment horizontal="center" vertical="center" wrapText="1"/>
    </xf>
    <xf numFmtId="0" fontId="3" fillId="0" borderId="5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xf>
    <xf numFmtId="0" fontId="4" fillId="0" borderId="58" xfId="0" applyFont="1" applyBorder="1" applyAlignment="1">
      <alignment horizontal="center" vertical="center" wrapText="1"/>
    </xf>
    <xf numFmtId="0" fontId="3" fillId="0" borderId="0" xfId="0" applyFont="1" applyAlignment="1">
      <alignment horizontal="center" vertical="center"/>
    </xf>
    <xf numFmtId="0" fontId="12" fillId="0" borderId="23" xfId="0" applyFont="1" applyBorder="1" applyAlignment="1">
      <alignment horizontal="center" vertical="center" wrapText="1"/>
    </xf>
    <xf numFmtId="0" fontId="8" fillId="0" borderId="2" xfId="0" applyFont="1" applyBorder="1" applyAlignment="1">
      <alignment horizontal="center" vertical="center" wrapText="1"/>
    </xf>
    <xf numFmtId="3" fontId="4" fillId="0" borderId="60" xfId="0" applyNumberFormat="1" applyFont="1" applyBorder="1" applyAlignment="1">
      <alignment horizontal="center" vertical="center"/>
    </xf>
    <xf numFmtId="0" fontId="4" fillId="0" borderId="0" xfId="0" applyFont="1" applyAlignment="1">
      <alignment horizontal="center" vertical="center" wrapText="1"/>
    </xf>
    <xf numFmtId="0" fontId="5" fillId="0" borderId="62" xfId="0" applyFont="1" applyBorder="1" applyAlignment="1">
      <alignment horizontal="center" vertical="center" wrapText="1"/>
    </xf>
    <xf numFmtId="0" fontId="5" fillId="0" borderId="63" xfId="0" applyFont="1" applyBorder="1" applyAlignment="1">
      <alignment horizontal="center" vertical="center"/>
    </xf>
    <xf numFmtId="0" fontId="5" fillId="0" borderId="64" xfId="0" applyFont="1" applyBorder="1" applyAlignment="1">
      <alignment horizontal="center" vertical="center" wrapText="1"/>
    </xf>
    <xf numFmtId="0" fontId="5" fillId="0" borderId="65" xfId="0" applyFont="1" applyBorder="1" applyAlignment="1">
      <alignment horizontal="center" vertical="center"/>
    </xf>
    <xf numFmtId="0" fontId="12" fillId="0" borderId="0" xfId="0" applyFont="1" applyAlignment="1">
      <alignment horizontal="left" vertical="top"/>
    </xf>
  </cellXfs>
  <cellStyles count="2">
    <cellStyle name="Normal" xfId="0" builtinId="0"/>
    <cellStyle name="Pourcentage"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3.1.1_2020_oco_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tab3.1.10_2020_oco_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3.1.2_2020_oco_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b3.1.3_2020_oco_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b3.1.4_2020_oco_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b3.1.5_2020_oco_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ab3.1.6_2020_oco_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ab3.1.7_2020_oco_0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b3.1.8_2020_oco_0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ab3.1.9_2020_oco_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1.1_2020_Web"/>
      <sheetName val="TAB-3.1.1_2020"/>
      <sheetName val="Tab3.1.1_Sexe_2020"/>
      <sheetName val="Tab3.1.1_Sexe_Serv_2020"/>
      <sheetName val="Rqes_Tab311_SEXE_2020"/>
    </sheetNames>
    <sheetDataSet>
      <sheetData sheetId="0" refreshError="1"/>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1.10_2020_Web"/>
      <sheetName val="TAB-3.1.10_2020_00"/>
      <sheetName val="Rqes_Tab.3.1.10_Difficult_2020"/>
      <sheetName val="Copie_Tab3.1.10_Dif_TR"/>
      <sheetName val="Copie_Tab3.1.10_Dif_ Serv_TR"/>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1.2_2020_Web"/>
      <sheetName val="TAB-3.1.2_2020"/>
      <sheetName val="Copie_Tab3.1.2_Mineurs_TR"/>
      <sheetName val="Copie_Tab3.1.2_Mineurs_Serv_TR"/>
      <sheetName val="Rqes_Tab312_Mineurs_2020"/>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1.3_2020_Web"/>
      <sheetName val="TAB-3.1.3_2020"/>
      <sheetName val="Rqes_Tab313_Primos_2020"/>
      <sheetName val="Copie_Tab3.1.3_Primo_TR"/>
      <sheetName val="Copie_Tab3.1.3_Primo_Serv_TR"/>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1.4_2020_Web"/>
      <sheetName val="TAB-3.1.4_2020"/>
      <sheetName val="Rqes_Tab314_AGE-TR__2020"/>
      <sheetName val="Prépa tab3.1.4_(2 de2)"/>
      <sheetName val="Prépa tab3.1.4_(1de2)"/>
      <sheetName val="TabXsé.3.1.4_Age_TR_2020"/>
      <sheetName val="TabXsé.3.1.4_Age_TR_Serv_2020"/>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1.5_2020_Web"/>
      <sheetName val="TAB-3.1.5_2020_00"/>
      <sheetName val="Copie_Tab3.1.5_Ménage_TR"/>
      <sheetName val="Copie_Tab3.1.5_Ménage_Serv_TR"/>
      <sheetName val="Rqes_Tab315_Ménage_2020"/>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1.6_2020_Web"/>
      <sheetName val="TAB-3.1.6_2020_00"/>
      <sheetName val="TabXsé.3.1.6_Nationalité_TR"/>
      <sheetName val="TabXsé3.1.6_Nationalité_Serv_TR"/>
      <sheetName val="Rqes_Tab316_Nationalit_2020"/>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1.7_2020_Web"/>
      <sheetName val="TAB-3.1.7_2020"/>
      <sheetName val="Cop_TabXsé.3.1.7_Revenu_2020"/>
      <sheetName val="Cop_TabXsé.3.1.7_Rev_Serv_2020"/>
      <sheetName val="Rqes_Tab317_Revenus_2020"/>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1.8_2020_Web"/>
      <sheetName val="TAB-3.1.8_2020_00"/>
      <sheetName val="Copie_Tab3.1.8_Logt_Héb_TR"/>
      <sheetName val="Copie_Tab3.1.8_Logt_Héb_Serv_TR"/>
      <sheetName val="Rqes_Tab.318_Logt-Hégt_2020"/>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3.1.9_2020_Web"/>
      <sheetName val="TAB-3.1.9_2020_00"/>
      <sheetName val="Rqes_Tab319_Lieu-Résid_2020"/>
      <sheetName val="TabXsé_3.1.9_RésidAvt_TR_2020"/>
      <sheetName val="TabXsé_3.1.9_RésidAvt_Serv_2020"/>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4B1AB-B657-419C-B636-9AAAC066CC5D}">
  <sheetPr>
    <tabColor rgb="FF00FF00"/>
    <pageSetUpPr fitToPage="1"/>
  </sheetPr>
  <dimension ref="A1:J20"/>
  <sheetViews>
    <sheetView tabSelected="1" zoomScale="55" zoomScaleNormal="55" workbookViewId="0">
      <selection sqref="A1:J1"/>
    </sheetView>
  </sheetViews>
  <sheetFormatPr baseColWidth="10" defaultRowHeight="15" x14ac:dyDescent="0.25"/>
  <cols>
    <col min="1" max="1" width="24" customWidth="1"/>
    <col min="2" max="2" width="11.85546875" customWidth="1"/>
    <col min="3" max="3" width="33" customWidth="1"/>
    <col min="4" max="4" width="22.5703125" customWidth="1"/>
    <col min="5" max="5" width="26.7109375" customWidth="1"/>
    <col min="6" max="10" width="22.5703125" customWidth="1"/>
  </cols>
  <sheetData>
    <row r="1" spans="1:10" ht="34.5" customHeight="1" x14ac:dyDescent="0.25">
      <c r="A1" s="406" t="s">
        <v>134</v>
      </c>
      <c r="B1" s="406"/>
      <c r="C1" s="406"/>
      <c r="D1" s="406"/>
      <c r="E1" s="406"/>
      <c r="F1" s="406"/>
      <c r="G1" s="406"/>
      <c r="H1" s="406"/>
      <c r="I1" s="406"/>
      <c r="J1" s="406"/>
    </row>
    <row r="2" spans="1:10" ht="34.5" customHeight="1" thickBot="1" x14ac:dyDescent="0.3">
      <c r="A2" s="406" t="s">
        <v>137</v>
      </c>
      <c r="B2" s="406"/>
      <c r="C2" s="407"/>
      <c r="D2" s="407"/>
      <c r="E2" s="407"/>
      <c r="F2" s="407"/>
      <c r="G2" s="407"/>
      <c r="H2" s="407"/>
      <c r="I2" s="407"/>
      <c r="J2" s="407"/>
    </row>
    <row r="3" spans="1:10" ht="51.75" customHeight="1" thickBot="1" x14ac:dyDescent="0.3">
      <c r="A3" s="408" t="s">
        <v>135</v>
      </c>
      <c r="B3" s="409"/>
      <c r="C3" s="323" t="s">
        <v>2</v>
      </c>
      <c r="D3" s="323"/>
      <c r="E3" s="323"/>
      <c r="F3" s="323"/>
      <c r="G3" s="323"/>
      <c r="H3" s="323"/>
      <c r="I3" s="323"/>
      <c r="J3" s="324"/>
    </row>
    <row r="4" spans="1:10" ht="64.5" customHeight="1" thickBot="1" x14ac:dyDescent="0.3">
      <c r="A4" s="410"/>
      <c r="B4" s="411"/>
      <c r="C4" s="229" t="s">
        <v>3</v>
      </c>
      <c r="D4" s="412" t="s">
        <v>4</v>
      </c>
      <c r="E4" s="230" t="s">
        <v>5</v>
      </c>
      <c r="F4" s="230" t="s">
        <v>6</v>
      </c>
      <c r="G4" s="230" t="s">
        <v>7</v>
      </c>
      <c r="H4" s="230" t="s">
        <v>8</v>
      </c>
      <c r="I4" s="231" t="s">
        <v>9</v>
      </c>
      <c r="J4" s="232" t="s">
        <v>10</v>
      </c>
    </row>
    <row r="5" spans="1:10" ht="33" customHeight="1" x14ac:dyDescent="0.25">
      <c r="A5" s="413" t="s">
        <v>93</v>
      </c>
      <c r="B5" s="67" t="s">
        <v>38</v>
      </c>
      <c r="C5" s="258">
        <v>210</v>
      </c>
      <c r="D5" s="259">
        <v>87</v>
      </c>
      <c r="E5" s="259">
        <v>237</v>
      </c>
      <c r="F5" s="259">
        <v>143</v>
      </c>
      <c r="G5" s="259">
        <v>942</v>
      </c>
      <c r="H5" s="259">
        <v>236</v>
      </c>
      <c r="I5" s="259">
        <v>42</v>
      </c>
      <c r="J5" s="260">
        <f>SUM(C5:I5)</f>
        <v>1897</v>
      </c>
    </row>
    <row r="6" spans="1:10" ht="33" customHeight="1" x14ac:dyDescent="0.25">
      <c r="A6" s="414"/>
      <c r="B6" s="261" t="s">
        <v>97</v>
      </c>
      <c r="C6" s="415">
        <f t="shared" ref="C6:J10" si="0">C5/C$11</f>
        <v>0.76086956521739135</v>
      </c>
      <c r="D6" s="416">
        <f t="shared" si="0"/>
        <v>0.84466019417475724</v>
      </c>
      <c r="E6" s="416">
        <f t="shared" si="0"/>
        <v>0.82867132867132864</v>
      </c>
      <c r="F6" s="416">
        <f t="shared" si="0"/>
        <v>0.8033707865168539</v>
      </c>
      <c r="G6" s="416">
        <f t="shared" si="0"/>
        <v>0.80375426621160406</v>
      </c>
      <c r="H6" s="416">
        <f t="shared" si="0"/>
        <v>0.73291925465838514</v>
      </c>
      <c r="I6" s="416">
        <f t="shared" si="0"/>
        <v>0.71186440677966101</v>
      </c>
      <c r="J6" s="417">
        <f t="shared" si="0"/>
        <v>0.79173622704507518</v>
      </c>
    </row>
    <row r="7" spans="1:10" ht="33" customHeight="1" x14ac:dyDescent="0.25">
      <c r="A7" s="418" t="s">
        <v>94</v>
      </c>
      <c r="B7" s="264" t="s">
        <v>38</v>
      </c>
      <c r="C7" s="78">
        <v>66</v>
      </c>
      <c r="D7" s="79">
        <v>16</v>
      </c>
      <c r="E7" s="79">
        <v>49</v>
      </c>
      <c r="F7" s="79">
        <v>35</v>
      </c>
      <c r="G7" s="79">
        <v>229</v>
      </c>
      <c r="H7" s="79">
        <v>86</v>
      </c>
      <c r="I7" s="79">
        <v>17</v>
      </c>
      <c r="J7" s="260">
        <f>SUM(C7:I7)</f>
        <v>498</v>
      </c>
    </row>
    <row r="8" spans="1:10" ht="33" customHeight="1" x14ac:dyDescent="0.25">
      <c r="A8" s="414"/>
      <c r="B8" s="261" t="s">
        <v>97</v>
      </c>
      <c r="C8" s="415">
        <f t="shared" ref="C8:J8" si="1">C7/C$11</f>
        <v>0.2391304347826087</v>
      </c>
      <c r="D8" s="416">
        <f t="shared" si="1"/>
        <v>0.1553398058252427</v>
      </c>
      <c r="E8" s="416">
        <f t="shared" si="1"/>
        <v>0.17132867132867133</v>
      </c>
      <c r="F8" s="416">
        <f t="shared" si="0"/>
        <v>0.19662921348314608</v>
      </c>
      <c r="G8" s="416">
        <f t="shared" si="1"/>
        <v>0.19539249146757678</v>
      </c>
      <c r="H8" s="416">
        <f t="shared" si="1"/>
        <v>0.26708074534161491</v>
      </c>
      <c r="I8" s="416">
        <f t="shared" si="1"/>
        <v>0.28813559322033899</v>
      </c>
      <c r="J8" s="417">
        <f t="shared" si="1"/>
        <v>0.20784641068447413</v>
      </c>
    </row>
    <row r="9" spans="1:10" ht="33" customHeight="1" x14ac:dyDescent="0.25">
      <c r="A9" s="418" t="s">
        <v>113</v>
      </c>
      <c r="B9" s="264" t="s">
        <v>38</v>
      </c>
      <c r="C9" s="258">
        <v>0</v>
      </c>
      <c r="D9" s="259">
        <v>0</v>
      </c>
      <c r="E9" s="259">
        <v>0</v>
      </c>
      <c r="F9" s="259">
        <v>0</v>
      </c>
      <c r="G9" s="259">
        <v>1</v>
      </c>
      <c r="H9" s="259">
        <v>0</v>
      </c>
      <c r="I9" s="259">
        <v>0</v>
      </c>
      <c r="J9" s="260">
        <f>SUM(C9:I9)</f>
        <v>1</v>
      </c>
    </row>
    <row r="10" spans="1:10" ht="33" customHeight="1" x14ac:dyDescent="0.25">
      <c r="A10" s="414"/>
      <c r="B10" s="261" t="s">
        <v>97</v>
      </c>
      <c r="C10" s="415">
        <f t="shared" ref="C10:J10" si="2">C9/C$11</f>
        <v>0</v>
      </c>
      <c r="D10" s="416">
        <f t="shared" si="2"/>
        <v>0</v>
      </c>
      <c r="E10" s="416">
        <f t="shared" si="2"/>
        <v>0</v>
      </c>
      <c r="F10" s="416">
        <f t="shared" si="0"/>
        <v>0</v>
      </c>
      <c r="G10" s="416">
        <f t="shared" si="2"/>
        <v>8.5324232081911264E-4</v>
      </c>
      <c r="H10" s="416">
        <f t="shared" si="2"/>
        <v>0</v>
      </c>
      <c r="I10" s="416">
        <f t="shared" si="2"/>
        <v>0</v>
      </c>
      <c r="J10" s="417">
        <f t="shared" si="2"/>
        <v>4.1736227045075126E-4</v>
      </c>
    </row>
    <row r="11" spans="1:10" ht="33" customHeight="1" x14ac:dyDescent="0.25">
      <c r="A11" s="419" t="s">
        <v>136</v>
      </c>
      <c r="B11" s="264" t="s">
        <v>38</v>
      </c>
      <c r="C11" s="266">
        <f t="shared" ref="C11:J11" si="3">C5+C7+C9</f>
        <v>276</v>
      </c>
      <c r="D11" s="267">
        <f t="shared" si="3"/>
        <v>103</v>
      </c>
      <c r="E11" s="267">
        <f t="shared" si="3"/>
        <v>286</v>
      </c>
      <c r="F11" s="267">
        <f t="shared" si="3"/>
        <v>178</v>
      </c>
      <c r="G11" s="267">
        <f t="shared" si="3"/>
        <v>1172</v>
      </c>
      <c r="H11" s="267">
        <f t="shared" si="3"/>
        <v>322</v>
      </c>
      <c r="I11" s="267">
        <f t="shared" si="3"/>
        <v>59</v>
      </c>
      <c r="J11" s="268">
        <f t="shared" si="3"/>
        <v>2396</v>
      </c>
    </row>
    <row r="12" spans="1:10" ht="33" customHeight="1" thickBot="1" x14ac:dyDescent="0.3">
      <c r="A12" s="420"/>
      <c r="B12" s="269" t="s">
        <v>97</v>
      </c>
      <c r="C12" s="421">
        <f>C11/C$11</f>
        <v>1</v>
      </c>
      <c r="D12" s="422">
        <f t="shared" ref="D12:J12" si="4">D11/D$11</f>
        <v>1</v>
      </c>
      <c r="E12" s="422">
        <f t="shared" si="4"/>
        <v>1</v>
      </c>
      <c r="F12" s="422">
        <f t="shared" si="4"/>
        <v>1</v>
      </c>
      <c r="G12" s="422">
        <f t="shared" si="4"/>
        <v>1</v>
      </c>
      <c r="H12" s="422">
        <f t="shared" si="4"/>
        <v>1</v>
      </c>
      <c r="I12" s="422">
        <f t="shared" si="4"/>
        <v>1</v>
      </c>
      <c r="J12" s="423">
        <f t="shared" si="4"/>
        <v>1</v>
      </c>
    </row>
    <row r="13" spans="1:10" ht="36" customHeight="1" thickBot="1" x14ac:dyDescent="0.3">
      <c r="A13" s="181"/>
      <c r="B13" s="424"/>
      <c r="C13" s="425"/>
      <c r="D13" s="425"/>
      <c r="E13" s="425"/>
      <c r="F13" s="425"/>
      <c r="G13" s="425"/>
      <c r="H13" s="425"/>
      <c r="I13" s="425"/>
      <c r="J13" s="425"/>
    </row>
    <row r="14" spans="1:10" ht="42" customHeight="1" thickBot="1" x14ac:dyDescent="0.3">
      <c r="A14" s="426" t="s">
        <v>115</v>
      </c>
      <c r="B14" s="427" t="s">
        <v>12</v>
      </c>
      <c r="C14" s="100">
        <v>0</v>
      </c>
      <c r="D14" s="101">
        <v>0</v>
      </c>
      <c r="E14" s="101">
        <v>0</v>
      </c>
      <c r="F14" s="101">
        <v>0</v>
      </c>
      <c r="G14" s="101">
        <v>2</v>
      </c>
      <c r="H14" s="101">
        <v>0</v>
      </c>
      <c r="I14" s="103">
        <v>0</v>
      </c>
      <c r="J14" s="428">
        <f>SUM(C14:I14)</f>
        <v>2</v>
      </c>
    </row>
    <row r="15" spans="1:10" ht="42" customHeight="1" thickBot="1" x14ac:dyDescent="0.3">
      <c r="A15" s="429" t="s">
        <v>30</v>
      </c>
      <c r="B15" s="430" t="s">
        <v>12</v>
      </c>
      <c r="C15" s="177">
        <f t="shared" ref="C15:I15" si="5">C5+C7+C9+C14</f>
        <v>276</v>
      </c>
      <c r="D15" s="177">
        <f t="shared" si="5"/>
        <v>103</v>
      </c>
      <c r="E15" s="177">
        <f t="shared" si="5"/>
        <v>286</v>
      </c>
      <c r="F15" s="177">
        <f t="shared" si="5"/>
        <v>178</v>
      </c>
      <c r="G15" s="177">
        <f t="shared" si="5"/>
        <v>1174</v>
      </c>
      <c r="H15" s="177">
        <f t="shared" si="5"/>
        <v>322</v>
      </c>
      <c r="I15" s="272">
        <f t="shared" si="5"/>
        <v>59</v>
      </c>
      <c r="J15" s="431">
        <f>SUM(C15:I15)</f>
        <v>2398</v>
      </c>
    </row>
    <row r="16" spans="1:10" ht="54" customHeight="1" thickBot="1" x14ac:dyDescent="0.3">
      <c r="A16" s="432"/>
      <c r="B16" s="424"/>
      <c r="C16" s="273"/>
      <c r="D16" s="273"/>
      <c r="E16" s="273"/>
      <c r="F16" s="273"/>
      <c r="G16" s="273"/>
      <c r="H16" s="273"/>
      <c r="I16" s="273"/>
      <c r="J16" s="433"/>
    </row>
    <row r="17" spans="1:10" ht="43.5" customHeight="1" x14ac:dyDescent="0.25">
      <c r="A17" s="313" t="s">
        <v>31</v>
      </c>
      <c r="B17" s="314"/>
      <c r="C17" s="314"/>
      <c r="D17" s="51"/>
      <c r="E17" s="51"/>
      <c r="F17" s="51"/>
      <c r="G17" s="51"/>
      <c r="H17" s="51"/>
      <c r="I17" s="51"/>
      <c r="J17" s="52"/>
    </row>
    <row r="18" spans="1:10" ht="48.75" customHeight="1" x14ac:dyDescent="0.25">
      <c r="A18" s="434" t="s">
        <v>32</v>
      </c>
      <c r="B18" s="435"/>
      <c r="C18" s="221">
        <v>1</v>
      </c>
      <c r="D18" s="222">
        <v>1</v>
      </c>
      <c r="E18" s="222">
        <v>1</v>
      </c>
      <c r="F18" s="222">
        <v>1</v>
      </c>
      <c r="G18" s="222">
        <v>2</v>
      </c>
      <c r="H18" s="222">
        <v>1</v>
      </c>
      <c r="I18" s="222">
        <v>1</v>
      </c>
      <c r="J18" s="223">
        <f>SUM(C18:I18)</f>
        <v>8</v>
      </c>
    </row>
    <row r="19" spans="1:10" ht="48.75" customHeight="1" thickBot="1" x14ac:dyDescent="0.3">
      <c r="A19" s="436" t="s">
        <v>33</v>
      </c>
      <c r="B19" s="437"/>
      <c r="C19" s="224">
        <v>1</v>
      </c>
      <c r="D19" s="225">
        <v>1</v>
      </c>
      <c r="E19" s="225">
        <v>1</v>
      </c>
      <c r="F19" s="225">
        <v>1</v>
      </c>
      <c r="G19" s="225">
        <v>2</v>
      </c>
      <c r="H19" s="225">
        <v>1</v>
      </c>
      <c r="I19" s="226">
        <v>1</v>
      </c>
      <c r="J19" s="227">
        <f>SUM(C19:I19)</f>
        <v>8</v>
      </c>
    </row>
    <row r="20" spans="1:10" ht="31.5" customHeight="1" x14ac:dyDescent="0.25">
      <c r="A20" s="60" t="s">
        <v>34</v>
      </c>
      <c r="B20" s="61"/>
      <c r="C20" s="62"/>
      <c r="D20" s="62"/>
      <c r="E20" s="62"/>
      <c r="F20" s="62"/>
      <c r="G20" s="62"/>
      <c r="H20" s="62"/>
      <c r="I20" s="62"/>
      <c r="J20" s="62"/>
    </row>
  </sheetData>
  <mergeCells count="11">
    <mergeCell ref="A9:A10"/>
    <mergeCell ref="A11:A12"/>
    <mergeCell ref="A17:C17"/>
    <mergeCell ref="A18:B18"/>
    <mergeCell ref="A19:B19"/>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6" orientation="landscape" horizontalDpi="4294967293"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629FA-58D6-4E2B-ADD5-A70AC8FD5E5F}">
  <sheetPr>
    <tabColor rgb="FF00FF00"/>
    <pageSetUpPr fitToPage="1"/>
  </sheetPr>
  <dimension ref="A1:K55"/>
  <sheetViews>
    <sheetView zoomScale="59" zoomScaleNormal="59" workbookViewId="0">
      <selection sqref="A1:J1"/>
    </sheetView>
  </sheetViews>
  <sheetFormatPr baseColWidth="10" defaultRowHeight="15" x14ac:dyDescent="0.25"/>
  <cols>
    <col min="1" max="1" width="56.5703125" customWidth="1"/>
    <col min="2" max="2" width="24.28515625" customWidth="1"/>
    <col min="3" max="3" width="21.85546875" customWidth="1"/>
    <col min="4" max="4" width="20.140625" customWidth="1"/>
    <col min="5" max="5" width="22.42578125" customWidth="1"/>
    <col min="6" max="6" width="18.28515625" customWidth="1"/>
    <col min="7" max="7" width="18.7109375" customWidth="1"/>
    <col min="8" max="8" width="21.28515625" customWidth="1"/>
    <col min="9" max="9" width="21.85546875" customWidth="1"/>
    <col min="10" max="10" width="19.140625" customWidth="1"/>
    <col min="11" max="11" width="5.28515625" customWidth="1"/>
  </cols>
  <sheetData>
    <row r="1" spans="1:11" ht="38.25" customHeight="1" x14ac:dyDescent="0.25">
      <c r="A1" s="302" t="s">
        <v>69</v>
      </c>
      <c r="B1" s="302"/>
      <c r="C1" s="302"/>
      <c r="D1" s="302"/>
      <c r="E1" s="302"/>
      <c r="F1" s="302"/>
      <c r="G1" s="302"/>
      <c r="H1" s="302"/>
      <c r="I1" s="302"/>
      <c r="J1" s="302"/>
      <c r="K1" s="116"/>
    </row>
    <row r="2" spans="1:11" ht="29.25" customHeight="1" thickBot="1" x14ac:dyDescent="0.35">
      <c r="A2" s="508" t="s">
        <v>153</v>
      </c>
      <c r="B2" s="508"/>
      <c r="C2" s="509"/>
      <c r="D2" s="509"/>
      <c r="E2" s="509"/>
      <c r="F2" s="509"/>
      <c r="G2" s="509"/>
      <c r="H2" s="509"/>
      <c r="I2" s="509"/>
      <c r="J2" s="509"/>
      <c r="K2" s="116"/>
    </row>
    <row r="3" spans="1:11" ht="51.75" customHeight="1" x14ac:dyDescent="0.25">
      <c r="A3" s="304" t="s">
        <v>70</v>
      </c>
      <c r="B3" s="305"/>
      <c r="C3" s="510" t="s">
        <v>2</v>
      </c>
      <c r="D3" s="510"/>
      <c r="E3" s="510"/>
      <c r="F3" s="510"/>
      <c r="G3" s="510"/>
      <c r="H3" s="510"/>
      <c r="I3" s="510"/>
      <c r="J3" s="511"/>
      <c r="K3" s="116"/>
    </row>
    <row r="4" spans="1:11" ht="48" customHeight="1" thickBot="1" x14ac:dyDescent="0.3">
      <c r="A4" s="306"/>
      <c r="B4" s="307"/>
      <c r="C4" s="512" t="s">
        <v>3</v>
      </c>
      <c r="D4" s="289" t="s">
        <v>4</v>
      </c>
      <c r="E4" s="289" t="s">
        <v>5</v>
      </c>
      <c r="F4" s="513" t="s">
        <v>6</v>
      </c>
      <c r="G4" s="289" t="s">
        <v>7</v>
      </c>
      <c r="H4" s="289" t="s">
        <v>8</v>
      </c>
      <c r="I4" s="513" t="s">
        <v>9</v>
      </c>
      <c r="J4" s="514" t="s">
        <v>10</v>
      </c>
      <c r="K4" s="116"/>
    </row>
    <row r="5" spans="1:11" ht="31.5" customHeight="1" x14ac:dyDescent="0.25">
      <c r="A5" s="404" t="s">
        <v>71</v>
      </c>
      <c r="B5" s="159" t="s">
        <v>12</v>
      </c>
      <c r="C5" s="160">
        <v>199</v>
      </c>
      <c r="D5" s="160">
        <v>64</v>
      </c>
      <c r="E5" s="160">
        <v>93</v>
      </c>
      <c r="F5" s="160">
        <v>62</v>
      </c>
      <c r="G5" s="69" t="s">
        <v>13</v>
      </c>
      <c r="H5" s="69" t="s">
        <v>13</v>
      </c>
      <c r="I5" s="69" t="s">
        <v>13</v>
      </c>
      <c r="J5" s="161">
        <f>SUM(C5:I5)</f>
        <v>418</v>
      </c>
      <c r="K5" s="116"/>
    </row>
    <row r="6" spans="1:11" ht="31.5" customHeight="1" x14ac:dyDescent="0.25">
      <c r="A6" s="297"/>
      <c r="B6" s="162" t="s">
        <v>72</v>
      </c>
      <c r="C6" s="163">
        <f t="shared" ref="C6:F20" si="0">C5/C$42</f>
        <v>0.72101449275362317</v>
      </c>
      <c r="D6" s="163">
        <f t="shared" si="0"/>
        <v>0.62135922330097082</v>
      </c>
      <c r="E6" s="163">
        <f t="shared" si="0"/>
        <v>0.32517482517482516</v>
      </c>
      <c r="F6" s="163">
        <f t="shared" si="0"/>
        <v>0.34831460674157305</v>
      </c>
      <c r="G6" s="290" t="s">
        <v>15</v>
      </c>
      <c r="H6" s="290" t="s">
        <v>15</v>
      </c>
      <c r="I6" s="290" t="s">
        <v>15</v>
      </c>
      <c r="J6" s="164">
        <f t="shared" ref="J6:J40" si="1">J5/J$42</f>
        <v>0.49584816132858839</v>
      </c>
      <c r="K6" s="116"/>
    </row>
    <row r="7" spans="1:11" ht="31.5" customHeight="1" x14ac:dyDescent="0.25">
      <c r="A7" s="404" t="s">
        <v>73</v>
      </c>
      <c r="B7" s="165" t="s">
        <v>12</v>
      </c>
      <c r="C7" s="166">
        <v>37</v>
      </c>
      <c r="D7" s="166">
        <v>4</v>
      </c>
      <c r="E7" s="166">
        <v>231</v>
      </c>
      <c r="F7" s="166">
        <v>13</v>
      </c>
      <c r="G7" s="79" t="s">
        <v>13</v>
      </c>
      <c r="H7" s="79" t="s">
        <v>13</v>
      </c>
      <c r="I7" s="79" t="s">
        <v>13</v>
      </c>
      <c r="J7" s="167">
        <f>SUM(C7:I7)</f>
        <v>285</v>
      </c>
      <c r="K7" s="116"/>
    </row>
    <row r="8" spans="1:11" ht="31.5" customHeight="1" x14ac:dyDescent="0.25">
      <c r="A8" s="297"/>
      <c r="B8" s="162" t="s">
        <v>72</v>
      </c>
      <c r="C8" s="163">
        <f t="shared" si="0"/>
        <v>0.13405797101449277</v>
      </c>
      <c r="D8" s="163">
        <f t="shared" si="0"/>
        <v>3.8834951456310676E-2</v>
      </c>
      <c r="E8" s="163">
        <f t="shared" si="0"/>
        <v>0.80769230769230771</v>
      </c>
      <c r="F8" s="163">
        <f t="shared" si="0"/>
        <v>7.3033707865168537E-2</v>
      </c>
      <c r="G8" s="290" t="s">
        <v>15</v>
      </c>
      <c r="H8" s="74" t="s">
        <v>15</v>
      </c>
      <c r="I8" s="74" t="s">
        <v>15</v>
      </c>
      <c r="J8" s="164">
        <f t="shared" si="1"/>
        <v>0.33807829181494664</v>
      </c>
      <c r="K8" s="116"/>
    </row>
    <row r="9" spans="1:11" ht="31.5" customHeight="1" x14ac:dyDescent="0.25">
      <c r="A9" s="297" t="s">
        <v>74</v>
      </c>
      <c r="B9" s="165" t="s">
        <v>12</v>
      </c>
      <c r="C9" s="166">
        <v>46</v>
      </c>
      <c r="D9" s="166">
        <v>47</v>
      </c>
      <c r="E9" s="166">
        <v>62</v>
      </c>
      <c r="F9" s="166">
        <v>0</v>
      </c>
      <c r="G9" s="79" t="s">
        <v>13</v>
      </c>
      <c r="H9" s="79" t="s">
        <v>13</v>
      </c>
      <c r="I9" s="79" t="s">
        <v>13</v>
      </c>
      <c r="J9" s="167">
        <f>SUM(C9:I9)</f>
        <v>155</v>
      </c>
      <c r="K9" s="116"/>
    </row>
    <row r="10" spans="1:11" ht="31.5" customHeight="1" x14ac:dyDescent="0.25">
      <c r="A10" s="297"/>
      <c r="B10" s="162" t="s">
        <v>72</v>
      </c>
      <c r="C10" s="163">
        <f t="shared" si="0"/>
        <v>0.16666666666666666</v>
      </c>
      <c r="D10" s="163">
        <f t="shared" si="0"/>
        <v>0.4563106796116505</v>
      </c>
      <c r="E10" s="163">
        <f t="shared" si="0"/>
        <v>0.21678321678321677</v>
      </c>
      <c r="F10" s="163">
        <f t="shared" si="0"/>
        <v>0</v>
      </c>
      <c r="G10" s="290" t="s">
        <v>15</v>
      </c>
      <c r="H10" s="74" t="s">
        <v>15</v>
      </c>
      <c r="I10" s="74" t="s">
        <v>15</v>
      </c>
      <c r="J10" s="164">
        <f t="shared" si="1"/>
        <v>0.18386714116251482</v>
      </c>
      <c r="K10" s="116"/>
    </row>
    <row r="11" spans="1:11" ht="31.5" customHeight="1" x14ac:dyDescent="0.25">
      <c r="A11" s="297" t="s">
        <v>75</v>
      </c>
      <c r="B11" s="165" t="s">
        <v>12</v>
      </c>
      <c r="C11" s="166">
        <v>56</v>
      </c>
      <c r="D11" s="166">
        <v>33</v>
      </c>
      <c r="E11" s="166">
        <v>49</v>
      </c>
      <c r="F11" s="166">
        <v>24</v>
      </c>
      <c r="G11" s="79" t="s">
        <v>13</v>
      </c>
      <c r="H11" s="79" t="s">
        <v>13</v>
      </c>
      <c r="I11" s="79" t="s">
        <v>13</v>
      </c>
      <c r="J11" s="167">
        <f>SUM(C11:I11)</f>
        <v>162</v>
      </c>
      <c r="K11" s="116"/>
    </row>
    <row r="12" spans="1:11" ht="31.5" customHeight="1" x14ac:dyDescent="0.25">
      <c r="A12" s="297"/>
      <c r="B12" s="162" t="s">
        <v>72</v>
      </c>
      <c r="C12" s="163">
        <f t="shared" si="0"/>
        <v>0.20289855072463769</v>
      </c>
      <c r="D12" s="163">
        <f t="shared" si="0"/>
        <v>0.32038834951456313</v>
      </c>
      <c r="E12" s="163">
        <f t="shared" si="0"/>
        <v>0.17132867132867133</v>
      </c>
      <c r="F12" s="163">
        <f t="shared" si="0"/>
        <v>0.1348314606741573</v>
      </c>
      <c r="G12" s="290" t="s">
        <v>15</v>
      </c>
      <c r="H12" s="74" t="s">
        <v>15</v>
      </c>
      <c r="I12" s="74" t="s">
        <v>15</v>
      </c>
      <c r="J12" s="164">
        <f t="shared" si="1"/>
        <v>0.19217081850533807</v>
      </c>
      <c r="K12" s="116"/>
    </row>
    <row r="13" spans="1:11" ht="31.5" customHeight="1" x14ac:dyDescent="0.25">
      <c r="A13" s="297" t="s">
        <v>76</v>
      </c>
      <c r="B13" s="165" t="s">
        <v>12</v>
      </c>
      <c r="C13" s="168">
        <v>68</v>
      </c>
      <c r="D13" s="168">
        <v>78</v>
      </c>
      <c r="E13" s="168">
        <v>204</v>
      </c>
      <c r="F13" s="168">
        <v>92</v>
      </c>
      <c r="G13" s="79" t="s">
        <v>13</v>
      </c>
      <c r="H13" s="79" t="s">
        <v>13</v>
      </c>
      <c r="I13" s="79" t="s">
        <v>13</v>
      </c>
      <c r="J13" s="169">
        <f>SUM(C13:I13)</f>
        <v>442</v>
      </c>
      <c r="K13" s="116"/>
    </row>
    <row r="14" spans="1:11" ht="31.5" customHeight="1" x14ac:dyDescent="0.25">
      <c r="A14" s="297"/>
      <c r="B14" s="162" t="s">
        <v>72</v>
      </c>
      <c r="C14" s="163">
        <f t="shared" si="0"/>
        <v>0.24637681159420291</v>
      </c>
      <c r="D14" s="163">
        <f t="shared" si="0"/>
        <v>0.75728155339805825</v>
      </c>
      <c r="E14" s="163">
        <f t="shared" si="0"/>
        <v>0.71328671328671334</v>
      </c>
      <c r="F14" s="163">
        <f t="shared" si="0"/>
        <v>0.5168539325842697</v>
      </c>
      <c r="G14" s="290" t="s">
        <v>15</v>
      </c>
      <c r="H14" s="74" t="s">
        <v>15</v>
      </c>
      <c r="I14" s="74" t="s">
        <v>15</v>
      </c>
      <c r="J14" s="164">
        <f t="shared" si="1"/>
        <v>0.52431791221826807</v>
      </c>
      <c r="K14" s="116"/>
    </row>
    <row r="15" spans="1:11" ht="31.5" customHeight="1" x14ac:dyDescent="0.25">
      <c r="A15" s="297" t="s">
        <v>77</v>
      </c>
      <c r="B15" s="165" t="s">
        <v>12</v>
      </c>
      <c r="C15" s="166">
        <v>2</v>
      </c>
      <c r="D15" s="166">
        <v>0</v>
      </c>
      <c r="E15" s="166">
        <v>0</v>
      </c>
      <c r="F15" s="166">
        <v>0</v>
      </c>
      <c r="G15" s="79" t="s">
        <v>13</v>
      </c>
      <c r="H15" s="79" t="s">
        <v>13</v>
      </c>
      <c r="I15" s="79" t="s">
        <v>13</v>
      </c>
      <c r="J15" s="167">
        <f>SUM(C15:I15)</f>
        <v>2</v>
      </c>
      <c r="K15" s="116"/>
    </row>
    <row r="16" spans="1:11" ht="31.5" customHeight="1" x14ac:dyDescent="0.25">
      <c r="A16" s="297"/>
      <c r="B16" s="162" t="s">
        <v>72</v>
      </c>
      <c r="C16" s="163">
        <f t="shared" si="0"/>
        <v>7.246376811594203E-3</v>
      </c>
      <c r="D16" s="163">
        <f t="shared" si="0"/>
        <v>0</v>
      </c>
      <c r="E16" s="163">
        <f t="shared" si="0"/>
        <v>0</v>
      </c>
      <c r="F16" s="163">
        <f t="shared" si="0"/>
        <v>0</v>
      </c>
      <c r="G16" s="290" t="s">
        <v>15</v>
      </c>
      <c r="H16" s="74" t="s">
        <v>15</v>
      </c>
      <c r="I16" s="74" t="s">
        <v>15</v>
      </c>
      <c r="J16" s="164">
        <f t="shared" si="1"/>
        <v>2.3724792408066431E-3</v>
      </c>
      <c r="K16" s="116"/>
    </row>
    <row r="17" spans="1:11" ht="31.5" customHeight="1" x14ac:dyDescent="0.25">
      <c r="A17" s="297" t="s">
        <v>78</v>
      </c>
      <c r="B17" s="165" t="s">
        <v>12</v>
      </c>
      <c r="C17" s="166">
        <v>1</v>
      </c>
      <c r="D17" s="166">
        <v>1</v>
      </c>
      <c r="E17" s="166">
        <v>0</v>
      </c>
      <c r="F17" s="166">
        <v>6</v>
      </c>
      <c r="G17" s="79" t="s">
        <v>13</v>
      </c>
      <c r="H17" s="79" t="s">
        <v>13</v>
      </c>
      <c r="I17" s="79" t="s">
        <v>13</v>
      </c>
      <c r="J17" s="167">
        <f>SUM(C17:I17)</f>
        <v>8</v>
      </c>
      <c r="K17" s="116"/>
    </row>
    <row r="18" spans="1:11" ht="31.5" customHeight="1" x14ac:dyDescent="0.25">
      <c r="A18" s="297"/>
      <c r="B18" s="162" t="s">
        <v>72</v>
      </c>
      <c r="C18" s="163">
        <f t="shared" si="0"/>
        <v>3.6231884057971015E-3</v>
      </c>
      <c r="D18" s="163">
        <f t="shared" si="0"/>
        <v>9.7087378640776691E-3</v>
      </c>
      <c r="E18" s="163">
        <f t="shared" si="0"/>
        <v>0</v>
      </c>
      <c r="F18" s="163">
        <f t="shared" si="0"/>
        <v>3.3707865168539325E-2</v>
      </c>
      <c r="G18" s="290" t="s">
        <v>15</v>
      </c>
      <c r="H18" s="74" t="s">
        <v>15</v>
      </c>
      <c r="I18" s="74" t="s">
        <v>15</v>
      </c>
      <c r="J18" s="164">
        <f t="shared" si="1"/>
        <v>9.4899169632265724E-3</v>
      </c>
      <c r="K18" s="116"/>
    </row>
    <row r="19" spans="1:11" ht="31.5" customHeight="1" x14ac:dyDescent="0.25">
      <c r="A19" s="297" t="s">
        <v>79</v>
      </c>
      <c r="B19" s="165" t="s">
        <v>12</v>
      </c>
      <c r="C19" s="166">
        <v>0</v>
      </c>
      <c r="D19" s="166">
        <v>0</v>
      </c>
      <c r="E19" s="166">
        <v>0</v>
      </c>
      <c r="F19" s="166">
        <v>0</v>
      </c>
      <c r="G19" s="79" t="s">
        <v>13</v>
      </c>
      <c r="H19" s="79" t="s">
        <v>13</v>
      </c>
      <c r="I19" s="79" t="s">
        <v>13</v>
      </c>
      <c r="J19" s="167">
        <f>SUM(C19:I19)</f>
        <v>0</v>
      </c>
      <c r="K19" s="116"/>
    </row>
    <row r="20" spans="1:11" ht="31.5" customHeight="1" x14ac:dyDescent="0.25">
      <c r="A20" s="297"/>
      <c r="B20" s="162" t="s">
        <v>72</v>
      </c>
      <c r="C20" s="163">
        <f t="shared" si="0"/>
        <v>0</v>
      </c>
      <c r="D20" s="163">
        <f t="shared" si="0"/>
        <v>0</v>
      </c>
      <c r="E20" s="163">
        <f t="shared" si="0"/>
        <v>0</v>
      </c>
      <c r="F20" s="163">
        <f t="shared" si="0"/>
        <v>0</v>
      </c>
      <c r="G20" s="290" t="s">
        <v>15</v>
      </c>
      <c r="H20" s="74" t="s">
        <v>15</v>
      </c>
      <c r="I20" s="74" t="s">
        <v>15</v>
      </c>
      <c r="J20" s="164">
        <f t="shared" si="1"/>
        <v>0</v>
      </c>
      <c r="K20" s="116"/>
    </row>
    <row r="21" spans="1:11" ht="31.5" customHeight="1" x14ac:dyDescent="0.25">
      <c r="A21" s="297" t="s">
        <v>80</v>
      </c>
      <c r="B21" s="165" t="s">
        <v>12</v>
      </c>
      <c r="C21" s="166">
        <v>0</v>
      </c>
      <c r="D21" s="166">
        <v>3</v>
      </c>
      <c r="E21" s="166">
        <v>0</v>
      </c>
      <c r="F21" s="166">
        <v>7</v>
      </c>
      <c r="G21" s="79" t="s">
        <v>13</v>
      </c>
      <c r="H21" s="79" t="s">
        <v>13</v>
      </c>
      <c r="I21" s="79" t="s">
        <v>13</v>
      </c>
      <c r="J21" s="167">
        <f>SUM(C21:I21)</f>
        <v>10</v>
      </c>
      <c r="K21" s="116"/>
    </row>
    <row r="22" spans="1:11" ht="31.5" customHeight="1" x14ac:dyDescent="0.25">
      <c r="A22" s="297"/>
      <c r="B22" s="162" t="s">
        <v>72</v>
      </c>
      <c r="C22" s="163">
        <f t="shared" ref="C22:F36" si="2">C21/C$42</f>
        <v>0</v>
      </c>
      <c r="D22" s="163">
        <f t="shared" si="2"/>
        <v>2.9126213592233011E-2</v>
      </c>
      <c r="E22" s="163">
        <f t="shared" si="2"/>
        <v>0</v>
      </c>
      <c r="F22" s="163">
        <f t="shared" si="2"/>
        <v>3.9325842696629212E-2</v>
      </c>
      <c r="G22" s="290" t="s">
        <v>15</v>
      </c>
      <c r="H22" s="74" t="s">
        <v>15</v>
      </c>
      <c r="I22" s="74" t="s">
        <v>15</v>
      </c>
      <c r="J22" s="164">
        <f t="shared" si="1"/>
        <v>1.1862396204033215E-2</v>
      </c>
      <c r="K22" s="116"/>
    </row>
    <row r="23" spans="1:11" ht="31.5" customHeight="1" x14ac:dyDescent="0.25">
      <c r="A23" s="297" t="s">
        <v>81</v>
      </c>
      <c r="B23" s="165" t="s">
        <v>12</v>
      </c>
      <c r="C23" s="166">
        <v>1</v>
      </c>
      <c r="D23" s="166">
        <v>0</v>
      </c>
      <c r="E23" s="166">
        <v>0</v>
      </c>
      <c r="F23" s="166">
        <v>2</v>
      </c>
      <c r="G23" s="79" t="s">
        <v>13</v>
      </c>
      <c r="H23" s="79" t="s">
        <v>13</v>
      </c>
      <c r="I23" s="79" t="s">
        <v>13</v>
      </c>
      <c r="J23" s="167">
        <f>SUM(C23:I23)</f>
        <v>3</v>
      </c>
      <c r="K23" s="116"/>
    </row>
    <row r="24" spans="1:11" ht="31.5" customHeight="1" x14ac:dyDescent="0.25">
      <c r="A24" s="297"/>
      <c r="B24" s="162" t="s">
        <v>72</v>
      </c>
      <c r="C24" s="163">
        <f t="shared" si="2"/>
        <v>3.6231884057971015E-3</v>
      </c>
      <c r="D24" s="163">
        <f t="shared" si="2"/>
        <v>0</v>
      </c>
      <c r="E24" s="163">
        <f t="shared" si="2"/>
        <v>0</v>
      </c>
      <c r="F24" s="163">
        <f t="shared" si="2"/>
        <v>1.1235955056179775E-2</v>
      </c>
      <c r="G24" s="290" t="s">
        <v>15</v>
      </c>
      <c r="H24" s="74" t="s">
        <v>15</v>
      </c>
      <c r="I24" s="74" t="s">
        <v>15</v>
      </c>
      <c r="J24" s="164">
        <f t="shared" si="1"/>
        <v>3.5587188612099642E-3</v>
      </c>
      <c r="K24" s="116"/>
    </row>
    <row r="25" spans="1:11" ht="31.5" customHeight="1" x14ac:dyDescent="0.25">
      <c r="A25" s="297" t="s">
        <v>154</v>
      </c>
      <c r="B25" s="165" t="s">
        <v>12</v>
      </c>
      <c r="C25" s="166">
        <v>0</v>
      </c>
      <c r="D25" s="166">
        <v>64</v>
      </c>
      <c r="E25" s="166">
        <v>521</v>
      </c>
      <c r="F25" s="166">
        <v>0</v>
      </c>
      <c r="G25" s="79" t="s">
        <v>13</v>
      </c>
      <c r="H25" s="79" t="s">
        <v>13</v>
      </c>
      <c r="I25" s="79" t="s">
        <v>13</v>
      </c>
      <c r="J25" s="167">
        <f>SUM(C25:I25)</f>
        <v>585</v>
      </c>
      <c r="K25" s="116"/>
    </row>
    <row r="26" spans="1:11" ht="31.5" customHeight="1" x14ac:dyDescent="0.25">
      <c r="A26" s="297"/>
      <c r="B26" s="162" t="s">
        <v>72</v>
      </c>
      <c r="C26" s="163">
        <f t="shared" si="2"/>
        <v>0</v>
      </c>
      <c r="D26" s="163">
        <f t="shared" si="2"/>
        <v>0.62135922330097082</v>
      </c>
      <c r="E26" s="163">
        <f t="shared" si="2"/>
        <v>1.8216783216783217</v>
      </c>
      <c r="F26" s="163">
        <f t="shared" si="2"/>
        <v>0</v>
      </c>
      <c r="G26" s="290" t="s">
        <v>15</v>
      </c>
      <c r="H26" s="74" t="s">
        <v>15</v>
      </c>
      <c r="I26" s="74" t="s">
        <v>15</v>
      </c>
      <c r="J26" s="164">
        <f t="shared" si="1"/>
        <v>0.69395017793594305</v>
      </c>
      <c r="K26" s="116"/>
    </row>
    <row r="27" spans="1:11" ht="31.5" customHeight="1" x14ac:dyDescent="0.25">
      <c r="A27" s="297" t="s">
        <v>82</v>
      </c>
      <c r="B27" s="165" t="s">
        <v>12</v>
      </c>
      <c r="C27" s="168">
        <v>103</v>
      </c>
      <c r="D27" s="168">
        <v>24</v>
      </c>
      <c r="E27" s="168">
        <v>242</v>
      </c>
      <c r="F27" s="168">
        <v>66</v>
      </c>
      <c r="G27" s="79" t="s">
        <v>13</v>
      </c>
      <c r="H27" s="79" t="s">
        <v>13</v>
      </c>
      <c r="I27" s="79" t="s">
        <v>13</v>
      </c>
      <c r="J27" s="169">
        <f>SUM(C27:I27)</f>
        <v>435</v>
      </c>
      <c r="K27" s="116"/>
    </row>
    <row r="28" spans="1:11" ht="31.5" customHeight="1" x14ac:dyDescent="0.25">
      <c r="A28" s="297"/>
      <c r="B28" s="162" t="s">
        <v>72</v>
      </c>
      <c r="C28" s="163">
        <f t="shared" si="2"/>
        <v>0.37318840579710144</v>
      </c>
      <c r="D28" s="163">
        <f t="shared" si="2"/>
        <v>0.23300970873786409</v>
      </c>
      <c r="E28" s="163">
        <f t="shared" si="2"/>
        <v>0.84615384615384615</v>
      </c>
      <c r="F28" s="163">
        <f t="shared" si="2"/>
        <v>0.3707865168539326</v>
      </c>
      <c r="G28" s="290" t="s">
        <v>15</v>
      </c>
      <c r="H28" s="74" t="s">
        <v>15</v>
      </c>
      <c r="I28" s="74" t="s">
        <v>15</v>
      </c>
      <c r="J28" s="164">
        <f t="shared" si="1"/>
        <v>0.51601423487544484</v>
      </c>
      <c r="K28" s="116"/>
    </row>
    <row r="29" spans="1:11" ht="31.5" customHeight="1" x14ac:dyDescent="0.25">
      <c r="A29" s="297" t="s">
        <v>83</v>
      </c>
      <c r="B29" s="165" t="s">
        <v>12</v>
      </c>
      <c r="C29" s="166">
        <v>19</v>
      </c>
      <c r="D29" s="166">
        <v>9</v>
      </c>
      <c r="E29" s="166">
        <v>206</v>
      </c>
      <c r="F29" s="166">
        <v>7</v>
      </c>
      <c r="G29" s="79" t="s">
        <v>13</v>
      </c>
      <c r="H29" s="79" t="s">
        <v>13</v>
      </c>
      <c r="I29" s="79" t="s">
        <v>13</v>
      </c>
      <c r="J29" s="167">
        <f>SUM(C29:I29)</f>
        <v>241</v>
      </c>
      <c r="K29" s="116"/>
    </row>
    <row r="30" spans="1:11" ht="31.5" customHeight="1" x14ac:dyDescent="0.25">
      <c r="A30" s="297"/>
      <c r="B30" s="162" t="s">
        <v>72</v>
      </c>
      <c r="C30" s="163">
        <f t="shared" si="2"/>
        <v>6.8840579710144928E-2</v>
      </c>
      <c r="D30" s="163">
        <f t="shared" si="2"/>
        <v>8.7378640776699032E-2</v>
      </c>
      <c r="E30" s="163">
        <f t="shared" si="2"/>
        <v>0.72027972027972031</v>
      </c>
      <c r="F30" s="163">
        <f t="shared" si="2"/>
        <v>3.9325842696629212E-2</v>
      </c>
      <c r="G30" s="290" t="s">
        <v>15</v>
      </c>
      <c r="H30" s="74" t="s">
        <v>15</v>
      </c>
      <c r="I30" s="74" t="s">
        <v>15</v>
      </c>
      <c r="J30" s="164">
        <f t="shared" si="1"/>
        <v>0.2858837485172005</v>
      </c>
      <c r="K30" s="116"/>
    </row>
    <row r="31" spans="1:11" ht="31.5" customHeight="1" x14ac:dyDescent="0.25">
      <c r="A31" s="297" t="s">
        <v>84</v>
      </c>
      <c r="B31" s="165" t="s">
        <v>12</v>
      </c>
      <c r="C31" s="166">
        <v>65</v>
      </c>
      <c r="D31" s="166">
        <v>0</v>
      </c>
      <c r="E31" s="166">
        <v>21</v>
      </c>
      <c r="F31" s="166">
        <v>7</v>
      </c>
      <c r="G31" s="79" t="s">
        <v>13</v>
      </c>
      <c r="H31" s="79" t="s">
        <v>13</v>
      </c>
      <c r="I31" s="79" t="s">
        <v>13</v>
      </c>
      <c r="J31" s="167">
        <f>SUM(C31:I31)</f>
        <v>93</v>
      </c>
      <c r="K31" s="116"/>
    </row>
    <row r="32" spans="1:11" ht="31.5" customHeight="1" x14ac:dyDescent="0.25">
      <c r="A32" s="297"/>
      <c r="B32" s="162" t="s">
        <v>72</v>
      </c>
      <c r="C32" s="163">
        <f t="shared" si="2"/>
        <v>0.23550724637681159</v>
      </c>
      <c r="D32" s="163">
        <f t="shared" si="2"/>
        <v>0</v>
      </c>
      <c r="E32" s="163">
        <f t="shared" si="2"/>
        <v>7.3426573426573424E-2</v>
      </c>
      <c r="F32" s="163">
        <f t="shared" si="2"/>
        <v>3.9325842696629212E-2</v>
      </c>
      <c r="G32" s="290" t="s">
        <v>15</v>
      </c>
      <c r="H32" s="74" t="s">
        <v>15</v>
      </c>
      <c r="I32" s="74" t="s">
        <v>15</v>
      </c>
      <c r="J32" s="164">
        <f t="shared" si="1"/>
        <v>0.1103202846975089</v>
      </c>
      <c r="K32" s="116"/>
    </row>
    <row r="33" spans="1:11" ht="31.5" customHeight="1" x14ac:dyDescent="0.25">
      <c r="A33" s="297" t="s">
        <v>85</v>
      </c>
      <c r="B33" s="165" t="s">
        <v>12</v>
      </c>
      <c r="C33" s="166">
        <v>0</v>
      </c>
      <c r="D33" s="166">
        <v>7</v>
      </c>
      <c r="E33" s="166">
        <v>27</v>
      </c>
      <c r="F33" s="166">
        <v>0</v>
      </c>
      <c r="G33" s="79" t="s">
        <v>13</v>
      </c>
      <c r="H33" s="79" t="s">
        <v>13</v>
      </c>
      <c r="I33" s="79" t="s">
        <v>13</v>
      </c>
      <c r="J33" s="167">
        <f>SUM(C33:I33)</f>
        <v>34</v>
      </c>
      <c r="K33" s="116"/>
    </row>
    <row r="34" spans="1:11" ht="31.5" customHeight="1" x14ac:dyDescent="0.25">
      <c r="A34" s="297"/>
      <c r="B34" s="162" t="s">
        <v>72</v>
      </c>
      <c r="C34" s="163">
        <f t="shared" si="2"/>
        <v>0</v>
      </c>
      <c r="D34" s="163">
        <f t="shared" si="2"/>
        <v>6.7961165048543687E-2</v>
      </c>
      <c r="E34" s="163">
        <f t="shared" si="2"/>
        <v>9.4405594405594401E-2</v>
      </c>
      <c r="F34" s="163">
        <f t="shared" si="2"/>
        <v>0</v>
      </c>
      <c r="G34" s="290" t="s">
        <v>15</v>
      </c>
      <c r="H34" s="74" t="s">
        <v>15</v>
      </c>
      <c r="I34" s="74" t="s">
        <v>15</v>
      </c>
      <c r="J34" s="164">
        <f t="shared" si="1"/>
        <v>4.0332147093712932E-2</v>
      </c>
      <c r="K34" s="116"/>
    </row>
    <row r="35" spans="1:11" ht="31.5" customHeight="1" x14ac:dyDescent="0.25">
      <c r="A35" s="297" t="s">
        <v>86</v>
      </c>
      <c r="B35" s="165" t="s">
        <v>12</v>
      </c>
      <c r="C35" s="166">
        <v>5</v>
      </c>
      <c r="D35" s="166">
        <v>4</v>
      </c>
      <c r="E35" s="166">
        <v>4</v>
      </c>
      <c r="F35" s="166">
        <v>5</v>
      </c>
      <c r="G35" s="79" t="s">
        <v>13</v>
      </c>
      <c r="H35" s="79" t="s">
        <v>13</v>
      </c>
      <c r="I35" s="79" t="s">
        <v>13</v>
      </c>
      <c r="J35" s="167">
        <f>SUM(C35:I35)</f>
        <v>18</v>
      </c>
      <c r="K35" s="116"/>
    </row>
    <row r="36" spans="1:11" ht="31.5" customHeight="1" x14ac:dyDescent="0.25">
      <c r="A36" s="297"/>
      <c r="B36" s="162" t="s">
        <v>72</v>
      </c>
      <c r="C36" s="163">
        <f t="shared" si="2"/>
        <v>1.8115942028985508E-2</v>
      </c>
      <c r="D36" s="163">
        <f t="shared" si="2"/>
        <v>3.8834951456310676E-2</v>
      </c>
      <c r="E36" s="163">
        <f t="shared" si="2"/>
        <v>1.3986013986013986E-2</v>
      </c>
      <c r="F36" s="163">
        <f t="shared" si="2"/>
        <v>2.8089887640449437E-2</v>
      </c>
      <c r="G36" s="290" t="s">
        <v>15</v>
      </c>
      <c r="H36" s="74" t="s">
        <v>15</v>
      </c>
      <c r="I36" s="74" t="s">
        <v>15</v>
      </c>
      <c r="J36" s="164">
        <f t="shared" si="1"/>
        <v>2.1352313167259787E-2</v>
      </c>
      <c r="K36" s="116"/>
    </row>
    <row r="37" spans="1:11" ht="31.5" customHeight="1" x14ac:dyDescent="0.25">
      <c r="A37" s="297" t="s">
        <v>87</v>
      </c>
      <c r="B37" s="165" t="s">
        <v>12</v>
      </c>
      <c r="C37" s="166">
        <v>4</v>
      </c>
      <c r="D37" s="166">
        <v>1</v>
      </c>
      <c r="E37" s="166">
        <v>12</v>
      </c>
      <c r="F37" s="166">
        <v>2</v>
      </c>
      <c r="G37" s="79" t="s">
        <v>13</v>
      </c>
      <c r="H37" s="79" t="s">
        <v>13</v>
      </c>
      <c r="I37" s="79" t="s">
        <v>13</v>
      </c>
      <c r="J37" s="167">
        <f>SUM(C37:I37)</f>
        <v>19</v>
      </c>
      <c r="K37" s="116"/>
    </row>
    <row r="38" spans="1:11" ht="31.5" customHeight="1" x14ac:dyDescent="0.25">
      <c r="A38" s="297"/>
      <c r="B38" s="162" t="s">
        <v>72</v>
      </c>
      <c r="C38" s="163">
        <f t="shared" ref="C38:F40" si="3">C37/C$42</f>
        <v>1.4492753623188406E-2</v>
      </c>
      <c r="D38" s="163">
        <f t="shared" si="3"/>
        <v>9.7087378640776691E-3</v>
      </c>
      <c r="E38" s="163">
        <f t="shared" si="3"/>
        <v>4.195804195804196E-2</v>
      </c>
      <c r="F38" s="163">
        <f t="shared" si="3"/>
        <v>1.1235955056179775E-2</v>
      </c>
      <c r="G38" s="290" t="s">
        <v>15</v>
      </c>
      <c r="H38" s="74" t="s">
        <v>15</v>
      </c>
      <c r="I38" s="74" t="s">
        <v>15</v>
      </c>
      <c r="J38" s="164">
        <f t="shared" si="1"/>
        <v>2.2538552787663108E-2</v>
      </c>
      <c r="K38" s="116"/>
    </row>
    <row r="39" spans="1:11" ht="31.5" customHeight="1" x14ac:dyDescent="0.25">
      <c r="A39" s="297" t="s">
        <v>88</v>
      </c>
      <c r="B39" s="165" t="s">
        <v>12</v>
      </c>
      <c r="C39" s="166">
        <v>0</v>
      </c>
      <c r="D39" s="166">
        <v>9</v>
      </c>
      <c r="E39" s="166">
        <v>57</v>
      </c>
      <c r="F39" s="166">
        <v>6</v>
      </c>
      <c r="G39" s="79" t="s">
        <v>13</v>
      </c>
      <c r="H39" s="79" t="s">
        <v>13</v>
      </c>
      <c r="I39" s="79" t="s">
        <v>13</v>
      </c>
      <c r="J39" s="167">
        <f>SUM(C39:I39)</f>
        <v>72</v>
      </c>
      <c r="K39" s="116"/>
    </row>
    <row r="40" spans="1:11" ht="31.5" customHeight="1" thickBot="1" x14ac:dyDescent="0.3">
      <c r="A40" s="299"/>
      <c r="B40" s="170" t="s">
        <v>72</v>
      </c>
      <c r="C40" s="171">
        <f t="shared" si="3"/>
        <v>0</v>
      </c>
      <c r="D40" s="171">
        <f t="shared" si="3"/>
        <v>8.7378640776699032E-2</v>
      </c>
      <c r="E40" s="171">
        <f t="shared" si="3"/>
        <v>0.1993006993006993</v>
      </c>
      <c r="F40" s="171">
        <f t="shared" si="3"/>
        <v>3.3707865168539325E-2</v>
      </c>
      <c r="G40" s="92" t="s">
        <v>15</v>
      </c>
      <c r="H40" s="172" t="s">
        <v>15</v>
      </c>
      <c r="I40" s="172" t="s">
        <v>15</v>
      </c>
      <c r="J40" s="173">
        <f t="shared" si="1"/>
        <v>8.5409252669039148E-2</v>
      </c>
      <c r="K40" s="116"/>
    </row>
    <row r="41" spans="1:11" ht="31.5" customHeight="1" thickBot="1" x14ac:dyDescent="0.3">
      <c r="A41" s="95"/>
      <c r="B41" s="174"/>
      <c r="C41" s="175"/>
      <c r="D41" s="175"/>
      <c r="E41" s="175"/>
      <c r="F41" s="175"/>
      <c r="G41" s="175"/>
      <c r="H41" s="175"/>
      <c r="I41" s="175"/>
      <c r="J41" s="175"/>
      <c r="K41" s="116"/>
    </row>
    <row r="42" spans="1:11" ht="60.75" customHeight="1" thickBot="1" x14ac:dyDescent="0.3">
      <c r="A42" s="288" t="s">
        <v>89</v>
      </c>
      <c r="B42" s="176" t="s">
        <v>12</v>
      </c>
      <c r="C42" s="177">
        <v>276</v>
      </c>
      <c r="D42" s="177">
        <v>103</v>
      </c>
      <c r="E42" s="177">
        <v>286</v>
      </c>
      <c r="F42" s="177">
        <v>178</v>
      </c>
      <c r="G42" s="177" t="s">
        <v>13</v>
      </c>
      <c r="H42" s="177" t="s">
        <v>13</v>
      </c>
      <c r="I42" s="178" t="s">
        <v>13</v>
      </c>
      <c r="J42" s="179">
        <f>SUM(C42:I42)</f>
        <v>843</v>
      </c>
      <c r="K42" s="116"/>
    </row>
    <row r="43" spans="1:11" ht="16.5" customHeight="1" thickBot="1" x14ac:dyDescent="0.3">
      <c r="A43" s="515"/>
      <c r="B43" s="516"/>
      <c r="C43" s="291"/>
      <c r="D43" s="291"/>
      <c r="E43" s="291"/>
      <c r="F43" s="291"/>
      <c r="G43" s="291"/>
      <c r="H43" s="291"/>
      <c r="I43" s="291"/>
      <c r="J43" s="291"/>
      <c r="K43" s="116"/>
    </row>
    <row r="44" spans="1:11" ht="39" customHeight="1" thickBot="1" x14ac:dyDescent="0.3">
      <c r="A44" s="517" t="s">
        <v>29</v>
      </c>
      <c r="B44" s="67" t="s">
        <v>12</v>
      </c>
      <c r="C44" s="69">
        <f t="shared" ref="C44:E44" si="4">C45-C42</f>
        <v>0</v>
      </c>
      <c r="D44" s="69">
        <f t="shared" si="4"/>
        <v>0</v>
      </c>
      <c r="E44" s="69">
        <f t="shared" si="4"/>
        <v>0</v>
      </c>
      <c r="F44" s="69" t="s">
        <v>13</v>
      </c>
      <c r="G44" s="69">
        <v>1174</v>
      </c>
      <c r="H44" s="69">
        <v>322</v>
      </c>
      <c r="I44" s="69">
        <v>59</v>
      </c>
      <c r="J44" s="503">
        <f t="shared" ref="J44" si="5">J45-J42</f>
        <v>1555</v>
      </c>
      <c r="K44" s="116"/>
    </row>
    <row r="45" spans="1:11" ht="39" customHeight="1" thickBot="1" x14ac:dyDescent="0.3">
      <c r="A45" s="288" t="s">
        <v>30</v>
      </c>
      <c r="B45" s="176" t="s">
        <v>12</v>
      </c>
      <c r="C45" s="292">
        <v>276</v>
      </c>
      <c r="D45" s="292">
        <v>103</v>
      </c>
      <c r="E45" s="292">
        <v>286</v>
      </c>
      <c r="F45" s="292">
        <v>178</v>
      </c>
      <c r="G45" s="292">
        <v>1174</v>
      </c>
      <c r="H45" s="292">
        <v>322</v>
      </c>
      <c r="I45" s="518">
        <v>59</v>
      </c>
      <c r="J45" s="179">
        <f>SUM(C45:I45)</f>
        <v>2398</v>
      </c>
      <c r="K45" s="116"/>
    </row>
    <row r="46" spans="1:11" ht="39" customHeight="1" thickBot="1" x14ac:dyDescent="0.3">
      <c r="A46" s="519"/>
      <c r="B46" s="96"/>
      <c r="C46" s="274"/>
      <c r="D46" s="274"/>
      <c r="E46" s="274"/>
      <c r="F46" s="274"/>
      <c r="G46" s="274"/>
      <c r="H46" s="274"/>
      <c r="I46" s="274"/>
      <c r="J46" s="274"/>
      <c r="K46" s="116"/>
    </row>
    <row r="47" spans="1:11" ht="35.25" customHeight="1" x14ac:dyDescent="0.25">
      <c r="A47" s="295" t="s">
        <v>31</v>
      </c>
      <c r="B47" s="296"/>
      <c r="C47" s="506"/>
      <c r="D47" s="51"/>
      <c r="E47" s="51"/>
      <c r="F47" s="51"/>
      <c r="G47" s="51"/>
      <c r="H47" s="51"/>
      <c r="I47" s="51"/>
      <c r="J47" s="89"/>
      <c r="K47" s="116"/>
    </row>
    <row r="48" spans="1:11" ht="35.25" customHeight="1" x14ac:dyDescent="0.25">
      <c r="A48" s="297" t="s">
        <v>32</v>
      </c>
      <c r="B48" s="520"/>
      <c r="C48" s="521">
        <v>1</v>
      </c>
      <c r="D48" s="275">
        <v>1</v>
      </c>
      <c r="E48" s="275">
        <v>1</v>
      </c>
      <c r="F48" s="275">
        <v>1</v>
      </c>
      <c r="G48" s="275">
        <v>0</v>
      </c>
      <c r="H48" s="275">
        <v>0</v>
      </c>
      <c r="I48" s="275">
        <v>0</v>
      </c>
      <c r="J48" s="276">
        <f>SUM(C48:I48)</f>
        <v>4</v>
      </c>
      <c r="K48" s="116"/>
    </row>
    <row r="49" spans="1:11" ht="35.25" customHeight="1" thickBot="1" x14ac:dyDescent="0.3">
      <c r="A49" s="299" t="s">
        <v>33</v>
      </c>
      <c r="B49" s="522"/>
      <c r="C49" s="523">
        <v>1</v>
      </c>
      <c r="D49" s="278">
        <v>1</v>
      </c>
      <c r="E49" s="278">
        <v>1</v>
      </c>
      <c r="F49" s="278">
        <v>1</v>
      </c>
      <c r="G49" s="278">
        <v>2</v>
      </c>
      <c r="H49" s="278">
        <v>1</v>
      </c>
      <c r="I49" s="279">
        <v>1</v>
      </c>
      <c r="J49" s="280">
        <f>SUM(C49:I49)</f>
        <v>8</v>
      </c>
      <c r="K49" s="116"/>
    </row>
    <row r="50" spans="1:11" ht="21.75" customHeight="1" x14ac:dyDescent="0.25">
      <c r="A50" s="116" t="s">
        <v>34</v>
      </c>
      <c r="B50" s="95"/>
      <c r="C50" s="116"/>
      <c r="D50" s="116"/>
      <c r="E50" s="116"/>
      <c r="F50" s="116"/>
      <c r="G50" s="116"/>
      <c r="H50" s="116"/>
      <c r="I50" s="116"/>
      <c r="J50" s="116"/>
      <c r="K50" s="116"/>
    </row>
    <row r="51" spans="1:11" x14ac:dyDescent="0.25">
      <c r="A51" s="116"/>
      <c r="B51" s="116"/>
      <c r="C51" s="116"/>
      <c r="D51" s="116"/>
      <c r="E51" s="116"/>
      <c r="F51" s="116"/>
      <c r="G51" s="116"/>
      <c r="H51" s="116"/>
      <c r="I51" s="116"/>
      <c r="J51" s="116"/>
      <c r="K51" s="116"/>
    </row>
    <row r="52" spans="1:11" ht="69" customHeight="1" x14ac:dyDescent="0.25">
      <c r="A52" s="301" t="s">
        <v>90</v>
      </c>
      <c r="B52" s="301"/>
      <c r="C52" s="301"/>
      <c r="D52" s="301"/>
      <c r="E52" s="301"/>
      <c r="F52" s="301"/>
      <c r="G52" s="301"/>
      <c r="H52" s="301"/>
      <c r="I52" s="301"/>
      <c r="J52" s="301"/>
      <c r="K52" s="116"/>
    </row>
    <row r="53" spans="1:11" ht="27.75" customHeight="1" x14ac:dyDescent="0.25">
      <c r="A53" s="524" t="s">
        <v>155</v>
      </c>
      <c r="B53" s="524"/>
      <c r="C53" s="524"/>
      <c r="D53" s="524"/>
      <c r="E53" s="524"/>
      <c r="F53" s="524"/>
      <c r="G53" s="524"/>
      <c r="H53" s="524"/>
      <c r="I53" s="524"/>
      <c r="J53" s="524"/>
      <c r="K53" s="116"/>
    </row>
    <row r="54" spans="1:11" x14ac:dyDescent="0.25">
      <c r="A54" s="116"/>
      <c r="B54" s="116"/>
      <c r="C54" s="116"/>
      <c r="D54" s="116"/>
      <c r="E54" s="116"/>
      <c r="F54" s="116"/>
      <c r="G54" s="116"/>
      <c r="H54" s="116"/>
      <c r="I54" s="116"/>
      <c r="J54" s="116"/>
    </row>
    <row r="55" spans="1:11" x14ac:dyDescent="0.25">
      <c r="A55" s="116"/>
      <c r="B55" s="116"/>
      <c r="C55" s="116"/>
      <c r="D55" s="116"/>
      <c r="E55" s="116"/>
      <c r="F55" s="116"/>
      <c r="G55" s="116"/>
      <c r="H55" s="116"/>
      <c r="I55" s="116"/>
      <c r="J55" s="116"/>
    </row>
  </sheetData>
  <mergeCells count="27">
    <mergeCell ref="A49:B49"/>
    <mergeCell ref="A52:J52"/>
    <mergeCell ref="A53:J53"/>
    <mergeCell ref="A33:A34"/>
    <mergeCell ref="A35:A36"/>
    <mergeCell ref="A37:A38"/>
    <mergeCell ref="A39:A40"/>
    <mergeCell ref="A47:B47"/>
    <mergeCell ref="A48:B48"/>
    <mergeCell ref="A21:A22"/>
    <mergeCell ref="A23:A24"/>
    <mergeCell ref="A25:A26"/>
    <mergeCell ref="A27:A28"/>
    <mergeCell ref="A29:A30"/>
    <mergeCell ref="A31:A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43"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70472-B8DD-4E71-859B-11AE46E785AE}">
  <sheetPr>
    <tabColor rgb="FF00FF00"/>
    <pageSetUpPr fitToPage="1"/>
  </sheetPr>
  <dimension ref="A1:J17"/>
  <sheetViews>
    <sheetView zoomScale="68" zoomScaleNormal="68" workbookViewId="0">
      <selection sqref="A1:J1"/>
    </sheetView>
  </sheetViews>
  <sheetFormatPr baseColWidth="10" defaultRowHeight="15" x14ac:dyDescent="0.25"/>
  <cols>
    <col min="1" max="1" width="34.28515625" customWidth="1"/>
    <col min="2" max="2" width="10.5703125" customWidth="1"/>
    <col min="3" max="4" width="23" customWidth="1"/>
    <col min="5" max="5" width="27.5703125" customWidth="1"/>
    <col min="6" max="10" width="23" customWidth="1"/>
  </cols>
  <sheetData>
    <row r="1" spans="1:10" ht="46.5" customHeight="1" x14ac:dyDescent="0.25">
      <c r="A1" s="321" t="s">
        <v>119</v>
      </c>
      <c r="B1" s="321"/>
      <c r="C1" s="321"/>
      <c r="D1" s="321"/>
      <c r="E1" s="321"/>
      <c r="F1" s="321"/>
      <c r="G1" s="321"/>
      <c r="H1" s="321"/>
      <c r="I1" s="321"/>
      <c r="J1" s="321"/>
    </row>
    <row r="2" spans="1:10" ht="46.5" customHeight="1" thickBot="1" x14ac:dyDescent="0.3">
      <c r="A2" s="321" t="s">
        <v>138</v>
      </c>
      <c r="B2" s="321"/>
      <c r="C2" s="322"/>
      <c r="D2" s="322"/>
      <c r="E2" s="322"/>
      <c r="F2" s="322"/>
      <c r="G2" s="322"/>
      <c r="H2" s="322"/>
      <c r="I2" s="322"/>
      <c r="J2" s="322"/>
    </row>
    <row r="3" spans="1:10" ht="51.75" customHeight="1" thickBot="1" x14ac:dyDescent="0.3">
      <c r="A3" s="304" t="s">
        <v>120</v>
      </c>
      <c r="B3" s="305"/>
      <c r="C3" s="323" t="s">
        <v>2</v>
      </c>
      <c r="D3" s="323"/>
      <c r="E3" s="323"/>
      <c r="F3" s="323"/>
      <c r="G3" s="323"/>
      <c r="H3" s="323"/>
      <c r="I3" s="323"/>
      <c r="J3" s="324"/>
    </row>
    <row r="4" spans="1:10" ht="48" customHeight="1" thickBot="1" x14ac:dyDescent="0.3">
      <c r="A4" s="306"/>
      <c r="B4" s="307"/>
      <c r="C4" s="229" t="s">
        <v>3</v>
      </c>
      <c r="D4" s="230" t="s">
        <v>4</v>
      </c>
      <c r="E4" s="230" t="s">
        <v>5</v>
      </c>
      <c r="F4" s="230" t="s">
        <v>6</v>
      </c>
      <c r="G4" s="230" t="s">
        <v>7</v>
      </c>
      <c r="H4" s="230" t="s">
        <v>8</v>
      </c>
      <c r="I4" s="231" t="s">
        <v>9</v>
      </c>
      <c r="J4" s="232" t="s">
        <v>10</v>
      </c>
    </row>
    <row r="5" spans="1:10" ht="25.5" customHeight="1" x14ac:dyDescent="0.25">
      <c r="A5" s="325" t="s">
        <v>121</v>
      </c>
      <c r="B5" s="6" t="s">
        <v>12</v>
      </c>
      <c r="C5" s="233">
        <v>1</v>
      </c>
      <c r="D5" s="233">
        <v>0</v>
      </c>
      <c r="E5" s="233">
        <v>0</v>
      </c>
      <c r="F5" s="233">
        <v>0</v>
      </c>
      <c r="G5" s="234">
        <v>0</v>
      </c>
      <c r="H5" s="233">
        <v>0</v>
      </c>
      <c r="I5" s="235">
        <v>0</v>
      </c>
      <c r="J5" s="236">
        <f>SUM(C5:I5)</f>
        <v>1</v>
      </c>
    </row>
    <row r="6" spans="1:10" ht="25.5" customHeight="1" x14ac:dyDescent="0.25">
      <c r="A6" s="320"/>
      <c r="B6" s="11" t="s">
        <v>14</v>
      </c>
      <c r="C6" s="22">
        <f>C5/C$9</f>
        <v>1</v>
      </c>
      <c r="D6" s="237" t="s">
        <v>15</v>
      </c>
      <c r="E6" s="237" t="s">
        <v>15</v>
      </c>
      <c r="F6" s="237" t="s">
        <v>15</v>
      </c>
      <c r="G6" s="237">
        <f>G5/G$9</f>
        <v>0</v>
      </c>
      <c r="H6" s="237" t="s">
        <v>15</v>
      </c>
      <c r="I6" s="238" t="s">
        <v>15</v>
      </c>
      <c r="J6" s="239">
        <f>J5/J$9</f>
        <v>0.16666666666666666</v>
      </c>
    </row>
    <row r="7" spans="1:10" ht="25.5" customHeight="1" x14ac:dyDescent="0.25">
      <c r="A7" s="320" t="s">
        <v>122</v>
      </c>
      <c r="B7" s="17" t="s">
        <v>12</v>
      </c>
      <c r="C7" s="240">
        <v>0</v>
      </c>
      <c r="D7" s="240">
        <v>0</v>
      </c>
      <c r="E7" s="240">
        <v>0</v>
      </c>
      <c r="F7" s="240">
        <v>0</v>
      </c>
      <c r="G7" s="240">
        <v>5</v>
      </c>
      <c r="H7" s="240">
        <v>0</v>
      </c>
      <c r="I7" s="241">
        <v>0</v>
      </c>
      <c r="J7" s="242">
        <f>SUM(C7:I7)</f>
        <v>5</v>
      </c>
    </row>
    <row r="8" spans="1:10" ht="25.5" customHeight="1" x14ac:dyDescent="0.25">
      <c r="A8" s="320"/>
      <c r="B8" s="11" t="s">
        <v>14</v>
      </c>
      <c r="C8" s="12">
        <f>C7/C$9</f>
        <v>0</v>
      </c>
      <c r="D8" s="14" t="s">
        <v>15</v>
      </c>
      <c r="E8" s="14" t="s">
        <v>15</v>
      </c>
      <c r="F8" s="14" t="s">
        <v>15</v>
      </c>
      <c r="G8" s="14">
        <f>G7/G$9</f>
        <v>1</v>
      </c>
      <c r="H8" s="14" t="s">
        <v>15</v>
      </c>
      <c r="I8" s="243" t="s">
        <v>15</v>
      </c>
      <c r="J8" s="244">
        <f>J7/J$9</f>
        <v>0.83333333333333337</v>
      </c>
    </row>
    <row r="9" spans="1:10" ht="25.5" customHeight="1" x14ac:dyDescent="0.25">
      <c r="A9" s="311" t="s">
        <v>123</v>
      </c>
      <c r="B9" s="17" t="s">
        <v>12</v>
      </c>
      <c r="C9" s="245">
        <f>C5+C7</f>
        <v>1</v>
      </c>
      <c r="D9" s="245">
        <f>D5+D7</f>
        <v>0</v>
      </c>
      <c r="E9" s="245">
        <f>E5+E7</f>
        <v>0</v>
      </c>
      <c r="F9" s="245">
        <f>F5+F7</f>
        <v>0</v>
      </c>
      <c r="G9" s="246">
        <f t="shared" ref="G9:I9" si="0">G5+G7</f>
        <v>5</v>
      </c>
      <c r="H9" s="245">
        <f>H5+H7</f>
        <v>0</v>
      </c>
      <c r="I9" s="247">
        <f t="shared" si="0"/>
        <v>0</v>
      </c>
      <c r="J9" s="248">
        <f>SUM(C9:I9)</f>
        <v>6</v>
      </c>
    </row>
    <row r="10" spans="1:10" ht="25.5" customHeight="1" thickBot="1" x14ac:dyDescent="0.3">
      <c r="A10" s="312"/>
      <c r="B10" s="145" t="s">
        <v>14</v>
      </c>
      <c r="C10" s="30">
        <f>C9/C$9</f>
        <v>1</v>
      </c>
      <c r="D10" s="249" t="s">
        <v>15</v>
      </c>
      <c r="E10" s="249" t="s">
        <v>15</v>
      </c>
      <c r="F10" s="249" t="s">
        <v>15</v>
      </c>
      <c r="G10" s="249">
        <f>G9/G$9</f>
        <v>1</v>
      </c>
      <c r="H10" s="249" t="s">
        <v>15</v>
      </c>
      <c r="I10" s="250" t="s">
        <v>15</v>
      </c>
      <c r="J10" s="251">
        <f t="shared" ref="J10" si="1">J9/J$9</f>
        <v>1</v>
      </c>
    </row>
    <row r="11" spans="1:10" ht="39.75" customHeight="1" thickBot="1" x14ac:dyDescent="0.3">
      <c r="A11" s="181"/>
      <c r="B11" s="35"/>
      <c r="C11" s="36"/>
      <c r="D11" s="36"/>
      <c r="E11" s="36"/>
      <c r="F11" s="36"/>
      <c r="G11" s="252"/>
      <c r="H11" s="252"/>
      <c r="I11" s="36"/>
      <c r="J11" s="36"/>
    </row>
    <row r="12" spans="1:10" ht="39" customHeight="1" x14ac:dyDescent="0.25">
      <c r="A12" s="313" t="s">
        <v>31</v>
      </c>
      <c r="B12" s="314"/>
      <c r="C12" s="314"/>
      <c r="D12" s="51"/>
      <c r="E12" s="51"/>
      <c r="F12" s="51"/>
      <c r="G12" s="51"/>
      <c r="H12" s="51"/>
      <c r="I12" s="51"/>
      <c r="J12" s="52"/>
    </row>
    <row r="13" spans="1:10" ht="39" customHeight="1" x14ac:dyDescent="0.25">
      <c r="A13" s="315" t="s">
        <v>32</v>
      </c>
      <c r="B13" s="316"/>
      <c r="C13" s="221">
        <v>1</v>
      </c>
      <c r="D13" s="222">
        <v>1</v>
      </c>
      <c r="E13" s="222">
        <v>1</v>
      </c>
      <c r="F13" s="222">
        <v>1</v>
      </c>
      <c r="G13" s="222">
        <v>1</v>
      </c>
      <c r="H13" s="222">
        <v>1</v>
      </c>
      <c r="I13" s="222">
        <v>1</v>
      </c>
      <c r="J13" s="55">
        <f>SUM(C13:I13)</f>
        <v>7</v>
      </c>
    </row>
    <row r="14" spans="1:10" ht="39" customHeight="1" thickBot="1" x14ac:dyDescent="0.3">
      <c r="A14" s="317" t="s">
        <v>33</v>
      </c>
      <c r="B14" s="318"/>
      <c r="C14" s="224">
        <v>1</v>
      </c>
      <c r="D14" s="225">
        <v>1</v>
      </c>
      <c r="E14" s="225">
        <v>1</v>
      </c>
      <c r="F14" s="225">
        <v>1</v>
      </c>
      <c r="G14" s="225">
        <v>2</v>
      </c>
      <c r="H14" s="225">
        <v>1</v>
      </c>
      <c r="I14" s="226">
        <v>1</v>
      </c>
      <c r="J14" s="59">
        <f>SUM(C14:I14)</f>
        <v>8</v>
      </c>
    </row>
    <row r="15" spans="1:10" ht="31.5" customHeight="1" x14ac:dyDescent="0.25">
      <c r="A15" s="60" t="s">
        <v>34</v>
      </c>
      <c r="B15" s="61"/>
      <c r="C15" s="62"/>
      <c r="D15" s="62"/>
      <c r="E15" s="62"/>
      <c r="F15" s="62"/>
      <c r="G15" s="62"/>
      <c r="H15" s="62"/>
      <c r="I15" s="62"/>
      <c r="J15" s="62"/>
    </row>
    <row r="16" spans="1:10" ht="16.5" customHeight="1" x14ac:dyDescent="0.25">
      <c r="B16" s="61"/>
      <c r="C16" s="228"/>
      <c r="D16" s="228"/>
      <c r="E16" s="228"/>
      <c r="F16" s="228"/>
      <c r="G16" s="228"/>
      <c r="H16" s="228"/>
      <c r="I16" s="228"/>
      <c r="J16" s="228"/>
    </row>
    <row r="17" spans="1:10" s="253" customFormat="1" ht="46.5" customHeight="1" x14ac:dyDescent="0.25">
      <c r="A17" s="319" t="s">
        <v>124</v>
      </c>
      <c r="B17" s="319"/>
      <c r="C17" s="319"/>
      <c r="D17" s="319"/>
      <c r="E17" s="319"/>
      <c r="F17" s="319"/>
      <c r="G17" s="319"/>
      <c r="H17" s="319"/>
      <c r="I17" s="319"/>
      <c r="J17" s="319"/>
    </row>
  </sheetData>
  <mergeCells count="11">
    <mergeCell ref="A9:A10"/>
    <mergeCell ref="A12:C12"/>
    <mergeCell ref="A13:B13"/>
    <mergeCell ref="A14:B14"/>
    <mergeCell ref="A17:J17"/>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6" orientation="landscape" horizontalDpi="4294967293"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D8C3C-9037-40EF-ACA2-06B341484242}">
  <sheetPr>
    <tabColor rgb="FF00FF00"/>
    <pageSetUpPr fitToPage="1"/>
  </sheetPr>
  <dimension ref="A1:J27"/>
  <sheetViews>
    <sheetView zoomScale="60" zoomScaleNormal="60" workbookViewId="0">
      <selection sqref="A1:J1"/>
    </sheetView>
  </sheetViews>
  <sheetFormatPr baseColWidth="10" defaultRowHeight="15" x14ac:dyDescent="0.25"/>
  <cols>
    <col min="1" max="1" width="32.42578125" customWidth="1"/>
    <col min="2" max="2" width="13.28515625" customWidth="1"/>
    <col min="3" max="4" width="24.28515625" customWidth="1"/>
    <col min="5" max="5" width="29.85546875" customWidth="1"/>
    <col min="6" max="7" width="25.140625" customWidth="1"/>
    <col min="8" max="8" width="26.42578125" customWidth="1"/>
    <col min="9" max="9" width="27.42578125" customWidth="1"/>
    <col min="10" max="10" width="23.7109375" customWidth="1"/>
  </cols>
  <sheetData>
    <row r="1" spans="1:10" ht="57.75" customHeight="1" x14ac:dyDescent="0.25">
      <c r="A1" s="302" t="s">
        <v>111</v>
      </c>
      <c r="B1" s="302"/>
      <c r="C1" s="302"/>
      <c r="D1" s="302"/>
      <c r="E1" s="302"/>
      <c r="F1" s="302"/>
      <c r="G1" s="302"/>
      <c r="H1" s="302"/>
      <c r="I1" s="302"/>
      <c r="J1" s="302"/>
    </row>
    <row r="2" spans="1:10" ht="57.75" customHeight="1" thickBot="1" x14ac:dyDescent="0.3">
      <c r="A2" s="302" t="s">
        <v>137</v>
      </c>
      <c r="B2" s="302"/>
      <c r="C2" s="303"/>
      <c r="D2" s="303"/>
      <c r="E2" s="303"/>
      <c r="F2" s="303"/>
      <c r="G2" s="303"/>
      <c r="H2" s="303"/>
      <c r="I2" s="303"/>
      <c r="J2" s="303"/>
    </row>
    <row r="3" spans="1:10" ht="51.75" customHeight="1" thickBot="1" x14ac:dyDescent="0.3">
      <c r="A3" s="304" t="s">
        <v>112</v>
      </c>
      <c r="B3" s="305"/>
      <c r="C3" s="405" t="s">
        <v>2</v>
      </c>
      <c r="D3" s="308"/>
      <c r="E3" s="308"/>
      <c r="F3" s="308"/>
      <c r="G3" s="308"/>
      <c r="H3" s="308"/>
      <c r="I3" s="308"/>
      <c r="J3" s="309"/>
    </row>
    <row r="4" spans="1:10" ht="48" customHeight="1" thickBot="1" x14ac:dyDescent="0.3">
      <c r="A4" s="306"/>
      <c r="B4" s="307"/>
      <c r="C4" s="257" t="s">
        <v>3</v>
      </c>
      <c r="D4" s="3" t="s">
        <v>139</v>
      </c>
      <c r="E4" s="64" t="s">
        <v>5</v>
      </c>
      <c r="F4" s="64" t="s">
        <v>6</v>
      </c>
      <c r="G4" s="64" t="s">
        <v>7</v>
      </c>
      <c r="H4" s="64" t="s">
        <v>8</v>
      </c>
      <c r="I4" s="65" t="s">
        <v>9</v>
      </c>
      <c r="J4" s="66" t="s">
        <v>10</v>
      </c>
    </row>
    <row r="5" spans="1:10" ht="25.5" customHeight="1" x14ac:dyDescent="0.25">
      <c r="A5" s="310" t="s">
        <v>93</v>
      </c>
      <c r="B5" s="67" t="s">
        <v>12</v>
      </c>
      <c r="C5" s="68">
        <v>68</v>
      </c>
      <c r="D5" s="69">
        <v>60</v>
      </c>
      <c r="E5" s="69">
        <v>100</v>
      </c>
      <c r="F5" s="69">
        <v>14</v>
      </c>
      <c r="G5" s="69">
        <v>368</v>
      </c>
      <c r="H5" s="69" t="s">
        <v>13</v>
      </c>
      <c r="I5" s="70" t="s">
        <v>13</v>
      </c>
      <c r="J5" s="438">
        <f>SUM(C5:I5)</f>
        <v>610</v>
      </c>
    </row>
    <row r="6" spans="1:10" ht="25.5" customHeight="1" x14ac:dyDescent="0.25">
      <c r="A6" s="294"/>
      <c r="B6" s="72" t="s">
        <v>14</v>
      </c>
      <c r="C6" s="73">
        <f>C5/C$11</f>
        <v>0.69387755102040816</v>
      </c>
      <c r="D6" s="73">
        <f>D5/D$11</f>
        <v>0.58252427184466016</v>
      </c>
      <c r="E6" s="73">
        <f>E5/E$11</f>
        <v>0.81967213114754101</v>
      </c>
      <c r="F6" s="262" t="s">
        <v>15</v>
      </c>
      <c r="G6" s="74">
        <f>G5/G$11</f>
        <v>0.78131634819532914</v>
      </c>
      <c r="H6" s="262" t="s">
        <v>15</v>
      </c>
      <c r="I6" s="75" t="s">
        <v>15</v>
      </c>
      <c r="J6" s="263">
        <f>J5/J$11</f>
        <v>0.75123152709359609</v>
      </c>
    </row>
    <row r="7" spans="1:10" ht="25.5" customHeight="1" x14ac:dyDescent="0.25">
      <c r="A7" s="293" t="s">
        <v>94</v>
      </c>
      <c r="B7" s="264" t="s">
        <v>12</v>
      </c>
      <c r="C7" s="258">
        <v>30</v>
      </c>
      <c r="D7" s="259">
        <v>43</v>
      </c>
      <c r="E7" s="259">
        <v>22</v>
      </c>
      <c r="F7" s="259">
        <v>4</v>
      </c>
      <c r="G7" s="259">
        <v>103</v>
      </c>
      <c r="H7" s="259" t="s">
        <v>13</v>
      </c>
      <c r="I7" s="439" t="s">
        <v>13</v>
      </c>
      <c r="J7" s="260">
        <f>SUM(C7:I7)</f>
        <v>202</v>
      </c>
    </row>
    <row r="8" spans="1:10" ht="25.5" customHeight="1" x14ac:dyDescent="0.25">
      <c r="A8" s="294"/>
      <c r="B8" s="72" t="s">
        <v>14</v>
      </c>
      <c r="C8" s="73">
        <f>C7/C$11</f>
        <v>0.30612244897959184</v>
      </c>
      <c r="D8" s="73">
        <f>D7/D$11</f>
        <v>0.41747572815533979</v>
      </c>
      <c r="E8" s="73">
        <f>E7/E$11</f>
        <v>0.18032786885245902</v>
      </c>
      <c r="F8" s="74" t="s">
        <v>15</v>
      </c>
      <c r="G8" s="74">
        <f>G7/G$11</f>
        <v>0.21868365180467092</v>
      </c>
      <c r="H8" s="74" t="s">
        <v>15</v>
      </c>
      <c r="I8" s="75" t="s">
        <v>15</v>
      </c>
      <c r="J8" s="263">
        <f>J7/J$11</f>
        <v>0.24876847290640394</v>
      </c>
    </row>
    <row r="9" spans="1:10" ht="25.5" customHeight="1" x14ac:dyDescent="0.25">
      <c r="A9" s="440" t="s">
        <v>113</v>
      </c>
      <c r="B9" s="77" t="s">
        <v>12</v>
      </c>
      <c r="C9" s="78">
        <v>0</v>
      </c>
      <c r="D9" s="79">
        <v>0</v>
      </c>
      <c r="E9" s="79">
        <v>0</v>
      </c>
      <c r="F9" s="79">
        <v>0</v>
      </c>
      <c r="G9" s="79"/>
      <c r="H9" s="79" t="s">
        <v>13</v>
      </c>
      <c r="I9" s="80" t="s">
        <v>13</v>
      </c>
      <c r="J9" s="260">
        <f>SUM(C9:I9)</f>
        <v>0</v>
      </c>
    </row>
    <row r="10" spans="1:10" ht="25.5" customHeight="1" thickBot="1" x14ac:dyDescent="0.3">
      <c r="A10" s="441"/>
      <c r="B10" s="90" t="s">
        <v>14</v>
      </c>
      <c r="C10" s="442">
        <f>C9/C$11</f>
        <v>0</v>
      </c>
      <c r="D10" s="73">
        <f>D9/D$11</f>
        <v>0</v>
      </c>
      <c r="E10" s="442">
        <f>E9/E$11</f>
        <v>0</v>
      </c>
      <c r="F10" s="172" t="s">
        <v>15</v>
      </c>
      <c r="G10" s="172">
        <f>G9/G$11</f>
        <v>0</v>
      </c>
      <c r="H10" s="172" t="s">
        <v>15</v>
      </c>
      <c r="I10" s="443" t="s">
        <v>15</v>
      </c>
      <c r="J10" s="443">
        <f>J9/J$11</f>
        <v>0</v>
      </c>
    </row>
    <row r="11" spans="1:10" ht="25.5" customHeight="1" x14ac:dyDescent="0.25">
      <c r="A11" s="304" t="s">
        <v>114</v>
      </c>
      <c r="B11" s="67" t="s">
        <v>12</v>
      </c>
      <c r="C11" s="86">
        <f>C5+C7+C9</f>
        <v>98</v>
      </c>
      <c r="D11" s="87">
        <f t="shared" ref="D11:G11" si="0">D5+D7+D9</f>
        <v>103</v>
      </c>
      <c r="E11" s="86">
        <f t="shared" si="0"/>
        <v>122</v>
      </c>
      <c r="F11" s="87">
        <f t="shared" si="0"/>
        <v>18</v>
      </c>
      <c r="G11" s="87">
        <f t="shared" si="0"/>
        <v>471</v>
      </c>
      <c r="H11" s="87" t="s">
        <v>13</v>
      </c>
      <c r="I11" s="88" t="s">
        <v>13</v>
      </c>
      <c r="J11" s="268">
        <f>J5+J7+J9</f>
        <v>812</v>
      </c>
    </row>
    <row r="12" spans="1:10" ht="25.5" customHeight="1" thickBot="1" x14ac:dyDescent="0.3">
      <c r="A12" s="444"/>
      <c r="B12" s="90" t="s">
        <v>14</v>
      </c>
      <c r="C12" s="91">
        <f>C11/C$11</f>
        <v>1</v>
      </c>
      <c r="D12" s="92">
        <f t="shared" ref="D12" si="1">D11/D$11</f>
        <v>1</v>
      </c>
      <c r="E12" s="91">
        <f>E11/E$11</f>
        <v>1</v>
      </c>
      <c r="F12" s="92">
        <f t="shared" ref="F12:G12" si="2">F11/F$11</f>
        <v>1</v>
      </c>
      <c r="G12" s="92">
        <f t="shared" si="2"/>
        <v>1</v>
      </c>
      <c r="H12" s="92" t="s">
        <v>15</v>
      </c>
      <c r="I12" s="93" t="s">
        <v>15</v>
      </c>
      <c r="J12" s="270">
        <f>J11/J$11</f>
        <v>1</v>
      </c>
    </row>
    <row r="13" spans="1:10" ht="36" customHeight="1" thickBot="1" x14ac:dyDescent="0.3">
      <c r="A13" s="95"/>
      <c r="B13" s="96"/>
      <c r="C13" s="97"/>
      <c r="D13" s="97"/>
      <c r="E13" s="97"/>
      <c r="F13" s="97"/>
      <c r="G13" s="97"/>
      <c r="H13" s="97"/>
      <c r="I13" s="97"/>
      <c r="J13" s="97"/>
    </row>
    <row r="14" spans="1:10" ht="41.25" customHeight="1" thickBot="1" x14ac:dyDescent="0.3">
      <c r="A14" s="445" t="s">
        <v>115</v>
      </c>
      <c r="B14" s="176" t="s">
        <v>12</v>
      </c>
      <c r="C14" s="446">
        <v>0</v>
      </c>
      <c r="D14" s="447">
        <v>0</v>
      </c>
      <c r="E14" s="447">
        <v>0</v>
      </c>
      <c r="F14" s="447">
        <v>0</v>
      </c>
      <c r="G14" s="447">
        <v>1</v>
      </c>
      <c r="H14" s="447" t="s">
        <v>13</v>
      </c>
      <c r="I14" s="448" t="s">
        <v>13</v>
      </c>
      <c r="J14" s="449">
        <f>SUM(C14:I14)</f>
        <v>1</v>
      </c>
    </row>
    <row r="15" spans="1:10" ht="51" customHeight="1" thickBot="1" x14ac:dyDescent="0.3">
      <c r="A15" s="271" t="s">
        <v>116</v>
      </c>
      <c r="B15" s="176" t="s">
        <v>12</v>
      </c>
      <c r="C15" s="450">
        <f>C5+C7+C9+C14</f>
        <v>98</v>
      </c>
      <c r="D15" s="177">
        <f t="shared" ref="D15:G15" si="3">D5+D7+D9+D14</f>
        <v>103</v>
      </c>
      <c r="E15" s="177">
        <f t="shared" si="3"/>
        <v>122</v>
      </c>
      <c r="F15" s="177">
        <f t="shared" si="3"/>
        <v>18</v>
      </c>
      <c r="G15" s="177">
        <f t="shared" si="3"/>
        <v>472</v>
      </c>
      <c r="H15" s="177" t="s">
        <v>13</v>
      </c>
      <c r="I15" s="272" t="s">
        <v>13</v>
      </c>
      <c r="J15" s="179">
        <f>SUM(C15:I15)</f>
        <v>813</v>
      </c>
    </row>
    <row r="16" spans="1:10" ht="38.25" customHeight="1" thickBot="1" x14ac:dyDescent="0.3">
      <c r="A16" s="281"/>
      <c r="B16" s="96"/>
      <c r="C16" s="273"/>
      <c r="D16" s="273"/>
      <c r="E16" s="273"/>
      <c r="F16" s="273"/>
      <c r="G16" s="451"/>
      <c r="H16" s="273"/>
      <c r="I16" s="273"/>
      <c r="J16" s="274"/>
    </row>
    <row r="17" spans="1:10" ht="51" customHeight="1" thickBot="1" x14ac:dyDescent="0.3">
      <c r="A17" s="271" t="s">
        <v>140</v>
      </c>
      <c r="B17" s="452" t="s">
        <v>97</v>
      </c>
      <c r="C17" s="453">
        <f>C15/C19</f>
        <v>0.35507246376811596</v>
      </c>
      <c r="D17" s="454">
        <f t="shared" ref="D17:J17" si="4">D15/D19</f>
        <v>1</v>
      </c>
      <c r="E17" s="454">
        <f t="shared" si="4"/>
        <v>0.42657342657342656</v>
      </c>
      <c r="F17" s="455">
        <f t="shared" si="4"/>
        <v>0.10112359550561797</v>
      </c>
      <c r="G17" s="454">
        <f t="shared" si="4"/>
        <v>0.40204429301533218</v>
      </c>
      <c r="H17" s="455" t="s">
        <v>15</v>
      </c>
      <c r="I17" s="456" t="s">
        <v>15</v>
      </c>
      <c r="J17" s="457">
        <f t="shared" si="4"/>
        <v>0.33903252710592158</v>
      </c>
    </row>
    <row r="18" spans="1:10" ht="37.5" customHeight="1" thickBot="1" x14ac:dyDescent="0.3">
      <c r="A18" s="95"/>
      <c r="B18" s="96"/>
      <c r="C18" s="97"/>
      <c r="D18" s="97"/>
      <c r="E18" s="97"/>
      <c r="F18" s="97"/>
      <c r="G18" s="97"/>
      <c r="H18" s="97"/>
      <c r="I18" s="97"/>
      <c r="J18" s="97"/>
    </row>
    <row r="19" spans="1:10" ht="51" customHeight="1" thickBot="1" x14ac:dyDescent="0.3">
      <c r="A19" s="271" t="s">
        <v>117</v>
      </c>
      <c r="B19" s="176" t="s">
        <v>12</v>
      </c>
      <c r="C19" s="177">
        <v>276</v>
      </c>
      <c r="D19" s="177">
        <v>103</v>
      </c>
      <c r="E19" s="177">
        <v>286</v>
      </c>
      <c r="F19" s="177">
        <v>178</v>
      </c>
      <c r="G19" s="177">
        <v>1174</v>
      </c>
      <c r="H19" s="177">
        <v>322</v>
      </c>
      <c r="I19" s="272">
        <v>59</v>
      </c>
      <c r="J19" s="179">
        <f>SUM(C19:I19)</f>
        <v>2398</v>
      </c>
    </row>
    <row r="20" spans="1:10" ht="57.75" customHeight="1" thickBot="1" x14ac:dyDescent="0.3">
      <c r="A20" s="116"/>
      <c r="B20" s="116"/>
      <c r="C20" s="116"/>
      <c r="D20" s="116"/>
      <c r="E20" s="116"/>
      <c r="F20" s="116"/>
      <c r="G20" s="116"/>
      <c r="H20" s="116"/>
      <c r="I20" s="116"/>
      <c r="J20" s="116"/>
    </row>
    <row r="21" spans="1:10" ht="49.5" customHeight="1" x14ac:dyDescent="0.25">
      <c r="A21" s="295" t="s">
        <v>31</v>
      </c>
      <c r="B21" s="296"/>
      <c r="C21" s="296"/>
      <c r="D21" s="51"/>
      <c r="E21" s="51"/>
      <c r="F21" s="51"/>
      <c r="G21" s="51"/>
      <c r="H21" s="51"/>
      <c r="I21" s="51"/>
      <c r="J21" s="89"/>
    </row>
    <row r="22" spans="1:10" ht="45" customHeight="1" x14ac:dyDescent="0.25">
      <c r="A22" s="297" t="s">
        <v>32</v>
      </c>
      <c r="B22" s="298"/>
      <c r="C22" s="255">
        <v>1</v>
      </c>
      <c r="D22" s="275">
        <v>1</v>
      </c>
      <c r="E22" s="275">
        <v>1</v>
      </c>
      <c r="F22" s="275">
        <v>1</v>
      </c>
      <c r="G22" s="275">
        <v>2</v>
      </c>
      <c r="H22" s="275">
        <v>0</v>
      </c>
      <c r="I22" s="275">
        <v>0</v>
      </c>
      <c r="J22" s="276">
        <f>SUM(C22:I22)</f>
        <v>6</v>
      </c>
    </row>
    <row r="23" spans="1:10" ht="45" customHeight="1" thickBot="1" x14ac:dyDescent="0.3">
      <c r="A23" s="299" t="s">
        <v>33</v>
      </c>
      <c r="B23" s="300"/>
      <c r="C23" s="277">
        <v>1</v>
      </c>
      <c r="D23" s="278">
        <v>1</v>
      </c>
      <c r="E23" s="278">
        <v>1</v>
      </c>
      <c r="F23" s="278">
        <v>1</v>
      </c>
      <c r="G23" s="278">
        <v>2</v>
      </c>
      <c r="H23" s="278">
        <v>1</v>
      </c>
      <c r="I23" s="279">
        <v>1</v>
      </c>
      <c r="J23" s="280">
        <f>SUM(C23:I23)</f>
        <v>8</v>
      </c>
    </row>
    <row r="24" spans="1:10" ht="31.5" customHeight="1" x14ac:dyDescent="0.25">
      <c r="A24" s="116" t="s">
        <v>34</v>
      </c>
      <c r="B24" s="174"/>
      <c r="C24" s="175"/>
      <c r="D24" s="175"/>
      <c r="E24" s="175"/>
      <c r="F24" s="175"/>
      <c r="G24" s="175"/>
      <c r="H24" s="175"/>
      <c r="I24" s="175"/>
      <c r="J24" s="175"/>
    </row>
    <row r="25" spans="1:10" ht="16.5" customHeight="1" x14ac:dyDescent="0.25">
      <c r="A25" s="116"/>
      <c r="B25" s="174"/>
      <c r="C25" s="291"/>
      <c r="D25" s="291"/>
      <c r="E25" s="291"/>
      <c r="F25" s="291"/>
      <c r="G25" s="291"/>
      <c r="H25" s="291"/>
      <c r="I25" s="291"/>
      <c r="J25" s="291"/>
    </row>
    <row r="26" spans="1:10" ht="45" customHeight="1" x14ac:dyDescent="0.25">
      <c r="A26" s="301" t="s">
        <v>118</v>
      </c>
      <c r="B26" s="301"/>
      <c r="C26" s="301"/>
      <c r="D26" s="301"/>
      <c r="E26" s="301"/>
      <c r="F26" s="301"/>
      <c r="G26" s="301"/>
      <c r="H26" s="301"/>
      <c r="I26" s="301"/>
      <c r="J26" s="301"/>
    </row>
    <row r="27" spans="1:10" x14ac:dyDescent="0.25">
      <c r="A27" s="116" t="s">
        <v>141</v>
      </c>
      <c r="B27" s="116"/>
      <c r="C27" s="116"/>
      <c r="D27" s="116"/>
      <c r="E27" s="116"/>
      <c r="F27" s="116"/>
      <c r="G27" s="116"/>
      <c r="H27" s="116"/>
      <c r="I27" s="116"/>
      <c r="J27" s="116"/>
    </row>
  </sheetData>
  <mergeCells count="12">
    <mergeCell ref="A9:A10"/>
    <mergeCell ref="A11:A12"/>
    <mergeCell ref="A21:C21"/>
    <mergeCell ref="A22:B22"/>
    <mergeCell ref="A23:B23"/>
    <mergeCell ref="A26:J26"/>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3"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5C4DA-6421-4A02-B159-9B148E08E850}">
  <sheetPr>
    <tabColor rgb="FF00FF00"/>
    <pageSetUpPr fitToPage="1"/>
  </sheetPr>
  <dimension ref="A1:Z40"/>
  <sheetViews>
    <sheetView zoomScale="59" zoomScaleNormal="59" zoomScaleSheetLayoutView="71" workbookViewId="0">
      <selection sqref="A1:J1"/>
    </sheetView>
  </sheetViews>
  <sheetFormatPr baseColWidth="10" defaultColWidth="11.42578125" defaultRowHeight="15" x14ac:dyDescent="0.25"/>
  <cols>
    <col min="1" max="1" width="36.7109375" style="116" customWidth="1"/>
    <col min="2" max="2" width="9.42578125" style="116" customWidth="1"/>
    <col min="3" max="26" width="13.140625" style="116" customWidth="1"/>
    <col min="27" max="16384" width="11.42578125" style="116"/>
  </cols>
  <sheetData>
    <row r="1" spans="1:26" ht="58.5" customHeight="1" x14ac:dyDescent="0.25">
      <c r="A1" s="367" t="s">
        <v>91</v>
      </c>
      <c r="B1" s="367"/>
      <c r="C1" s="367"/>
      <c r="D1" s="367"/>
      <c r="E1" s="367"/>
      <c r="F1" s="367"/>
      <c r="G1" s="367"/>
      <c r="H1" s="367"/>
      <c r="I1" s="367"/>
      <c r="J1" s="367"/>
      <c r="K1" s="367"/>
      <c r="L1" s="367"/>
      <c r="M1" s="367"/>
      <c r="N1" s="367"/>
      <c r="O1" s="367"/>
      <c r="P1" s="367"/>
      <c r="Q1" s="367"/>
      <c r="R1" s="367"/>
      <c r="S1" s="367"/>
      <c r="T1" s="367"/>
      <c r="U1" s="367"/>
      <c r="V1" s="367"/>
      <c r="W1" s="367"/>
      <c r="X1" s="367"/>
      <c r="Y1" s="367"/>
      <c r="Z1" s="367"/>
    </row>
    <row r="2" spans="1:26" ht="32.25" thickBot="1" x14ac:dyDescent="0.3">
      <c r="A2" s="367" t="s">
        <v>142</v>
      </c>
      <c r="B2" s="368"/>
      <c r="C2" s="368"/>
      <c r="D2" s="368"/>
      <c r="E2" s="368"/>
      <c r="F2" s="368"/>
      <c r="G2" s="368"/>
      <c r="H2" s="368"/>
      <c r="I2" s="368"/>
      <c r="J2" s="368"/>
      <c r="K2" s="368"/>
      <c r="L2" s="368"/>
      <c r="M2" s="368"/>
      <c r="N2" s="368"/>
      <c r="O2" s="368"/>
      <c r="P2" s="368"/>
      <c r="Q2" s="368"/>
      <c r="R2" s="368"/>
      <c r="S2" s="368"/>
      <c r="T2" s="368"/>
      <c r="U2" s="368"/>
      <c r="V2" s="368"/>
      <c r="W2" s="368"/>
      <c r="X2" s="368"/>
      <c r="Y2" s="368"/>
      <c r="Z2" s="368"/>
    </row>
    <row r="3" spans="1:26" ht="51.75" customHeight="1" thickBot="1" x14ac:dyDescent="0.3">
      <c r="A3" s="369" t="s">
        <v>92</v>
      </c>
      <c r="B3" s="370"/>
      <c r="C3" s="375" t="s">
        <v>2</v>
      </c>
      <c r="D3" s="376"/>
      <c r="E3" s="376"/>
      <c r="F3" s="376"/>
      <c r="G3" s="376"/>
      <c r="H3" s="376"/>
      <c r="I3" s="376"/>
      <c r="J3" s="376"/>
      <c r="K3" s="376"/>
      <c r="L3" s="376"/>
      <c r="M3" s="376"/>
      <c r="N3" s="376"/>
      <c r="O3" s="376"/>
      <c r="P3" s="376"/>
      <c r="Q3" s="376"/>
      <c r="R3" s="376"/>
      <c r="S3" s="376"/>
      <c r="T3" s="376"/>
      <c r="U3" s="376"/>
      <c r="V3" s="376"/>
      <c r="W3" s="376"/>
      <c r="X3" s="376"/>
      <c r="Y3" s="376"/>
      <c r="Z3" s="377"/>
    </row>
    <row r="4" spans="1:26" ht="66" customHeight="1" x14ac:dyDescent="0.25">
      <c r="A4" s="371"/>
      <c r="B4" s="372"/>
      <c r="C4" s="360" t="s">
        <v>3</v>
      </c>
      <c r="D4" s="363"/>
      <c r="E4" s="364"/>
      <c r="F4" s="360" t="s">
        <v>4</v>
      </c>
      <c r="G4" s="363"/>
      <c r="H4" s="364"/>
      <c r="I4" s="360" t="s">
        <v>143</v>
      </c>
      <c r="J4" s="363"/>
      <c r="K4" s="364"/>
      <c r="L4" s="362" t="s">
        <v>6</v>
      </c>
      <c r="M4" s="363"/>
      <c r="N4" s="364"/>
      <c r="O4" s="362" t="s">
        <v>7</v>
      </c>
      <c r="P4" s="363"/>
      <c r="Q4" s="364"/>
      <c r="R4" s="362" t="s">
        <v>8</v>
      </c>
      <c r="S4" s="363"/>
      <c r="T4" s="364"/>
      <c r="U4" s="362" t="s">
        <v>9</v>
      </c>
      <c r="V4" s="363"/>
      <c r="W4" s="364"/>
      <c r="X4" s="362" t="s">
        <v>10</v>
      </c>
      <c r="Y4" s="363"/>
      <c r="Z4" s="364"/>
    </row>
    <row r="5" spans="1:26" ht="48" customHeight="1" thickBot="1" x14ac:dyDescent="0.3">
      <c r="A5" s="373"/>
      <c r="B5" s="374"/>
      <c r="C5" s="182" t="s">
        <v>93</v>
      </c>
      <c r="D5" s="183" t="s">
        <v>94</v>
      </c>
      <c r="E5" s="184" t="s">
        <v>95</v>
      </c>
      <c r="F5" s="182" t="s">
        <v>93</v>
      </c>
      <c r="G5" s="183" t="s">
        <v>94</v>
      </c>
      <c r="H5" s="184" t="s">
        <v>95</v>
      </c>
      <c r="I5" s="182" t="s">
        <v>93</v>
      </c>
      <c r="J5" s="183" t="s">
        <v>94</v>
      </c>
      <c r="K5" s="184" t="s">
        <v>95</v>
      </c>
      <c r="L5" s="182" t="s">
        <v>93</v>
      </c>
      <c r="M5" s="183" t="s">
        <v>94</v>
      </c>
      <c r="N5" s="184" t="s">
        <v>95</v>
      </c>
      <c r="O5" s="182" t="s">
        <v>93</v>
      </c>
      <c r="P5" s="183" t="s">
        <v>94</v>
      </c>
      <c r="Q5" s="184" t="s">
        <v>95</v>
      </c>
      <c r="R5" s="182" t="s">
        <v>93</v>
      </c>
      <c r="S5" s="183" t="s">
        <v>94</v>
      </c>
      <c r="T5" s="184" t="s">
        <v>95</v>
      </c>
      <c r="U5" s="182" t="s">
        <v>93</v>
      </c>
      <c r="V5" s="183" t="s">
        <v>94</v>
      </c>
      <c r="W5" s="184" t="s">
        <v>95</v>
      </c>
      <c r="X5" s="182" t="s">
        <v>93</v>
      </c>
      <c r="Y5" s="183" t="s">
        <v>94</v>
      </c>
      <c r="Z5" s="184" t="s">
        <v>95</v>
      </c>
    </row>
    <row r="6" spans="1:26" ht="34.5" customHeight="1" x14ac:dyDescent="0.25">
      <c r="A6" s="365" t="s">
        <v>96</v>
      </c>
      <c r="B6" s="185" t="s">
        <v>38</v>
      </c>
      <c r="C6" s="186">
        <v>1</v>
      </c>
      <c r="D6" s="187">
        <v>0</v>
      </c>
      <c r="E6" s="188">
        <f>C6+D6</f>
        <v>1</v>
      </c>
      <c r="F6" s="186">
        <v>1</v>
      </c>
      <c r="G6" s="187"/>
      <c r="H6" s="188">
        <f>F6+G6</f>
        <v>1</v>
      </c>
      <c r="I6" s="186" t="s">
        <v>13</v>
      </c>
      <c r="J6" s="187" t="s">
        <v>13</v>
      </c>
      <c r="K6" s="188" t="s">
        <v>13</v>
      </c>
      <c r="L6" s="186">
        <v>0</v>
      </c>
      <c r="M6" s="187">
        <v>0</v>
      </c>
      <c r="N6" s="188">
        <f>L6+M6</f>
        <v>0</v>
      </c>
      <c r="O6" s="186">
        <v>13</v>
      </c>
      <c r="P6" s="187">
        <v>1</v>
      </c>
      <c r="Q6" s="188">
        <f>O6+P6</f>
        <v>14</v>
      </c>
      <c r="R6" s="186" t="s">
        <v>13</v>
      </c>
      <c r="S6" s="187" t="s">
        <v>13</v>
      </c>
      <c r="T6" s="188" t="s">
        <v>13</v>
      </c>
      <c r="U6" s="186" t="s">
        <v>13</v>
      </c>
      <c r="V6" s="187" t="s">
        <v>13</v>
      </c>
      <c r="W6" s="188" t="s">
        <v>13</v>
      </c>
      <c r="X6" s="186">
        <f>+C6+F6+L6+O6</f>
        <v>15</v>
      </c>
      <c r="Y6" s="186">
        <f>+D6+G6+M6+P6</f>
        <v>1</v>
      </c>
      <c r="Z6" s="188">
        <f>+Y6+X6</f>
        <v>16</v>
      </c>
    </row>
    <row r="7" spans="1:26" ht="31.9" customHeight="1" x14ac:dyDescent="0.25">
      <c r="A7" s="358"/>
      <c r="B7" s="189" t="s">
        <v>97</v>
      </c>
      <c r="C7" s="190">
        <f t="shared" ref="C7:Z7" si="0">C6/C$28</f>
        <v>5.263157894736842E-3</v>
      </c>
      <c r="D7" s="191">
        <f t="shared" si="0"/>
        <v>0</v>
      </c>
      <c r="E7" s="192">
        <f t="shared" si="0"/>
        <v>4.048582995951417E-3</v>
      </c>
      <c r="F7" s="190">
        <f t="shared" si="0"/>
        <v>1.3513513513513514E-2</v>
      </c>
      <c r="G7" s="191">
        <f t="shared" si="0"/>
        <v>0</v>
      </c>
      <c r="H7" s="192">
        <f t="shared" si="0"/>
        <v>1.1904761904761904E-2</v>
      </c>
      <c r="I7" s="190" t="s">
        <v>15</v>
      </c>
      <c r="J7" s="191" t="s">
        <v>15</v>
      </c>
      <c r="K7" s="192" t="s">
        <v>15</v>
      </c>
      <c r="L7" s="190">
        <f t="shared" ref="L7:Q7" si="1">L6/L$28</f>
        <v>0</v>
      </c>
      <c r="M7" s="191">
        <f t="shared" si="1"/>
        <v>0</v>
      </c>
      <c r="N7" s="192">
        <f t="shared" si="1"/>
        <v>0</v>
      </c>
      <c r="O7" s="190">
        <f t="shared" si="1"/>
        <v>1.4192139737991267E-2</v>
      </c>
      <c r="P7" s="191">
        <f t="shared" si="1"/>
        <v>4.5248868778280547E-3</v>
      </c>
      <c r="Q7" s="192">
        <f t="shared" si="1"/>
        <v>1.2313104661389622E-2</v>
      </c>
      <c r="R7" s="190" t="s">
        <v>15</v>
      </c>
      <c r="S7" s="191" t="s">
        <v>15</v>
      </c>
      <c r="T7" s="192" t="s">
        <v>15</v>
      </c>
      <c r="U7" s="190" t="s">
        <v>15</v>
      </c>
      <c r="V7" s="191" t="s">
        <v>15</v>
      </c>
      <c r="W7" s="192" t="s">
        <v>15</v>
      </c>
      <c r="X7" s="190">
        <f t="shared" si="0"/>
        <v>1.1337868480725623E-2</v>
      </c>
      <c r="Y7" s="190">
        <f t="shared" si="0"/>
        <v>3.0959752321981426E-3</v>
      </c>
      <c r="Z7" s="192">
        <f t="shared" si="0"/>
        <v>9.7205346294046164E-3</v>
      </c>
    </row>
    <row r="8" spans="1:26" ht="28.5" customHeight="1" x14ac:dyDescent="0.25">
      <c r="A8" s="366" t="s">
        <v>98</v>
      </c>
      <c r="B8" s="193" t="s">
        <v>38</v>
      </c>
      <c r="C8" s="194">
        <v>12</v>
      </c>
      <c r="D8" s="195">
        <v>6</v>
      </c>
      <c r="E8" s="196">
        <f t="shared" ref="E8" si="2">C8+D8</f>
        <v>18</v>
      </c>
      <c r="F8" s="194">
        <v>7</v>
      </c>
      <c r="G8" s="195"/>
      <c r="H8" s="196">
        <f t="shared" ref="H8" si="3">F8+G8</f>
        <v>7</v>
      </c>
      <c r="I8" s="194" t="s">
        <v>13</v>
      </c>
      <c r="J8" s="195" t="s">
        <v>13</v>
      </c>
      <c r="K8" s="196" t="s">
        <v>13</v>
      </c>
      <c r="L8" s="194">
        <v>13</v>
      </c>
      <c r="M8" s="195">
        <v>8</v>
      </c>
      <c r="N8" s="196">
        <f t="shared" ref="N8" si="4">L8+M8</f>
        <v>21</v>
      </c>
      <c r="O8" s="194">
        <v>98</v>
      </c>
      <c r="P8" s="195">
        <v>21</v>
      </c>
      <c r="Q8" s="196">
        <f t="shared" ref="Q8" si="5">O8+P8</f>
        <v>119</v>
      </c>
      <c r="R8" s="194" t="s">
        <v>13</v>
      </c>
      <c r="S8" s="195" t="s">
        <v>13</v>
      </c>
      <c r="T8" s="196" t="s">
        <v>13</v>
      </c>
      <c r="U8" s="194" t="s">
        <v>13</v>
      </c>
      <c r="V8" s="195" t="s">
        <v>13</v>
      </c>
      <c r="W8" s="196" t="s">
        <v>13</v>
      </c>
      <c r="X8" s="194">
        <f t="shared" ref="X8:Y8" si="6">+C8+F8+L8+O8</f>
        <v>130</v>
      </c>
      <c r="Y8" s="194">
        <f t="shared" si="6"/>
        <v>35</v>
      </c>
      <c r="Z8" s="196">
        <f>+Y8+X8</f>
        <v>165</v>
      </c>
    </row>
    <row r="9" spans="1:26" ht="31.5" customHeight="1" x14ac:dyDescent="0.25">
      <c r="A9" s="358"/>
      <c r="B9" s="189" t="s">
        <v>97</v>
      </c>
      <c r="C9" s="190">
        <f t="shared" ref="C9:Z9" si="7">C8/C$28</f>
        <v>6.3157894736842107E-2</v>
      </c>
      <c r="D9" s="191">
        <f t="shared" si="7"/>
        <v>0.10526315789473684</v>
      </c>
      <c r="E9" s="192">
        <f t="shared" si="7"/>
        <v>7.28744939271255E-2</v>
      </c>
      <c r="F9" s="190">
        <f t="shared" si="7"/>
        <v>9.45945945945946E-2</v>
      </c>
      <c r="G9" s="191">
        <f t="shared" si="7"/>
        <v>0</v>
      </c>
      <c r="H9" s="192">
        <f t="shared" si="7"/>
        <v>8.3333333333333329E-2</v>
      </c>
      <c r="I9" s="190" t="s">
        <v>15</v>
      </c>
      <c r="J9" s="191" t="s">
        <v>15</v>
      </c>
      <c r="K9" s="192" t="s">
        <v>15</v>
      </c>
      <c r="L9" s="190">
        <f t="shared" ref="L9:Q9" si="8">L8/L$28</f>
        <v>9.0909090909090912E-2</v>
      </c>
      <c r="M9" s="191">
        <f t="shared" si="8"/>
        <v>0.22857142857142856</v>
      </c>
      <c r="N9" s="192">
        <f t="shared" si="8"/>
        <v>0.11797752808988764</v>
      </c>
      <c r="O9" s="190">
        <f t="shared" si="8"/>
        <v>0.10698689956331878</v>
      </c>
      <c r="P9" s="191">
        <f t="shared" si="8"/>
        <v>9.5022624434389136E-2</v>
      </c>
      <c r="Q9" s="192">
        <f t="shared" si="8"/>
        <v>0.10466138962181179</v>
      </c>
      <c r="R9" s="190" t="s">
        <v>15</v>
      </c>
      <c r="S9" s="191" t="s">
        <v>15</v>
      </c>
      <c r="T9" s="192" t="s">
        <v>15</v>
      </c>
      <c r="U9" s="190" t="s">
        <v>15</v>
      </c>
      <c r="V9" s="191" t="s">
        <v>15</v>
      </c>
      <c r="W9" s="192" t="s">
        <v>15</v>
      </c>
      <c r="X9" s="190">
        <f t="shared" si="7"/>
        <v>9.8261526832955401E-2</v>
      </c>
      <c r="Y9" s="190">
        <f t="shared" si="7"/>
        <v>0.10835913312693499</v>
      </c>
      <c r="Z9" s="192">
        <f t="shared" si="7"/>
        <v>0.10024301336573511</v>
      </c>
    </row>
    <row r="10" spans="1:26" ht="31.5" customHeight="1" x14ac:dyDescent="0.25">
      <c r="A10" s="366" t="s">
        <v>99</v>
      </c>
      <c r="B10" s="193" t="s">
        <v>38</v>
      </c>
      <c r="C10" s="194">
        <v>27</v>
      </c>
      <c r="D10" s="195">
        <v>9</v>
      </c>
      <c r="E10" s="196">
        <f t="shared" ref="E10" si="9">C10+D10</f>
        <v>36</v>
      </c>
      <c r="F10" s="194">
        <v>6</v>
      </c>
      <c r="G10" s="195"/>
      <c r="H10" s="196">
        <f t="shared" ref="H10" si="10">F10+G10</f>
        <v>6</v>
      </c>
      <c r="I10" s="194" t="s">
        <v>13</v>
      </c>
      <c r="J10" s="195" t="s">
        <v>13</v>
      </c>
      <c r="K10" s="196" t="s">
        <v>13</v>
      </c>
      <c r="L10" s="194">
        <v>14</v>
      </c>
      <c r="M10" s="195">
        <v>5</v>
      </c>
      <c r="N10" s="196">
        <f t="shared" ref="N10" si="11">L10+M10</f>
        <v>19</v>
      </c>
      <c r="O10" s="194">
        <v>117</v>
      </c>
      <c r="P10" s="195">
        <v>19</v>
      </c>
      <c r="Q10" s="196">
        <f t="shared" ref="Q10" si="12">O10+P10</f>
        <v>136</v>
      </c>
      <c r="R10" s="194" t="s">
        <v>13</v>
      </c>
      <c r="S10" s="195" t="s">
        <v>13</v>
      </c>
      <c r="T10" s="196" t="s">
        <v>13</v>
      </c>
      <c r="U10" s="194" t="s">
        <v>13</v>
      </c>
      <c r="V10" s="195" t="s">
        <v>13</v>
      </c>
      <c r="W10" s="196" t="s">
        <v>13</v>
      </c>
      <c r="X10" s="194">
        <f t="shared" ref="X10:Y10" si="13">+C10+F10+L10+O10</f>
        <v>164</v>
      </c>
      <c r="Y10" s="194">
        <f t="shared" si="13"/>
        <v>33</v>
      </c>
      <c r="Z10" s="196">
        <f>+Y10+X10</f>
        <v>197</v>
      </c>
    </row>
    <row r="11" spans="1:26" ht="31.5" customHeight="1" x14ac:dyDescent="0.25">
      <c r="A11" s="358"/>
      <c r="B11" s="189" t="s">
        <v>97</v>
      </c>
      <c r="C11" s="190">
        <f t="shared" ref="C11:Z11" si="14">C10/C$28</f>
        <v>0.14210526315789473</v>
      </c>
      <c r="D11" s="191">
        <f t="shared" si="14"/>
        <v>0.15789473684210525</v>
      </c>
      <c r="E11" s="192">
        <f t="shared" si="14"/>
        <v>0.145748987854251</v>
      </c>
      <c r="F11" s="190">
        <f t="shared" si="14"/>
        <v>8.1081081081081086E-2</v>
      </c>
      <c r="G11" s="191">
        <f t="shared" si="14"/>
        <v>0</v>
      </c>
      <c r="H11" s="192">
        <f t="shared" si="14"/>
        <v>7.1428571428571425E-2</v>
      </c>
      <c r="I11" s="190" t="s">
        <v>15</v>
      </c>
      <c r="J11" s="191" t="s">
        <v>15</v>
      </c>
      <c r="K11" s="192" t="s">
        <v>15</v>
      </c>
      <c r="L11" s="190">
        <f t="shared" ref="L11:Q11" si="15">L10/L$28</f>
        <v>9.7902097902097904E-2</v>
      </c>
      <c r="M11" s="191">
        <f t="shared" si="15"/>
        <v>0.14285714285714285</v>
      </c>
      <c r="N11" s="192">
        <f t="shared" si="15"/>
        <v>0.10674157303370786</v>
      </c>
      <c r="O11" s="190">
        <f t="shared" si="15"/>
        <v>0.12772925764192139</v>
      </c>
      <c r="P11" s="191">
        <f t="shared" si="15"/>
        <v>8.5972850678733032E-2</v>
      </c>
      <c r="Q11" s="192">
        <f t="shared" si="15"/>
        <v>0.11961301671064203</v>
      </c>
      <c r="R11" s="190" t="s">
        <v>15</v>
      </c>
      <c r="S11" s="191" t="s">
        <v>15</v>
      </c>
      <c r="T11" s="192" t="s">
        <v>15</v>
      </c>
      <c r="U11" s="190" t="s">
        <v>15</v>
      </c>
      <c r="V11" s="191" t="s">
        <v>15</v>
      </c>
      <c r="W11" s="192" t="s">
        <v>15</v>
      </c>
      <c r="X11" s="190">
        <f t="shared" si="14"/>
        <v>0.12396069538926682</v>
      </c>
      <c r="Y11" s="190">
        <f t="shared" si="14"/>
        <v>0.1021671826625387</v>
      </c>
      <c r="Z11" s="192">
        <f t="shared" si="14"/>
        <v>0.11968408262454434</v>
      </c>
    </row>
    <row r="12" spans="1:26" ht="31.5" customHeight="1" x14ac:dyDescent="0.25">
      <c r="A12" s="358" t="s">
        <v>100</v>
      </c>
      <c r="B12" s="193" t="s">
        <v>38</v>
      </c>
      <c r="C12" s="194">
        <v>27</v>
      </c>
      <c r="D12" s="195">
        <v>11</v>
      </c>
      <c r="E12" s="196">
        <f t="shared" ref="E12" si="16">C12+D12</f>
        <v>38</v>
      </c>
      <c r="F12" s="194">
        <v>13</v>
      </c>
      <c r="G12" s="195">
        <v>4</v>
      </c>
      <c r="H12" s="196">
        <f t="shared" ref="H12" si="17">F12+G12</f>
        <v>17</v>
      </c>
      <c r="I12" s="194" t="s">
        <v>13</v>
      </c>
      <c r="J12" s="195" t="s">
        <v>13</v>
      </c>
      <c r="K12" s="196" t="s">
        <v>13</v>
      </c>
      <c r="L12" s="194">
        <v>17</v>
      </c>
      <c r="M12" s="195">
        <v>3</v>
      </c>
      <c r="N12" s="196">
        <f t="shared" ref="N12" si="18">L12+M12</f>
        <v>20</v>
      </c>
      <c r="O12" s="194">
        <v>196</v>
      </c>
      <c r="P12" s="195">
        <v>31</v>
      </c>
      <c r="Q12" s="196">
        <f t="shared" ref="Q12" si="19">O12+P12</f>
        <v>227</v>
      </c>
      <c r="R12" s="194" t="s">
        <v>13</v>
      </c>
      <c r="S12" s="195" t="s">
        <v>13</v>
      </c>
      <c r="T12" s="196" t="s">
        <v>13</v>
      </c>
      <c r="U12" s="194" t="s">
        <v>13</v>
      </c>
      <c r="V12" s="195" t="s">
        <v>13</v>
      </c>
      <c r="W12" s="196" t="s">
        <v>13</v>
      </c>
      <c r="X12" s="194">
        <f t="shared" ref="X12:Y12" si="20">+C12+F12+L12+O12</f>
        <v>253</v>
      </c>
      <c r="Y12" s="194">
        <f t="shared" si="20"/>
        <v>49</v>
      </c>
      <c r="Z12" s="196">
        <f>+Y12+X12</f>
        <v>302</v>
      </c>
    </row>
    <row r="13" spans="1:26" ht="31.5" customHeight="1" x14ac:dyDescent="0.25">
      <c r="A13" s="358"/>
      <c r="B13" s="189" t="s">
        <v>97</v>
      </c>
      <c r="C13" s="190">
        <f t="shared" ref="C13:Z13" si="21">C12/C$28</f>
        <v>0.14210526315789473</v>
      </c>
      <c r="D13" s="191">
        <f t="shared" si="21"/>
        <v>0.19298245614035087</v>
      </c>
      <c r="E13" s="192">
        <f t="shared" si="21"/>
        <v>0.15384615384615385</v>
      </c>
      <c r="F13" s="190">
        <f t="shared" si="21"/>
        <v>0.17567567567567569</v>
      </c>
      <c r="G13" s="191">
        <f t="shared" si="21"/>
        <v>0.4</v>
      </c>
      <c r="H13" s="192">
        <f t="shared" si="21"/>
        <v>0.20238095238095238</v>
      </c>
      <c r="I13" s="190" t="s">
        <v>15</v>
      </c>
      <c r="J13" s="191" t="s">
        <v>15</v>
      </c>
      <c r="K13" s="192" t="s">
        <v>15</v>
      </c>
      <c r="L13" s="190">
        <f t="shared" ref="L13:Q13" si="22">L12/L$28</f>
        <v>0.11888111888111888</v>
      </c>
      <c r="M13" s="191">
        <f t="shared" si="22"/>
        <v>8.5714285714285715E-2</v>
      </c>
      <c r="N13" s="192">
        <f t="shared" si="22"/>
        <v>0.11235955056179775</v>
      </c>
      <c r="O13" s="190">
        <f t="shared" si="22"/>
        <v>0.21397379912663755</v>
      </c>
      <c r="P13" s="191">
        <f t="shared" si="22"/>
        <v>0.14027149321266968</v>
      </c>
      <c r="Q13" s="192">
        <f t="shared" si="22"/>
        <v>0.19964819700967459</v>
      </c>
      <c r="R13" s="190" t="s">
        <v>15</v>
      </c>
      <c r="S13" s="191" t="s">
        <v>15</v>
      </c>
      <c r="T13" s="192" t="s">
        <v>15</v>
      </c>
      <c r="U13" s="190" t="s">
        <v>15</v>
      </c>
      <c r="V13" s="191" t="s">
        <v>15</v>
      </c>
      <c r="W13" s="192" t="s">
        <v>15</v>
      </c>
      <c r="X13" s="190">
        <f t="shared" si="21"/>
        <v>0.19123204837490551</v>
      </c>
      <c r="Y13" s="190">
        <f t="shared" si="21"/>
        <v>0.15170278637770898</v>
      </c>
      <c r="Z13" s="192">
        <f t="shared" si="21"/>
        <v>0.18347509113001215</v>
      </c>
    </row>
    <row r="14" spans="1:26" ht="31.5" customHeight="1" x14ac:dyDescent="0.25">
      <c r="A14" s="358" t="s">
        <v>101</v>
      </c>
      <c r="B14" s="193" t="s">
        <v>38</v>
      </c>
      <c r="C14" s="194">
        <v>21</v>
      </c>
      <c r="D14" s="195">
        <v>8</v>
      </c>
      <c r="E14" s="196">
        <f t="shared" ref="E14" si="23">C14+D14</f>
        <v>29</v>
      </c>
      <c r="F14" s="194">
        <v>11</v>
      </c>
      <c r="G14" s="195">
        <v>1</v>
      </c>
      <c r="H14" s="196">
        <f t="shared" ref="H14" si="24">F14+G14</f>
        <v>12</v>
      </c>
      <c r="I14" s="194" t="s">
        <v>13</v>
      </c>
      <c r="J14" s="195" t="s">
        <v>13</v>
      </c>
      <c r="K14" s="196" t="s">
        <v>13</v>
      </c>
      <c r="L14" s="194">
        <v>22</v>
      </c>
      <c r="M14" s="195">
        <v>4</v>
      </c>
      <c r="N14" s="196">
        <f t="shared" ref="N14" si="25">L14+M14</f>
        <v>26</v>
      </c>
      <c r="O14" s="194">
        <v>118</v>
      </c>
      <c r="P14" s="195">
        <v>23</v>
      </c>
      <c r="Q14" s="196">
        <f t="shared" ref="Q14" si="26">O14+P14</f>
        <v>141</v>
      </c>
      <c r="R14" s="194" t="s">
        <v>13</v>
      </c>
      <c r="S14" s="195" t="s">
        <v>13</v>
      </c>
      <c r="T14" s="196" t="s">
        <v>13</v>
      </c>
      <c r="U14" s="194" t="s">
        <v>13</v>
      </c>
      <c r="V14" s="195" t="s">
        <v>13</v>
      </c>
      <c r="W14" s="196" t="s">
        <v>13</v>
      </c>
      <c r="X14" s="194">
        <f t="shared" ref="X14:Y14" si="27">+C14+F14+L14+O14</f>
        <v>172</v>
      </c>
      <c r="Y14" s="194">
        <f t="shared" si="27"/>
        <v>36</v>
      </c>
      <c r="Z14" s="196">
        <f>+Y14+X14</f>
        <v>208</v>
      </c>
    </row>
    <row r="15" spans="1:26" ht="31.5" customHeight="1" x14ac:dyDescent="0.25">
      <c r="A15" s="358"/>
      <c r="B15" s="189" t="s">
        <v>97</v>
      </c>
      <c r="C15" s="190">
        <f t="shared" ref="C15:Z15" si="28">C14/C$28</f>
        <v>0.11052631578947368</v>
      </c>
      <c r="D15" s="191">
        <f t="shared" si="28"/>
        <v>0.14035087719298245</v>
      </c>
      <c r="E15" s="192">
        <f t="shared" si="28"/>
        <v>0.11740890688259109</v>
      </c>
      <c r="F15" s="190">
        <f t="shared" si="28"/>
        <v>0.14864864864864866</v>
      </c>
      <c r="G15" s="191">
        <f t="shared" si="28"/>
        <v>0.1</v>
      </c>
      <c r="H15" s="192">
        <f t="shared" si="28"/>
        <v>0.14285714285714285</v>
      </c>
      <c r="I15" s="190" t="s">
        <v>15</v>
      </c>
      <c r="J15" s="191" t="s">
        <v>15</v>
      </c>
      <c r="K15" s="192" t="s">
        <v>15</v>
      </c>
      <c r="L15" s="190">
        <f t="shared" ref="L15:Q15" si="29">L14/L$28</f>
        <v>0.15384615384615385</v>
      </c>
      <c r="M15" s="191">
        <f t="shared" si="29"/>
        <v>0.11428571428571428</v>
      </c>
      <c r="N15" s="192">
        <f t="shared" si="29"/>
        <v>0.14606741573033707</v>
      </c>
      <c r="O15" s="190">
        <f t="shared" si="29"/>
        <v>0.12882096069868995</v>
      </c>
      <c r="P15" s="191">
        <f t="shared" si="29"/>
        <v>0.10407239819004525</v>
      </c>
      <c r="Q15" s="192">
        <f t="shared" si="29"/>
        <v>0.12401055408970976</v>
      </c>
      <c r="R15" s="190" t="s">
        <v>15</v>
      </c>
      <c r="S15" s="191" t="s">
        <v>15</v>
      </c>
      <c r="T15" s="192" t="s">
        <v>15</v>
      </c>
      <c r="U15" s="190" t="s">
        <v>15</v>
      </c>
      <c r="V15" s="191" t="s">
        <v>15</v>
      </c>
      <c r="W15" s="192" t="s">
        <v>15</v>
      </c>
      <c r="X15" s="190">
        <f t="shared" si="28"/>
        <v>0.13000755857898716</v>
      </c>
      <c r="Y15" s="190">
        <f t="shared" si="28"/>
        <v>0.11145510835913312</v>
      </c>
      <c r="Z15" s="192">
        <f t="shared" si="28"/>
        <v>0.12636695018226002</v>
      </c>
    </row>
    <row r="16" spans="1:26" ht="31.5" customHeight="1" x14ac:dyDescent="0.25">
      <c r="A16" s="358" t="s">
        <v>102</v>
      </c>
      <c r="B16" s="193" t="s">
        <v>38</v>
      </c>
      <c r="C16" s="194">
        <v>32</v>
      </c>
      <c r="D16" s="195">
        <v>8</v>
      </c>
      <c r="E16" s="196">
        <f t="shared" ref="E16" si="30">C16+D16</f>
        <v>40</v>
      </c>
      <c r="F16" s="194">
        <v>8</v>
      </c>
      <c r="G16" s="195">
        <v>1</v>
      </c>
      <c r="H16" s="196">
        <f t="shared" ref="H16" si="31">F16+G16</f>
        <v>9</v>
      </c>
      <c r="I16" s="194" t="s">
        <v>13</v>
      </c>
      <c r="J16" s="195" t="s">
        <v>13</v>
      </c>
      <c r="K16" s="196" t="s">
        <v>13</v>
      </c>
      <c r="L16" s="194">
        <v>22</v>
      </c>
      <c r="M16" s="195">
        <v>4</v>
      </c>
      <c r="N16" s="196">
        <f t="shared" ref="N16" si="32">L16+M16</f>
        <v>26</v>
      </c>
      <c r="O16" s="194">
        <v>116</v>
      </c>
      <c r="P16" s="195">
        <v>27</v>
      </c>
      <c r="Q16" s="196">
        <f t="shared" ref="Q16" si="33">O16+P16</f>
        <v>143</v>
      </c>
      <c r="R16" s="194" t="s">
        <v>13</v>
      </c>
      <c r="S16" s="195" t="s">
        <v>13</v>
      </c>
      <c r="T16" s="196" t="s">
        <v>13</v>
      </c>
      <c r="U16" s="194" t="s">
        <v>13</v>
      </c>
      <c r="V16" s="195" t="s">
        <v>13</v>
      </c>
      <c r="W16" s="196" t="s">
        <v>13</v>
      </c>
      <c r="X16" s="194">
        <f t="shared" ref="X16:Y16" si="34">+C16+F16+L16+O16</f>
        <v>178</v>
      </c>
      <c r="Y16" s="194">
        <f t="shared" si="34"/>
        <v>40</v>
      </c>
      <c r="Z16" s="196">
        <f>+Y16+X16</f>
        <v>218</v>
      </c>
    </row>
    <row r="17" spans="1:26" ht="31.5" customHeight="1" x14ac:dyDescent="0.25">
      <c r="A17" s="358"/>
      <c r="B17" s="189" t="s">
        <v>97</v>
      </c>
      <c r="C17" s="190">
        <f t="shared" ref="C17:Z17" si="35">C16/C$28</f>
        <v>0.16842105263157894</v>
      </c>
      <c r="D17" s="191">
        <f t="shared" si="35"/>
        <v>0.14035087719298245</v>
      </c>
      <c r="E17" s="192">
        <f t="shared" si="35"/>
        <v>0.16194331983805668</v>
      </c>
      <c r="F17" s="190">
        <f t="shared" si="35"/>
        <v>0.10810810810810811</v>
      </c>
      <c r="G17" s="191">
        <f t="shared" si="35"/>
        <v>0.1</v>
      </c>
      <c r="H17" s="192">
        <f t="shared" si="35"/>
        <v>0.10714285714285714</v>
      </c>
      <c r="I17" s="190" t="s">
        <v>15</v>
      </c>
      <c r="J17" s="191" t="s">
        <v>15</v>
      </c>
      <c r="K17" s="192" t="s">
        <v>15</v>
      </c>
      <c r="L17" s="190">
        <f t="shared" ref="L17:Q17" si="36">L16/L$28</f>
        <v>0.15384615384615385</v>
      </c>
      <c r="M17" s="191">
        <f t="shared" si="36"/>
        <v>0.11428571428571428</v>
      </c>
      <c r="N17" s="192">
        <f t="shared" si="36"/>
        <v>0.14606741573033707</v>
      </c>
      <c r="O17" s="190">
        <f t="shared" si="36"/>
        <v>0.12663755458515283</v>
      </c>
      <c r="P17" s="191">
        <f t="shared" si="36"/>
        <v>0.12217194570135746</v>
      </c>
      <c r="Q17" s="192">
        <f t="shared" si="36"/>
        <v>0.12576956904133685</v>
      </c>
      <c r="R17" s="190" t="s">
        <v>15</v>
      </c>
      <c r="S17" s="191" t="s">
        <v>15</v>
      </c>
      <c r="T17" s="192" t="s">
        <v>15</v>
      </c>
      <c r="U17" s="190" t="s">
        <v>15</v>
      </c>
      <c r="V17" s="191" t="s">
        <v>15</v>
      </c>
      <c r="W17" s="192" t="s">
        <v>15</v>
      </c>
      <c r="X17" s="190">
        <f t="shared" si="35"/>
        <v>0.1345427059712774</v>
      </c>
      <c r="Y17" s="190">
        <f t="shared" si="35"/>
        <v>0.1238390092879257</v>
      </c>
      <c r="Z17" s="192">
        <f t="shared" si="35"/>
        <v>0.1324422843256379</v>
      </c>
    </row>
    <row r="18" spans="1:26" ht="31.5" customHeight="1" x14ac:dyDescent="0.25">
      <c r="A18" s="358" t="s">
        <v>103</v>
      </c>
      <c r="B18" s="193" t="s">
        <v>38</v>
      </c>
      <c r="C18" s="194">
        <v>33</v>
      </c>
      <c r="D18" s="195">
        <v>7</v>
      </c>
      <c r="E18" s="196">
        <f t="shared" ref="E18" si="37">C18+D18</f>
        <v>40</v>
      </c>
      <c r="F18" s="194">
        <v>12</v>
      </c>
      <c r="G18" s="195">
        <v>1</v>
      </c>
      <c r="H18" s="196">
        <f t="shared" ref="H18" si="38">F18+G18</f>
        <v>13</v>
      </c>
      <c r="I18" s="194" t="s">
        <v>13</v>
      </c>
      <c r="J18" s="195" t="s">
        <v>13</v>
      </c>
      <c r="K18" s="196" t="s">
        <v>13</v>
      </c>
      <c r="L18" s="194">
        <v>25</v>
      </c>
      <c r="M18" s="195">
        <v>4</v>
      </c>
      <c r="N18" s="196">
        <f t="shared" ref="N18" si="39">L18+M18</f>
        <v>29</v>
      </c>
      <c r="O18" s="194">
        <v>74</v>
      </c>
      <c r="P18" s="195">
        <v>19</v>
      </c>
      <c r="Q18" s="196">
        <f t="shared" ref="Q18" si="40">O18+P18</f>
        <v>93</v>
      </c>
      <c r="R18" s="194" t="s">
        <v>13</v>
      </c>
      <c r="S18" s="195" t="s">
        <v>13</v>
      </c>
      <c r="T18" s="196" t="s">
        <v>13</v>
      </c>
      <c r="U18" s="194" t="s">
        <v>13</v>
      </c>
      <c r="V18" s="195" t="s">
        <v>13</v>
      </c>
      <c r="W18" s="196" t="s">
        <v>13</v>
      </c>
      <c r="X18" s="194">
        <f t="shared" ref="X18:Y18" si="41">+C18+F18+L18+O18</f>
        <v>144</v>
      </c>
      <c r="Y18" s="194">
        <f t="shared" si="41"/>
        <v>31</v>
      </c>
      <c r="Z18" s="196">
        <f>+Y18+X18</f>
        <v>175</v>
      </c>
    </row>
    <row r="19" spans="1:26" ht="31.5" customHeight="1" x14ac:dyDescent="0.25">
      <c r="A19" s="358"/>
      <c r="B19" s="189" t="s">
        <v>97</v>
      </c>
      <c r="C19" s="190">
        <f t="shared" ref="C19:Z19" si="42">C18/C$28</f>
        <v>0.1736842105263158</v>
      </c>
      <c r="D19" s="191">
        <f t="shared" si="42"/>
        <v>0.12280701754385964</v>
      </c>
      <c r="E19" s="192">
        <f t="shared" si="42"/>
        <v>0.16194331983805668</v>
      </c>
      <c r="F19" s="190">
        <f t="shared" si="42"/>
        <v>0.16216216216216217</v>
      </c>
      <c r="G19" s="191">
        <f t="shared" si="42"/>
        <v>0.1</v>
      </c>
      <c r="H19" s="192">
        <f t="shared" si="42"/>
        <v>0.15476190476190477</v>
      </c>
      <c r="I19" s="190" t="s">
        <v>15</v>
      </c>
      <c r="J19" s="191" t="s">
        <v>15</v>
      </c>
      <c r="K19" s="192" t="s">
        <v>15</v>
      </c>
      <c r="L19" s="190">
        <f t="shared" ref="L19:Q19" si="43">L18/L$28</f>
        <v>0.17482517482517482</v>
      </c>
      <c r="M19" s="191">
        <f t="shared" si="43"/>
        <v>0.11428571428571428</v>
      </c>
      <c r="N19" s="192">
        <f t="shared" si="43"/>
        <v>0.16292134831460675</v>
      </c>
      <c r="O19" s="190">
        <f t="shared" si="43"/>
        <v>8.0786026200873357E-2</v>
      </c>
      <c r="P19" s="191">
        <f t="shared" si="43"/>
        <v>8.5972850678733032E-2</v>
      </c>
      <c r="Q19" s="192">
        <f t="shared" si="43"/>
        <v>8.1794195250659632E-2</v>
      </c>
      <c r="R19" s="190" t="s">
        <v>15</v>
      </c>
      <c r="S19" s="191" t="s">
        <v>15</v>
      </c>
      <c r="T19" s="192" t="s">
        <v>15</v>
      </c>
      <c r="U19" s="190" t="s">
        <v>15</v>
      </c>
      <c r="V19" s="191" t="s">
        <v>15</v>
      </c>
      <c r="W19" s="192" t="s">
        <v>15</v>
      </c>
      <c r="X19" s="190">
        <f t="shared" si="42"/>
        <v>0.10884353741496598</v>
      </c>
      <c r="Y19" s="190">
        <f t="shared" si="42"/>
        <v>9.5975232198142413E-2</v>
      </c>
      <c r="Z19" s="192">
        <f t="shared" si="42"/>
        <v>0.106318347509113</v>
      </c>
    </row>
    <row r="20" spans="1:26" ht="31.5" customHeight="1" x14ac:dyDescent="0.25">
      <c r="A20" s="358" t="s">
        <v>104</v>
      </c>
      <c r="B20" s="193" t="s">
        <v>38</v>
      </c>
      <c r="C20" s="194">
        <v>21</v>
      </c>
      <c r="D20" s="195">
        <v>1</v>
      </c>
      <c r="E20" s="196">
        <f t="shared" ref="E20" si="44">C20+D20</f>
        <v>22</v>
      </c>
      <c r="F20" s="194">
        <v>5</v>
      </c>
      <c r="G20" s="195">
        <v>1</v>
      </c>
      <c r="H20" s="196">
        <f t="shared" ref="H20" si="45">F20+G20</f>
        <v>6</v>
      </c>
      <c r="I20" s="194" t="s">
        <v>13</v>
      </c>
      <c r="J20" s="195" t="s">
        <v>13</v>
      </c>
      <c r="K20" s="196" t="s">
        <v>13</v>
      </c>
      <c r="L20" s="194">
        <v>10</v>
      </c>
      <c r="M20" s="195">
        <v>3</v>
      </c>
      <c r="N20" s="196">
        <f t="shared" ref="N20" si="46">L20+M20</f>
        <v>13</v>
      </c>
      <c r="O20" s="194">
        <v>89</v>
      </c>
      <c r="P20" s="195">
        <v>31</v>
      </c>
      <c r="Q20" s="196">
        <f t="shared" ref="Q20" si="47">O20+P20</f>
        <v>120</v>
      </c>
      <c r="R20" s="194" t="s">
        <v>13</v>
      </c>
      <c r="S20" s="195" t="s">
        <v>13</v>
      </c>
      <c r="T20" s="196" t="s">
        <v>13</v>
      </c>
      <c r="U20" s="194" t="s">
        <v>13</v>
      </c>
      <c r="V20" s="195" t="s">
        <v>13</v>
      </c>
      <c r="W20" s="196" t="s">
        <v>13</v>
      </c>
      <c r="X20" s="194">
        <f t="shared" ref="X20:Y20" si="48">+C20+F20+L20+O20</f>
        <v>125</v>
      </c>
      <c r="Y20" s="194">
        <f t="shared" si="48"/>
        <v>36</v>
      </c>
      <c r="Z20" s="196">
        <f>+Y20+X20</f>
        <v>161</v>
      </c>
    </row>
    <row r="21" spans="1:26" ht="31.5" customHeight="1" x14ac:dyDescent="0.25">
      <c r="A21" s="358"/>
      <c r="B21" s="189" t="s">
        <v>97</v>
      </c>
      <c r="C21" s="190">
        <f t="shared" ref="C21:Z21" si="49">C20/C$28</f>
        <v>0.11052631578947368</v>
      </c>
      <c r="D21" s="191">
        <f t="shared" si="49"/>
        <v>1.7543859649122806E-2</v>
      </c>
      <c r="E21" s="192">
        <f t="shared" si="49"/>
        <v>8.9068825910931168E-2</v>
      </c>
      <c r="F21" s="190">
        <f t="shared" si="49"/>
        <v>6.7567567567567571E-2</v>
      </c>
      <c r="G21" s="191">
        <f t="shared" si="49"/>
        <v>0.1</v>
      </c>
      <c r="H21" s="192">
        <f t="shared" si="49"/>
        <v>7.1428571428571425E-2</v>
      </c>
      <c r="I21" s="190" t="s">
        <v>15</v>
      </c>
      <c r="J21" s="191" t="s">
        <v>15</v>
      </c>
      <c r="K21" s="192" t="s">
        <v>15</v>
      </c>
      <c r="L21" s="190">
        <f t="shared" ref="L21:Q21" si="50">L20/L$28</f>
        <v>6.9930069930069935E-2</v>
      </c>
      <c r="M21" s="191">
        <f t="shared" si="50"/>
        <v>8.5714285714285715E-2</v>
      </c>
      <c r="N21" s="192">
        <f t="shared" si="50"/>
        <v>7.3033707865168537E-2</v>
      </c>
      <c r="O21" s="190">
        <f t="shared" si="50"/>
        <v>9.7161572052401751E-2</v>
      </c>
      <c r="P21" s="191">
        <f t="shared" si="50"/>
        <v>0.14027149321266968</v>
      </c>
      <c r="Q21" s="192">
        <f t="shared" si="50"/>
        <v>0.10554089709762533</v>
      </c>
      <c r="R21" s="190" t="s">
        <v>15</v>
      </c>
      <c r="S21" s="191" t="s">
        <v>15</v>
      </c>
      <c r="T21" s="192" t="s">
        <v>15</v>
      </c>
      <c r="U21" s="190" t="s">
        <v>15</v>
      </c>
      <c r="V21" s="191" t="s">
        <v>15</v>
      </c>
      <c r="W21" s="192" t="s">
        <v>15</v>
      </c>
      <c r="X21" s="190">
        <f t="shared" si="49"/>
        <v>9.4482237339380201E-2</v>
      </c>
      <c r="Y21" s="190">
        <f t="shared" si="49"/>
        <v>0.11145510835913312</v>
      </c>
      <c r="Z21" s="192">
        <f t="shared" si="49"/>
        <v>9.7812879708383968E-2</v>
      </c>
    </row>
    <row r="22" spans="1:26" ht="31.5" customHeight="1" x14ac:dyDescent="0.25">
      <c r="A22" s="358" t="s">
        <v>105</v>
      </c>
      <c r="B22" s="193" t="s">
        <v>38</v>
      </c>
      <c r="C22" s="194">
        <v>8</v>
      </c>
      <c r="D22" s="195">
        <v>4</v>
      </c>
      <c r="E22" s="196">
        <f t="shared" ref="E22" si="51">C22+D22</f>
        <v>12</v>
      </c>
      <c r="F22" s="194">
        <v>4</v>
      </c>
      <c r="G22" s="195">
        <v>0</v>
      </c>
      <c r="H22" s="196">
        <f t="shared" ref="H22" si="52">F22+G22</f>
        <v>4</v>
      </c>
      <c r="I22" s="194" t="s">
        <v>13</v>
      </c>
      <c r="J22" s="195" t="s">
        <v>13</v>
      </c>
      <c r="K22" s="196" t="s">
        <v>13</v>
      </c>
      <c r="L22" s="194">
        <v>7</v>
      </c>
      <c r="M22" s="195">
        <v>1</v>
      </c>
      <c r="N22" s="196">
        <f t="shared" ref="N22" si="53">L22+M22</f>
        <v>8</v>
      </c>
      <c r="O22" s="194">
        <v>43</v>
      </c>
      <c r="P22" s="195">
        <v>15</v>
      </c>
      <c r="Q22" s="196">
        <f t="shared" ref="Q22" si="54">O22+P22</f>
        <v>58</v>
      </c>
      <c r="R22" s="194" t="s">
        <v>13</v>
      </c>
      <c r="S22" s="195" t="s">
        <v>13</v>
      </c>
      <c r="T22" s="196" t="s">
        <v>13</v>
      </c>
      <c r="U22" s="194" t="s">
        <v>13</v>
      </c>
      <c r="V22" s="195" t="s">
        <v>13</v>
      </c>
      <c r="W22" s="196" t="s">
        <v>13</v>
      </c>
      <c r="X22" s="194">
        <f t="shared" ref="X22:Y22" si="55">+C22+F22+L22+O22</f>
        <v>62</v>
      </c>
      <c r="Y22" s="194">
        <f t="shared" si="55"/>
        <v>20</v>
      </c>
      <c r="Z22" s="196">
        <f>+Y22+X22</f>
        <v>82</v>
      </c>
    </row>
    <row r="23" spans="1:26" ht="31.5" customHeight="1" x14ac:dyDescent="0.25">
      <c r="A23" s="358"/>
      <c r="B23" s="189" t="s">
        <v>97</v>
      </c>
      <c r="C23" s="190">
        <f t="shared" ref="C23:Z23" si="56">C22/C$28</f>
        <v>4.2105263157894736E-2</v>
      </c>
      <c r="D23" s="191">
        <f t="shared" si="56"/>
        <v>7.0175438596491224E-2</v>
      </c>
      <c r="E23" s="192">
        <f t="shared" si="56"/>
        <v>4.8582995951417005E-2</v>
      </c>
      <c r="F23" s="190">
        <f t="shared" si="56"/>
        <v>5.4054054054054057E-2</v>
      </c>
      <c r="G23" s="191">
        <f t="shared" si="56"/>
        <v>0</v>
      </c>
      <c r="H23" s="192">
        <f t="shared" si="56"/>
        <v>4.7619047619047616E-2</v>
      </c>
      <c r="I23" s="190" t="s">
        <v>15</v>
      </c>
      <c r="J23" s="191" t="s">
        <v>15</v>
      </c>
      <c r="K23" s="192" t="s">
        <v>15</v>
      </c>
      <c r="L23" s="190">
        <f t="shared" ref="L23:Q23" si="57">L22/L$28</f>
        <v>4.8951048951048952E-2</v>
      </c>
      <c r="M23" s="191">
        <f t="shared" si="57"/>
        <v>2.8571428571428571E-2</v>
      </c>
      <c r="N23" s="192">
        <f t="shared" si="57"/>
        <v>4.49438202247191E-2</v>
      </c>
      <c r="O23" s="190">
        <f t="shared" si="57"/>
        <v>4.6943231441048033E-2</v>
      </c>
      <c r="P23" s="191">
        <f t="shared" si="57"/>
        <v>6.7873303167420809E-2</v>
      </c>
      <c r="Q23" s="192">
        <f t="shared" si="57"/>
        <v>5.1011433597185574E-2</v>
      </c>
      <c r="R23" s="190" t="s">
        <v>15</v>
      </c>
      <c r="S23" s="191" t="s">
        <v>15</v>
      </c>
      <c r="T23" s="192" t="s">
        <v>15</v>
      </c>
      <c r="U23" s="190" t="s">
        <v>15</v>
      </c>
      <c r="V23" s="191" t="s">
        <v>15</v>
      </c>
      <c r="W23" s="192" t="s">
        <v>15</v>
      </c>
      <c r="X23" s="190">
        <f t="shared" si="56"/>
        <v>4.6863189720332578E-2</v>
      </c>
      <c r="Y23" s="190">
        <f t="shared" si="56"/>
        <v>6.1919504643962849E-2</v>
      </c>
      <c r="Z23" s="192">
        <f t="shared" si="56"/>
        <v>4.9817739975698661E-2</v>
      </c>
    </row>
    <row r="24" spans="1:26" ht="31.5" customHeight="1" x14ac:dyDescent="0.25">
      <c r="A24" s="358" t="s">
        <v>106</v>
      </c>
      <c r="B24" s="193" t="s">
        <v>38</v>
      </c>
      <c r="C24" s="194">
        <v>7</v>
      </c>
      <c r="D24" s="195">
        <v>2</v>
      </c>
      <c r="E24" s="196">
        <f t="shared" ref="E24" si="58">C24+D24</f>
        <v>9</v>
      </c>
      <c r="F24" s="194">
        <v>3</v>
      </c>
      <c r="G24" s="195">
        <v>1</v>
      </c>
      <c r="H24" s="196">
        <f t="shared" ref="H24" si="59">F24+G24</f>
        <v>4</v>
      </c>
      <c r="I24" s="194" t="s">
        <v>13</v>
      </c>
      <c r="J24" s="195" t="s">
        <v>13</v>
      </c>
      <c r="K24" s="196" t="s">
        <v>13</v>
      </c>
      <c r="L24" s="194">
        <v>6</v>
      </c>
      <c r="M24" s="195">
        <v>3</v>
      </c>
      <c r="N24" s="196">
        <f t="shared" ref="N24" si="60">L24+M24</f>
        <v>9</v>
      </c>
      <c r="O24" s="194">
        <v>20</v>
      </c>
      <c r="P24" s="195">
        <v>13</v>
      </c>
      <c r="Q24" s="196">
        <f t="shared" ref="Q24" si="61">O24+P24</f>
        <v>33</v>
      </c>
      <c r="R24" s="194" t="s">
        <v>13</v>
      </c>
      <c r="S24" s="195" t="s">
        <v>13</v>
      </c>
      <c r="T24" s="196" t="s">
        <v>13</v>
      </c>
      <c r="U24" s="194" t="s">
        <v>13</v>
      </c>
      <c r="V24" s="195" t="s">
        <v>13</v>
      </c>
      <c r="W24" s="196" t="s">
        <v>13</v>
      </c>
      <c r="X24" s="194">
        <f t="shared" ref="X24:Y24" si="62">+C24+F24+L24+O24</f>
        <v>36</v>
      </c>
      <c r="Y24" s="194">
        <f t="shared" si="62"/>
        <v>19</v>
      </c>
      <c r="Z24" s="196">
        <f>+Y24+X24</f>
        <v>55</v>
      </c>
    </row>
    <row r="25" spans="1:26" ht="31.5" customHeight="1" x14ac:dyDescent="0.25">
      <c r="A25" s="358"/>
      <c r="B25" s="189" t="s">
        <v>97</v>
      </c>
      <c r="C25" s="190">
        <f t="shared" ref="C25:Z25" si="63">C24/C$28</f>
        <v>3.6842105263157891E-2</v>
      </c>
      <c r="D25" s="191">
        <f t="shared" si="63"/>
        <v>3.5087719298245612E-2</v>
      </c>
      <c r="E25" s="192">
        <f t="shared" si="63"/>
        <v>3.643724696356275E-2</v>
      </c>
      <c r="F25" s="190">
        <f t="shared" si="63"/>
        <v>4.0540540540540543E-2</v>
      </c>
      <c r="G25" s="191">
        <f t="shared" si="63"/>
        <v>0.1</v>
      </c>
      <c r="H25" s="192">
        <f t="shared" si="63"/>
        <v>4.7619047619047616E-2</v>
      </c>
      <c r="I25" s="190" t="s">
        <v>15</v>
      </c>
      <c r="J25" s="191" t="s">
        <v>15</v>
      </c>
      <c r="K25" s="192" t="s">
        <v>15</v>
      </c>
      <c r="L25" s="190">
        <f t="shared" ref="L25:Q25" si="64">L24/L$28</f>
        <v>4.195804195804196E-2</v>
      </c>
      <c r="M25" s="191">
        <f t="shared" si="64"/>
        <v>8.5714285714285715E-2</v>
      </c>
      <c r="N25" s="192">
        <f t="shared" si="64"/>
        <v>5.0561797752808987E-2</v>
      </c>
      <c r="O25" s="190">
        <f t="shared" si="64"/>
        <v>2.1834061135371178E-2</v>
      </c>
      <c r="P25" s="191">
        <f t="shared" si="64"/>
        <v>5.8823529411764705E-2</v>
      </c>
      <c r="Q25" s="192">
        <f t="shared" si="64"/>
        <v>2.9023746701846966E-2</v>
      </c>
      <c r="R25" s="190" t="s">
        <v>15</v>
      </c>
      <c r="S25" s="191" t="s">
        <v>15</v>
      </c>
      <c r="T25" s="192" t="s">
        <v>15</v>
      </c>
      <c r="U25" s="190" t="s">
        <v>15</v>
      </c>
      <c r="V25" s="191" t="s">
        <v>15</v>
      </c>
      <c r="W25" s="192" t="s">
        <v>15</v>
      </c>
      <c r="X25" s="190">
        <f t="shared" si="63"/>
        <v>2.7210884353741496E-2</v>
      </c>
      <c r="Y25" s="190">
        <f t="shared" si="63"/>
        <v>5.8823529411764705E-2</v>
      </c>
      <c r="Z25" s="192">
        <f t="shared" si="63"/>
        <v>3.3414337788578372E-2</v>
      </c>
    </row>
    <row r="26" spans="1:26" ht="31.5" customHeight="1" x14ac:dyDescent="0.25">
      <c r="A26" s="358" t="s">
        <v>107</v>
      </c>
      <c r="B26" s="193" t="s">
        <v>38</v>
      </c>
      <c r="C26" s="194">
        <v>1</v>
      </c>
      <c r="D26" s="195">
        <v>1</v>
      </c>
      <c r="E26" s="196">
        <f t="shared" ref="E26" si="65">C26+D26</f>
        <v>2</v>
      </c>
      <c r="F26" s="194">
        <v>4</v>
      </c>
      <c r="G26" s="195">
        <v>1</v>
      </c>
      <c r="H26" s="196">
        <f t="shared" ref="H26" si="66">F26+G26</f>
        <v>5</v>
      </c>
      <c r="I26" s="194" t="s">
        <v>13</v>
      </c>
      <c r="J26" s="195" t="s">
        <v>13</v>
      </c>
      <c r="K26" s="196" t="s">
        <v>13</v>
      </c>
      <c r="L26" s="194">
        <v>7</v>
      </c>
      <c r="M26" s="195">
        <v>0</v>
      </c>
      <c r="N26" s="196">
        <f t="shared" ref="N26" si="67">L26+M26</f>
        <v>7</v>
      </c>
      <c r="O26" s="194">
        <v>32</v>
      </c>
      <c r="P26" s="195">
        <v>21</v>
      </c>
      <c r="Q26" s="196">
        <f t="shared" ref="Q26" si="68">O26+P26</f>
        <v>53</v>
      </c>
      <c r="R26" s="194" t="s">
        <v>13</v>
      </c>
      <c r="S26" s="195" t="s">
        <v>13</v>
      </c>
      <c r="T26" s="196" t="s">
        <v>13</v>
      </c>
      <c r="U26" s="194" t="s">
        <v>13</v>
      </c>
      <c r="V26" s="195" t="s">
        <v>13</v>
      </c>
      <c r="W26" s="196" t="s">
        <v>13</v>
      </c>
      <c r="X26" s="194">
        <f t="shared" ref="X26:Y26" si="69">+C26+F26+L26+O26</f>
        <v>44</v>
      </c>
      <c r="Y26" s="194">
        <f t="shared" si="69"/>
        <v>23</v>
      </c>
      <c r="Z26" s="196">
        <f>+Y26+X26</f>
        <v>67</v>
      </c>
    </row>
    <row r="27" spans="1:26" ht="31.5" customHeight="1" thickBot="1" x14ac:dyDescent="0.3">
      <c r="A27" s="359"/>
      <c r="B27" s="197" t="s">
        <v>97</v>
      </c>
      <c r="C27" s="198">
        <f t="shared" ref="C27:Z27" si="70">C26/C$28</f>
        <v>5.263157894736842E-3</v>
      </c>
      <c r="D27" s="199">
        <f t="shared" si="70"/>
        <v>1.7543859649122806E-2</v>
      </c>
      <c r="E27" s="200">
        <f t="shared" si="70"/>
        <v>8.0971659919028341E-3</v>
      </c>
      <c r="F27" s="198">
        <f t="shared" si="70"/>
        <v>5.4054054054054057E-2</v>
      </c>
      <c r="G27" s="199">
        <f t="shared" si="70"/>
        <v>0.1</v>
      </c>
      <c r="H27" s="200">
        <f t="shared" si="70"/>
        <v>5.9523809523809521E-2</v>
      </c>
      <c r="I27" s="198" t="s">
        <v>15</v>
      </c>
      <c r="J27" s="199" t="s">
        <v>15</v>
      </c>
      <c r="K27" s="200" t="s">
        <v>15</v>
      </c>
      <c r="L27" s="190">
        <f t="shared" ref="L27:Q27" si="71">L26/L$28</f>
        <v>4.8951048951048952E-2</v>
      </c>
      <c r="M27" s="191">
        <f t="shared" si="71"/>
        <v>0</v>
      </c>
      <c r="N27" s="192">
        <f t="shared" si="71"/>
        <v>3.9325842696629212E-2</v>
      </c>
      <c r="O27" s="198">
        <f t="shared" si="71"/>
        <v>3.4934497816593885E-2</v>
      </c>
      <c r="P27" s="199">
        <f t="shared" si="71"/>
        <v>9.5022624434389136E-2</v>
      </c>
      <c r="Q27" s="200">
        <f t="shared" si="71"/>
        <v>4.6613896218117852E-2</v>
      </c>
      <c r="R27" s="198" t="s">
        <v>15</v>
      </c>
      <c r="S27" s="199" t="s">
        <v>15</v>
      </c>
      <c r="T27" s="200" t="s">
        <v>15</v>
      </c>
      <c r="U27" s="198" t="s">
        <v>15</v>
      </c>
      <c r="V27" s="199" t="s">
        <v>15</v>
      </c>
      <c r="W27" s="200" t="s">
        <v>15</v>
      </c>
      <c r="X27" s="198">
        <f t="shared" si="70"/>
        <v>3.3257747543461828E-2</v>
      </c>
      <c r="Y27" s="198">
        <f t="shared" si="70"/>
        <v>7.1207430340557279E-2</v>
      </c>
      <c r="Z27" s="200">
        <f t="shared" si="70"/>
        <v>4.0704738760631833E-2</v>
      </c>
    </row>
    <row r="28" spans="1:26" ht="31.5" customHeight="1" x14ac:dyDescent="0.25">
      <c r="A28" s="360" t="s">
        <v>108</v>
      </c>
      <c r="B28" s="185" t="s">
        <v>38</v>
      </c>
      <c r="C28" s="201">
        <f t="shared" ref="C28:H28" si="72">+C6+C8+C10+C12+C14+C16+C18+C20+C22+C24+C26</f>
        <v>190</v>
      </c>
      <c r="D28" s="202">
        <f t="shared" si="72"/>
        <v>57</v>
      </c>
      <c r="E28" s="203">
        <f t="shared" si="72"/>
        <v>247</v>
      </c>
      <c r="F28" s="201">
        <f t="shared" si="72"/>
        <v>74</v>
      </c>
      <c r="G28" s="202">
        <f t="shared" si="72"/>
        <v>10</v>
      </c>
      <c r="H28" s="203">
        <f t="shared" si="72"/>
        <v>84</v>
      </c>
      <c r="I28" s="201" t="s">
        <v>13</v>
      </c>
      <c r="J28" s="202" t="s">
        <v>13</v>
      </c>
      <c r="K28" s="203" t="s">
        <v>13</v>
      </c>
      <c r="L28" s="201">
        <f t="shared" ref="L28:Z28" si="73">+L6+L8+L10+L12+L14+L16+L18+L20+L22+L24+L26</f>
        <v>143</v>
      </c>
      <c r="M28" s="202">
        <f t="shared" si="73"/>
        <v>35</v>
      </c>
      <c r="N28" s="203">
        <f t="shared" si="73"/>
        <v>178</v>
      </c>
      <c r="O28" s="201">
        <f t="shared" si="73"/>
        <v>916</v>
      </c>
      <c r="P28" s="202">
        <f t="shared" si="73"/>
        <v>221</v>
      </c>
      <c r="Q28" s="203">
        <f t="shared" si="73"/>
        <v>1137</v>
      </c>
      <c r="R28" s="201" t="s">
        <v>13</v>
      </c>
      <c r="S28" s="202" t="s">
        <v>13</v>
      </c>
      <c r="T28" s="203" t="s">
        <v>13</v>
      </c>
      <c r="U28" s="201" t="s">
        <v>13</v>
      </c>
      <c r="V28" s="202" t="s">
        <v>13</v>
      </c>
      <c r="W28" s="203" t="s">
        <v>13</v>
      </c>
      <c r="X28" s="201">
        <f t="shared" ref="X28:Y28" si="74">+C28+F28+L28+O28</f>
        <v>1323</v>
      </c>
      <c r="Y28" s="201">
        <f t="shared" si="74"/>
        <v>323</v>
      </c>
      <c r="Z28" s="203">
        <f t="shared" si="73"/>
        <v>1646</v>
      </c>
    </row>
    <row r="29" spans="1:26" ht="31.5" customHeight="1" thickBot="1" x14ac:dyDescent="0.3">
      <c r="A29" s="361"/>
      <c r="B29" s="204" t="s">
        <v>97</v>
      </c>
      <c r="C29" s="205">
        <f t="shared" ref="C29:Z29" si="75">C28/C$28</f>
        <v>1</v>
      </c>
      <c r="D29" s="206">
        <f t="shared" si="75"/>
        <v>1</v>
      </c>
      <c r="E29" s="207">
        <f t="shared" si="75"/>
        <v>1</v>
      </c>
      <c r="F29" s="205">
        <f t="shared" si="75"/>
        <v>1</v>
      </c>
      <c r="G29" s="206">
        <f t="shared" si="75"/>
        <v>1</v>
      </c>
      <c r="H29" s="207">
        <f t="shared" si="75"/>
        <v>1</v>
      </c>
      <c r="I29" s="205" t="s">
        <v>15</v>
      </c>
      <c r="J29" s="206" t="s">
        <v>15</v>
      </c>
      <c r="K29" s="207" t="s">
        <v>15</v>
      </c>
      <c r="L29" s="205">
        <f t="shared" ref="L29:Y29" si="76">L28/L$28</f>
        <v>1</v>
      </c>
      <c r="M29" s="206">
        <f t="shared" si="76"/>
        <v>1</v>
      </c>
      <c r="N29" s="207">
        <f t="shared" si="76"/>
        <v>1</v>
      </c>
      <c r="O29" s="205">
        <f t="shared" si="76"/>
        <v>1</v>
      </c>
      <c r="P29" s="206">
        <f t="shared" si="76"/>
        <v>1</v>
      </c>
      <c r="Q29" s="207">
        <f t="shared" si="76"/>
        <v>1</v>
      </c>
      <c r="R29" s="205" t="s">
        <v>15</v>
      </c>
      <c r="S29" s="206" t="s">
        <v>15</v>
      </c>
      <c r="T29" s="207" t="s">
        <v>15</v>
      </c>
      <c r="U29" s="205" t="s">
        <v>15</v>
      </c>
      <c r="V29" s="206" t="s">
        <v>15</v>
      </c>
      <c r="W29" s="207" t="s">
        <v>15</v>
      </c>
      <c r="X29" s="205">
        <f t="shared" si="76"/>
        <v>1</v>
      </c>
      <c r="Y29" s="205">
        <f t="shared" si="76"/>
        <v>1</v>
      </c>
      <c r="Z29" s="207">
        <f t="shared" si="75"/>
        <v>1</v>
      </c>
    </row>
    <row r="30" spans="1:26" ht="31.5" customHeight="1" thickBot="1" x14ac:dyDescent="0.3">
      <c r="A30" s="208"/>
      <c r="B30" s="209"/>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row>
    <row r="31" spans="1:26" ht="42" customHeight="1" x14ac:dyDescent="0.25">
      <c r="A31" s="211" t="s">
        <v>109</v>
      </c>
      <c r="B31" s="212" t="s">
        <v>12</v>
      </c>
      <c r="C31" s="186">
        <v>20</v>
      </c>
      <c r="D31" s="187">
        <v>9</v>
      </c>
      <c r="E31" s="188">
        <f>C31+D31</f>
        <v>29</v>
      </c>
      <c r="F31" s="186">
        <v>13</v>
      </c>
      <c r="G31" s="187">
        <v>6</v>
      </c>
      <c r="H31" s="188">
        <f>F31+G31</f>
        <v>19</v>
      </c>
      <c r="I31" s="186" t="s">
        <v>13</v>
      </c>
      <c r="J31" s="187" t="s">
        <v>13</v>
      </c>
      <c r="K31" s="188" t="s">
        <v>13</v>
      </c>
      <c r="L31" s="186">
        <v>0</v>
      </c>
      <c r="M31" s="187">
        <v>0</v>
      </c>
      <c r="N31" s="188">
        <f>L31+M31</f>
        <v>0</v>
      </c>
      <c r="O31" s="186">
        <v>26</v>
      </c>
      <c r="P31" s="187">
        <v>9</v>
      </c>
      <c r="Q31" s="188">
        <f>O31+P31</f>
        <v>35</v>
      </c>
      <c r="R31" s="186" t="s">
        <v>13</v>
      </c>
      <c r="S31" s="187" t="s">
        <v>13</v>
      </c>
      <c r="T31" s="188" t="s">
        <v>13</v>
      </c>
      <c r="U31" s="186" t="s">
        <v>13</v>
      </c>
      <c r="V31" s="187" t="s">
        <v>13</v>
      </c>
      <c r="W31" s="188" t="s">
        <v>13</v>
      </c>
      <c r="X31" s="186">
        <f>+C31+F31+L31+O31</f>
        <v>59</v>
      </c>
      <c r="Y31" s="186">
        <f>+D31+G31+M31+P31</f>
        <v>24</v>
      </c>
      <c r="Z31" s="188">
        <f>+Y31+X31</f>
        <v>83</v>
      </c>
    </row>
    <row r="32" spans="1:26" ht="43.5" customHeight="1" thickBot="1" x14ac:dyDescent="0.3">
      <c r="A32" s="213" t="s">
        <v>110</v>
      </c>
      <c r="B32" s="214" t="s">
        <v>12</v>
      </c>
      <c r="C32" s="354">
        <f>C33-(E28+E31)</f>
        <v>0</v>
      </c>
      <c r="D32" s="353"/>
      <c r="E32" s="353"/>
      <c r="F32" s="353">
        <f t="shared" ref="F32" si="77">F33-(H28+H31)</f>
        <v>0</v>
      </c>
      <c r="G32" s="353"/>
      <c r="H32" s="353"/>
      <c r="I32" s="353">
        <v>286</v>
      </c>
      <c r="J32" s="353"/>
      <c r="K32" s="353"/>
      <c r="L32" s="353">
        <f t="shared" ref="L32" si="78">L33-(N28+N31)</f>
        <v>0</v>
      </c>
      <c r="M32" s="353"/>
      <c r="N32" s="353"/>
      <c r="O32" s="353">
        <f t="shared" ref="O32" si="79">O33-(Q28+Q31)</f>
        <v>2</v>
      </c>
      <c r="P32" s="353"/>
      <c r="Q32" s="353"/>
      <c r="R32" s="353">
        <v>322</v>
      </c>
      <c r="S32" s="353"/>
      <c r="T32" s="353"/>
      <c r="U32" s="353">
        <v>59</v>
      </c>
      <c r="V32" s="353"/>
      <c r="W32" s="353"/>
      <c r="X32" s="354">
        <f t="shared" ref="X32" si="80">X33-(Z28+Z31)</f>
        <v>669</v>
      </c>
      <c r="Y32" s="353"/>
      <c r="Z32" s="353"/>
    </row>
    <row r="33" spans="1:26" ht="51.75" customHeight="1" thickBot="1" x14ac:dyDescent="0.3">
      <c r="A33" s="215" t="s">
        <v>30</v>
      </c>
      <c r="B33" s="216" t="s">
        <v>12</v>
      </c>
      <c r="C33" s="355">
        <v>276</v>
      </c>
      <c r="D33" s="356"/>
      <c r="E33" s="357"/>
      <c r="F33" s="355">
        <v>103</v>
      </c>
      <c r="G33" s="356"/>
      <c r="H33" s="357"/>
      <c r="I33" s="355">
        <v>286</v>
      </c>
      <c r="J33" s="356"/>
      <c r="K33" s="357"/>
      <c r="L33" s="345">
        <v>178</v>
      </c>
      <c r="M33" s="345"/>
      <c r="N33" s="345"/>
      <c r="O33" s="345">
        <v>1174</v>
      </c>
      <c r="P33" s="345"/>
      <c r="Q33" s="345"/>
      <c r="R33" s="345">
        <v>322</v>
      </c>
      <c r="S33" s="345"/>
      <c r="T33" s="345"/>
      <c r="U33" s="345">
        <v>59</v>
      </c>
      <c r="V33" s="345"/>
      <c r="W33" s="345"/>
      <c r="X33" s="346">
        <f>SUM(C33:W33)</f>
        <v>2398</v>
      </c>
      <c r="Y33" s="347"/>
      <c r="Z33" s="348"/>
    </row>
    <row r="34" spans="1:26" ht="30.6" customHeight="1" thickBot="1" x14ac:dyDescent="0.3">
      <c r="A34" s="217"/>
      <c r="B34" s="218"/>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row>
    <row r="35" spans="1:26" ht="36.75" customHeight="1" x14ac:dyDescent="0.25">
      <c r="A35" s="349" t="s">
        <v>31</v>
      </c>
      <c r="B35" s="350"/>
      <c r="C35" s="350"/>
      <c r="D35" s="350"/>
      <c r="E35" s="350"/>
      <c r="F35" s="351"/>
      <c r="G35" s="351"/>
      <c r="H35" s="351"/>
      <c r="I35" s="351"/>
      <c r="J35" s="351"/>
      <c r="K35" s="351"/>
      <c r="L35" s="351"/>
      <c r="M35" s="351"/>
      <c r="N35" s="351"/>
      <c r="O35" s="351"/>
      <c r="P35" s="351"/>
      <c r="Q35" s="351"/>
      <c r="R35" s="351"/>
      <c r="S35" s="351"/>
      <c r="T35" s="351"/>
      <c r="U35" s="351"/>
      <c r="V35" s="351"/>
      <c r="W35" s="351"/>
      <c r="X35" s="351"/>
      <c r="Y35" s="351"/>
      <c r="Z35" s="352"/>
    </row>
    <row r="36" spans="1:26" ht="44.25" customHeight="1" x14ac:dyDescent="0.25">
      <c r="A36" s="343" t="s">
        <v>32</v>
      </c>
      <c r="B36" s="344"/>
      <c r="C36" s="336">
        <v>1</v>
      </c>
      <c r="D36" s="337"/>
      <c r="E36" s="338"/>
      <c r="F36" s="336">
        <v>1</v>
      </c>
      <c r="G36" s="337"/>
      <c r="H36" s="338"/>
      <c r="I36" s="336">
        <v>0</v>
      </c>
      <c r="J36" s="337">
        <v>2</v>
      </c>
      <c r="K36" s="338">
        <v>2</v>
      </c>
      <c r="L36" s="336">
        <v>1</v>
      </c>
      <c r="M36" s="337">
        <v>2</v>
      </c>
      <c r="N36" s="338">
        <v>2</v>
      </c>
      <c r="O36" s="336">
        <v>2</v>
      </c>
      <c r="P36" s="337">
        <v>1</v>
      </c>
      <c r="Q36" s="338">
        <v>1</v>
      </c>
      <c r="R36" s="336">
        <v>0</v>
      </c>
      <c r="S36" s="337">
        <v>0</v>
      </c>
      <c r="T36" s="338">
        <v>0</v>
      </c>
      <c r="U36" s="336">
        <v>0</v>
      </c>
      <c r="V36" s="337">
        <v>3</v>
      </c>
      <c r="W36" s="338">
        <v>3</v>
      </c>
      <c r="X36" s="336">
        <f>C36+F36+I36+L36+O36+R36+U36</f>
        <v>5</v>
      </c>
      <c r="Y36" s="337">
        <f t="shared" ref="Y36:Z37" si="81">D36+G36+J36+M36+P36+S36+V36</f>
        <v>8</v>
      </c>
      <c r="Z36" s="338">
        <f t="shared" si="81"/>
        <v>8</v>
      </c>
    </row>
    <row r="37" spans="1:26" ht="44.25" customHeight="1" thickBot="1" x14ac:dyDescent="0.3">
      <c r="A37" s="339" t="s">
        <v>33</v>
      </c>
      <c r="B37" s="340"/>
      <c r="C37" s="341">
        <v>1</v>
      </c>
      <c r="D37" s="334"/>
      <c r="E37" s="342"/>
      <c r="F37" s="333">
        <v>1</v>
      </c>
      <c r="G37" s="334"/>
      <c r="H37" s="335"/>
      <c r="I37" s="333">
        <v>1</v>
      </c>
      <c r="J37" s="334"/>
      <c r="K37" s="335"/>
      <c r="L37" s="333">
        <v>1</v>
      </c>
      <c r="M37" s="334"/>
      <c r="N37" s="335"/>
      <c r="O37" s="333">
        <v>2</v>
      </c>
      <c r="P37" s="334"/>
      <c r="Q37" s="335"/>
      <c r="R37" s="333">
        <v>1</v>
      </c>
      <c r="S37" s="334"/>
      <c r="T37" s="335"/>
      <c r="U37" s="333">
        <v>1</v>
      </c>
      <c r="V37" s="334"/>
      <c r="W37" s="335"/>
      <c r="X37" s="334">
        <f>C37+F37+I37+L37+O37+R37+U37</f>
        <v>8</v>
      </c>
      <c r="Y37" s="334">
        <f t="shared" si="81"/>
        <v>0</v>
      </c>
      <c r="Z37" s="335">
        <f t="shared" si="81"/>
        <v>0</v>
      </c>
    </row>
    <row r="38" spans="1:26" x14ac:dyDescent="0.25">
      <c r="A38" s="220" t="s">
        <v>34</v>
      </c>
      <c r="B38" s="220"/>
      <c r="C38" s="220"/>
      <c r="D38" s="220"/>
      <c r="E38" s="220"/>
      <c r="F38" s="220"/>
      <c r="G38" s="220"/>
      <c r="H38" s="220"/>
      <c r="I38" s="220"/>
      <c r="J38" s="220"/>
      <c r="K38" s="220"/>
      <c r="L38" s="220"/>
      <c r="M38" s="220"/>
      <c r="N38" s="220"/>
      <c r="O38" s="220"/>
      <c r="P38" s="220"/>
      <c r="Q38" s="220"/>
      <c r="R38" s="220"/>
      <c r="S38" s="220"/>
      <c r="T38" s="220"/>
      <c r="U38" s="220"/>
      <c r="V38" s="220"/>
      <c r="W38" s="220"/>
      <c r="X38" s="220"/>
      <c r="Y38" s="220"/>
      <c r="Z38" s="220"/>
    </row>
    <row r="40" spans="1:26" ht="56.25" customHeight="1" x14ac:dyDescent="0.25">
      <c r="A40" s="301" t="s">
        <v>144</v>
      </c>
      <c r="B40" s="301"/>
      <c r="C40" s="301"/>
      <c r="D40" s="301"/>
      <c r="E40" s="301"/>
      <c r="F40" s="301"/>
      <c r="G40" s="301"/>
      <c r="H40" s="301"/>
      <c r="I40" s="301"/>
      <c r="J40" s="301"/>
      <c r="K40" s="301"/>
      <c r="L40" s="301"/>
      <c r="M40" s="301"/>
      <c r="N40" s="301"/>
      <c r="O40" s="301"/>
      <c r="P40" s="301"/>
      <c r="Q40" s="301"/>
      <c r="R40" s="301"/>
      <c r="S40" s="301"/>
      <c r="T40" s="301"/>
      <c r="U40" s="301"/>
      <c r="V40" s="301"/>
      <c r="W40" s="301"/>
      <c r="X40" s="301"/>
      <c r="Y40" s="301"/>
      <c r="Z40" s="301"/>
    </row>
  </sheetData>
  <mergeCells count="67">
    <mergeCell ref="U37:W37"/>
    <mergeCell ref="X37:Z37"/>
    <mergeCell ref="A40:Z40"/>
    <mergeCell ref="R36:T36"/>
    <mergeCell ref="U36:W36"/>
    <mergeCell ref="X36:Z36"/>
    <mergeCell ref="A37:B37"/>
    <mergeCell ref="C37:E37"/>
    <mergeCell ref="F37:H37"/>
    <mergeCell ref="I37:K37"/>
    <mergeCell ref="L37:N37"/>
    <mergeCell ref="O37:Q37"/>
    <mergeCell ref="R37:T37"/>
    <mergeCell ref="A36:B36"/>
    <mergeCell ref="C36:E36"/>
    <mergeCell ref="F36:H36"/>
    <mergeCell ref="I36:K36"/>
    <mergeCell ref="L36:N36"/>
    <mergeCell ref="O36:Q36"/>
    <mergeCell ref="U33:W33"/>
    <mergeCell ref="X33:Z33"/>
    <mergeCell ref="A35:E35"/>
    <mergeCell ref="F35:H35"/>
    <mergeCell ref="I35:K35"/>
    <mergeCell ref="L35:N35"/>
    <mergeCell ref="O35:Q35"/>
    <mergeCell ref="R35:T35"/>
    <mergeCell ref="U35:W35"/>
    <mergeCell ref="X35:Z35"/>
    <mergeCell ref="O32:Q32"/>
    <mergeCell ref="R32:T32"/>
    <mergeCell ref="U32:W32"/>
    <mergeCell ref="X32:Z32"/>
    <mergeCell ref="C33:E33"/>
    <mergeCell ref="F33:H33"/>
    <mergeCell ref="I33:K33"/>
    <mergeCell ref="L33:N33"/>
    <mergeCell ref="O33:Q33"/>
    <mergeCell ref="R33:T33"/>
    <mergeCell ref="A26:A27"/>
    <mergeCell ref="A28:A29"/>
    <mergeCell ref="C32:E32"/>
    <mergeCell ref="F32:H32"/>
    <mergeCell ref="I32:K32"/>
    <mergeCell ref="L32:N32"/>
    <mergeCell ref="A14:A15"/>
    <mergeCell ref="A16:A17"/>
    <mergeCell ref="A18:A19"/>
    <mergeCell ref="A20:A21"/>
    <mergeCell ref="A22:A23"/>
    <mergeCell ref="A24:A25"/>
    <mergeCell ref="U4:W4"/>
    <mergeCell ref="X4:Z4"/>
    <mergeCell ref="A6:A7"/>
    <mergeCell ref="A8:A9"/>
    <mergeCell ref="A10:A11"/>
    <mergeCell ref="A12:A13"/>
    <mergeCell ref="A1:Z1"/>
    <mergeCell ref="A2:Z2"/>
    <mergeCell ref="A3:B5"/>
    <mergeCell ref="C3:Z3"/>
    <mergeCell ref="C4:E4"/>
    <mergeCell ref="F4:H4"/>
    <mergeCell ref="I4:K4"/>
    <mergeCell ref="L4:N4"/>
    <mergeCell ref="O4:Q4"/>
    <mergeCell ref="R4:T4"/>
  </mergeCells>
  <pageMargins left="0.70866141732283472" right="0.70866141732283472" top="0.74803149606299213" bottom="0.74803149606299213" header="0.31496062992125984" footer="0.31496062992125984"/>
  <pageSetup paperSize="8" scale="52" orientation="landscape"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EB05-B1BB-47AC-A1AF-08B49CA073B4}">
  <sheetPr>
    <tabColor rgb="FF00FF00"/>
    <pageSetUpPr fitToPage="1"/>
  </sheetPr>
  <dimension ref="A1:J25"/>
  <sheetViews>
    <sheetView zoomScale="49" zoomScaleNormal="49" workbookViewId="0">
      <selection sqref="A1:J1"/>
    </sheetView>
  </sheetViews>
  <sheetFormatPr baseColWidth="10" defaultRowHeight="15" x14ac:dyDescent="0.25"/>
  <cols>
    <col min="1" max="1" width="41.140625" customWidth="1"/>
    <col min="2" max="2" width="19.5703125" style="256" customWidth="1"/>
    <col min="3" max="4" width="22.5703125" customWidth="1"/>
    <col min="5" max="5" width="28.140625" customWidth="1"/>
    <col min="6" max="10" width="22.5703125" customWidth="1"/>
  </cols>
  <sheetData>
    <row r="1" spans="1:10" ht="57" customHeight="1" x14ac:dyDescent="0.25">
      <c r="A1" s="383" t="s">
        <v>125</v>
      </c>
      <c r="B1" s="383"/>
      <c r="C1" s="383"/>
      <c r="D1" s="383"/>
      <c r="E1" s="383"/>
      <c r="F1" s="383"/>
      <c r="G1" s="383"/>
      <c r="H1" s="383"/>
      <c r="I1" s="383"/>
      <c r="J1" s="383"/>
    </row>
    <row r="2" spans="1:10" ht="57" customHeight="1" thickBot="1" x14ac:dyDescent="0.3">
      <c r="A2" s="383" t="s">
        <v>145</v>
      </c>
      <c r="B2" s="383"/>
      <c r="C2" s="384"/>
      <c r="D2" s="384"/>
      <c r="E2" s="384"/>
      <c r="F2" s="384"/>
      <c r="G2" s="384"/>
      <c r="H2" s="384"/>
      <c r="I2" s="384"/>
      <c r="J2" s="384"/>
    </row>
    <row r="3" spans="1:10" ht="51.75" customHeight="1" thickBot="1" x14ac:dyDescent="0.3">
      <c r="A3" s="326" t="s">
        <v>126</v>
      </c>
      <c r="B3" s="327"/>
      <c r="C3" s="331" t="s">
        <v>2</v>
      </c>
      <c r="D3" s="331"/>
      <c r="E3" s="331"/>
      <c r="F3" s="331"/>
      <c r="G3" s="331"/>
      <c r="H3" s="331"/>
      <c r="I3" s="331"/>
      <c r="J3" s="332"/>
    </row>
    <row r="4" spans="1:10" ht="67.5" customHeight="1" thickBot="1" x14ac:dyDescent="0.3">
      <c r="A4" s="328"/>
      <c r="B4" s="329"/>
      <c r="C4" s="1" t="s">
        <v>3</v>
      </c>
      <c r="D4" s="2" t="s">
        <v>4</v>
      </c>
      <c r="E4" s="2" t="s">
        <v>5</v>
      </c>
      <c r="F4" s="2" t="s">
        <v>6</v>
      </c>
      <c r="G4" s="2" t="s">
        <v>7</v>
      </c>
      <c r="H4" s="3" t="s">
        <v>8</v>
      </c>
      <c r="I4" s="4" t="s">
        <v>9</v>
      </c>
      <c r="J4" s="5" t="s">
        <v>10</v>
      </c>
    </row>
    <row r="5" spans="1:10" ht="25.5" customHeight="1" x14ac:dyDescent="0.25">
      <c r="A5" s="385" t="s">
        <v>127</v>
      </c>
      <c r="B5" s="6" t="s">
        <v>12</v>
      </c>
      <c r="C5" s="7">
        <v>172</v>
      </c>
      <c r="D5" s="8">
        <v>89</v>
      </c>
      <c r="E5" s="8">
        <v>252</v>
      </c>
      <c r="F5" s="8">
        <v>157</v>
      </c>
      <c r="G5" s="8">
        <v>903</v>
      </c>
      <c r="H5" s="8">
        <v>203</v>
      </c>
      <c r="I5" s="9" t="s">
        <v>13</v>
      </c>
      <c r="J5" s="10">
        <f>SUM(C5:I5)</f>
        <v>1776</v>
      </c>
    </row>
    <row r="6" spans="1:10" ht="25.5" customHeight="1" x14ac:dyDescent="0.25">
      <c r="A6" s="379"/>
      <c r="B6" s="11" t="s">
        <v>14</v>
      </c>
      <c r="C6" s="12">
        <f t="shared" ref="C6:J14" si="0">C5/C$15</f>
        <v>0.68799999999999994</v>
      </c>
      <c r="D6" s="13">
        <f t="shared" si="0"/>
        <v>0.86407766990291257</v>
      </c>
      <c r="E6" s="13">
        <f t="shared" si="0"/>
        <v>0.88111888111888115</v>
      </c>
      <c r="F6" s="13">
        <f t="shared" si="0"/>
        <v>0.8820224719101124</v>
      </c>
      <c r="G6" s="13">
        <f t="shared" si="0"/>
        <v>0.81571815718157181</v>
      </c>
      <c r="H6" s="13">
        <f t="shared" si="0"/>
        <v>0.75185185185185188</v>
      </c>
      <c r="I6" s="15" t="s">
        <v>15</v>
      </c>
      <c r="J6" s="16">
        <f t="shared" si="0"/>
        <v>0.80948040109389241</v>
      </c>
    </row>
    <row r="7" spans="1:10" ht="25.5" customHeight="1" x14ac:dyDescent="0.25">
      <c r="A7" s="378" t="s">
        <v>128</v>
      </c>
      <c r="B7" s="17" t="s">
        <v>12</v>
      </c>
      <c r="C7" s="18">
        <v>8</v>
      </c>
      <c r="D7" s="19">
        <v>0</v>
      </c>
      <c r="E7" s="19">
        <v>6</v>
      </c>
      <c r="F7" s="19">
        <v>6</v>
      </c>
      <c r="G7" s="19">
        <v>19</v>
      </c>
      <c r="H7" s="19">
        <v>39</v>
      </c>
      <c r="I7" s="20" t="s">
        <v>13</v>
      </c>
      <c r="J7" s="21">
        <f t="shared" ref="J7" si="1">SUM(C7:I7)</f>
        <v>78</v>
      </c>
    </row>
    <row r="8" spans="1:10" ht="25.5" customHeight="1" x14ac:dyDescent="0.25">
      <c r="A8" s="379"/>
      <c r="B8" s="11" t="s">
        <v>14</v>
      </c>
      <c r="C8" s="12">
        <f t="shared" ref="C8:J8" si="2">C7/C$15</f>
        <v>3.2000000000000001E-2</v>
      </c>
      <c r="D8" s="13">
        <f t="shared" si="2"/>
        <v>0</v>
      </c>
      <c r="E8" s="13">
        <f t="shared" si="2"/>
        <v>2.097902097902098E-2</v>
      </c>
      <c r="F8" s="13">
        <f t="shared" si="0"/>
        <v>3.3707865168539325E-2</v>
      </c>
      <c r="G8" s="13">
        <f t="shared" si="2"/>
        <v>1.7163504968383016E-2</v>
      </c>
      <c r="H8" s="13">
        <f t="shared" si="2"/>
        <v>0.14444444444444443</v>
      </c>
      <c r="I8" s="15" t="s">
        <v>15</v>
      </c>
      <c r="J8" s="16">
        <f t="shared" si="2"/>
        <v>3.5551504102096627E-2</v>
      </c>
    </row>
    <row r="9" spans="1:10" ht="25.5" customHeight="1" x14ac:dyDescent="0.25">
      <c r="A9" s="378" t="s">
        <v>129</v>
      </c>
      <c r="B9" s="17" t="s">
        <v>12</v>
      </c>
      <c r="C9" s="18">
        <v>46</v>
      </c>
      <c r="D9" s="19">
        <v>12</v>
      </c>
      <c r="E9" s="19">
        <v>21</v>
      </c>
      <c r="F9" s="19">
        <v>12</v>
      </c>
      <c r="G9" s="19">
        <v>152</v>
      </c>
      <c r="H9" s="19">
        <v>19</v>
      </c>
      <c r="I9" s="20" t="s">
        <v>13</v>
      </c>
      <c r="J9" s="21">
        <f t="shared" ref="J9" si="3">SUM(C9:I9)</f>
        <v>262</v>
      </c>
    </row>
    <row r="10" spans="1:10" ht="25.5" customHeight="1" x14ac:dyDescent="0.25">
      <c r="A10" s="379"/>
      <c r="B10" s="11" t="s">
        <v>14</v>
      </c>
      <c r="C10" s="12">
        <f t="shared" ref="C10:J10" si="4">C9/C$15</f>
        <v>0.184</v>
      </c>
      <c r="D10" s="13">
        <f t="shared" si="4"/>
        <v>0.11650485436893204</v>
      </c>
      <c r="E10" s="13">
        <f t="shared" si="4"/>
        <v>7.3426573426573424E-2</v>
      </c>
      <c r="F10" s="13">
        <f t="shared" si="0"/>
        <v>6.741573033707865E-2</v>
      </c>
      <c r="G10" s="13">
        <f t="shared" si="4"/>
        <v>0.13730803974706413</v>
      </c>
      <c r="H10" s="13">
        <f t="shared" si="4"/>
        <v>7.0370370370370375E-2</v>
      </c>
      <c r="I10" s="15" t="s">
        <v>15</v>
      </c>
      <c r="J10" s="16">
        <f t="shared" si="4"/>
        <v>0.11941659070191431</v>
      </c>
    </row>
    <row r="11" spans="1:10" ht="25.5" customHeight="1" x14ac:dyDescent="0.25">
      <c r="A11" s="378" t="s">
        <v>130</v>
      </c>
      <c r="B11" s="17" t="s">
        <v>12</v>
      </c>
      <c r="C11" s="18">
        <v>22</v>
      </c>
      <c r="D11" s="19">
        <v>2</v>
      </c>
      <c r="E11" s="19">
        <v>6</v>
      </c>
      <c r="F11" s="19">
        <v>3</v>
      </c>
      <c r="G11" s="19">
        <v>22</v>
      </c>
      <c r="H11" s="19">
        <v>9</v>
      </c>
      <c r="I11" s="20" t="s">
        <v>13</v>
      </c>
      <c r="J11" s="21">
        <f t="shared" ref="J11" si="5">SUM(C11:I11)</f>
        <v>64</v>
      </c>
    </row>
    <row r="12" spans="1:10" ht="25.5" customHeight="1" x14ac:dyDescent="0.25">
      <c r="A12" s="379"/>
      <c r="B12" s="11" t="s">
        <v>14</v>
      </c>
      <c r="C12" s="12">
        <f t="shared" ref="C12:J12" si="6">C11/C$15</f>
        <v>8.7999999999999995E-2</v>
      </c>
      <c r="D12" s="13">
        <f t="shared" si="6"/>
        <v>1.9417475728155338E-2</v>
      </c>
      <c r="E12" s="13">
        <f t="shared" si="6"/>
        <v>2.097902097902098E-2</v>
      </c>
      <c r="F12" s="13">
        <f t="shared" si="0"/>
        <v>1.6853932584269662E-2</v>
      </c>
      <c r="G12" s="13">
        <f t="shared" si="6"/>
        <v>1.9873532068654019E-2</v>
      </c>
      <c r="H12" s="13">
        <f t="shared" si="6"/>
        <v>3.3333333333333333E-2</v>
      </c>
      <c r="I12" s="15" t="s">
        <v>15</v>
      </c>
      <c r="J12" s="16">
        <f t="shared" si="6"/>
        <v>2.9170464904284411E-2</v>
      </c>
    </row>
    <row r="13" spans="1:10" ht="25.5" customHeight="1" x14ac:dyDescent="0.25">
      <c r="A13" s="378" t="s">
        <v>131</v>
      </c>
      <c r="B13" s="17" t="s">
        <v>12</v>
      </c>
      <c r="C13" s="18">
        <v>2</v>
      </c>
      <c r="D13" s="19">
        <v>0</v>
      </c>
      <c r="E13" s="19">
        <v>1</v>
      </c>
      <c r="F13" s="19">
        <v>0</v>
      </c>
      <c r="G13" s="19">
        <v>11</v>
      </c>
      <c r="H13" s="19">
        <v>0</v>
      </c>
      <c r="I13" s="20" t="s">
        <v>13</v>
      </c>
      <c r="J13" s="21">
        <f t="shared" ref="J13" si="7">SUM(C13:I13)</f>
        <v>14</v>
      </c>
    </row>
    <row r="14" spans="1:10" ht="25.5" customHeight="1" thickBot="1" x14ac:dyDescent="0.3">
      <c r="A14" s="380"/>
      <c r="B14" s="11" t="s">
        <v>14</v>
      </c>
      <c r="C14" s="22">
        <f t="shared" ref="C14:J14" si="8">C13/C$15</f>
        <v>8.0000000000000002E-3</v>
      </c>
      <c r="D14" s="23">
        <f t="shared" si="8"/>
        <v>0</v>
      </c>
      <c r="E14" s="23">
        <f t="shared" si="8"/>
        <v>3.4965034965034965E-3</v>
      </c>
      <c r="F14" s="23">
        <f t="shared" si="0"/>
        <v>0</v>
      </c>
      <c r="G14" s="23">
        <f t="shared" si="8"/>
        <v>9.9367660343270096E-3</v>
      </c>
      <c r="H14" s="23">
        <f t="shared" si="8"/>
        <v>0</v>
      </c>
      <c r="I14" s="24" t="s">
        <v>15</v>
      </c>
      <c r="J14" s="25">
        <f t="shared" si="8"/>
        <v>6.3810391978122152E-3</v>
      </c>
    </row>
    <row r="15" spans="1:10" ht="27.75" customHeight="1" x14ac:dyDescent="0.25">
      <c r="A15" s="381" t="s">
        <v>132</v>
      </c>
      <c r="B15" s="6" t="s">
        <v>12</v>
      </c>
      <c r="C15" s="26">
        <f>C5+C7+C9+C11+C13</f>
        <v>250</v>
      </c>
      <c r="D15" s="27">
        <f>D5+D7+D9+D11+D13</f>
        <v>103</v>
      </c>
      <c r="E15" s="27">
        <f>E5+E7+E9+E11+E13</f>
        <v>286</v>
      </c>
      <c r="F15" s="27">
        <f>F5+F7+F9+F11+F13</f>
        <v>178</v>
      </c>
      <c r="G15" s="27">
        <f t="shared" ref="G15:J15" si="9">G5+G7+G9+G11+G13</f>
        <v>1107</v>
      </c>
      <c r="H15" s="27">
        <f t="shared" si="9"/>
        <v>270</v>
      </c>
      <c r="I15" s="28" t="s">
        <v>13</v>
      </c>
      <c r="J15" s="29">
        <f t="shared" si="9"/>
        <v>2194</v>
      </c>
    </row>
    <row r="16" spans="1:10" ht="27.75" customHeight="1" thickBot="1" x14ac:dyDescent="0.3">
      <c r="A16" s="382"/>
      <c r="B16" s="145" t="s">
        <v>14</v>
      </c>
      <c r="C16" s="30">
        <f t="shared" ref="C16:H16" si="10">C15/C$15</f>
        <v>1</v>
      </c>
      <c r="D16" s="31">
        <f t="shared" si="10"/>
        <v>1</v>
      </c>
      <c r="E16" s="31">
        <f t="shared" si="10"/>
        <v>1</v>
      </c>
      <c r="F16" s="31">
        <f t="shared" si="10"/>
        <v>1</v>
      </c>
      <c r="G16" s="31">
        <f t="shared" si="10"/>
        <v>1</v>
      </c>
      <c r="H16" s="31">
        <f t="shared" si="10"/>
        <v>1</v>
      </c>
      <c r="I16" s="32" t="s">
        <v>15</v>
      </c>
      <c r="J16" s="33">
        <f>J15/J$15</f>
        <v>1</v>
      </c>
    </row>
    <row r="17" spans="1:10" ht="36" customHeight="1" thickBot="1" x14ac:dyDescent="0.3">
      <c r="A17" s="34"/>
      <c r="B17" s="35"/>
      <c r="C17" s="36"/>
      <c r="D17" s="36"/>
      <c r="E17" s="36"/>
      <c r="F17" s="36"/>
      <c r="G17" s="36"/>
      <c r="H17" s="36"/>
      <c r="I17" s="36"/>
      <c r="J17" s="36"/>
    </row>
    <row r="18" spans="1:10" ht="44.25" customHeight="1" x14ac:dyDescent="0.25">
      <c r="A18" s="37" t="s">
        <v>133</v>
      </c>
      <c r="B18" s="254" t="s">
        <v>12</v>
      </c>
      <c r="C18" s="39">
        <v>26</v>
      </c>
      <c r="D18" s="40">
        <v>0</v>
      </c>
      <c r="E18" s="40">
        <v>0</v>
      </c>
      <c r="F18" s="40">
        <v>0</v>
      </c>
      <c r="G18" s="40">
        <v>67</v>
      </c>
      <c r="H18" s="40">
        <v>52</v>
      </c>
      <c r="I18" s="42" t="s">
        <v>13</v>
      </c>
      <c r="J18" s="43">
        <f>SUM(C18:I18)</f>
        <v>145</v>
      </c>
    </row>
    <row r="19" spans="1:10" ht="44.25" customHeight="1" thickBot="1" x14ac:dyDescent="0.3">
      <c r="A19" s="287" t="s">
        <v>29</v>
      </c>
      <c r="B19" s="145" t="s">
        <v>12</v>
      </c>
      <c r="C19" s="45">
        <f t="shared" ref="C19:H19" si="11">C20-C15-C18</f>
        <v>0</v>
      </c>
      <c r="D19" s="46">
        <f t="shared" si="11"/>
        <v>0</v>
      </c>
      <c r="E19" s="46">
        <f t="shared" si="11"/>
        <v>0</v>
      </c>
      <c r="F19" s="46">
        <f t="shared" si="11"/>
        <v>0</v>
      </c>
      <c r="G19" s="46">
        <f t="shared" si="11"/>
        <v>0</v>
      </c>
      <c r="H19" s="46">
        <f t="shared" si="11"/>
        <v>0</v>
      </c>
      <c r="I19" s="47">
        <v>59</v>
      </c>
      <c r="J19" s="48">
        <f t="shared" ref="J19" si="12">J20-J15-J18</f>
        <v>59</v>
      </c>
    </row>
    <row r="20" spans="1:10" ht="44.25" customHeight="1" thickBot="1" x14ac:dyDescent="0.3">
      <c r="A20" s="284" t="s">
        <v>30</v>
      </c>
      <c r="B20" s="145" t="s">
        <v>12</v>
      </c>
      <c r="C20" s="45">
        <v>276</v>
      </c>
      <c r="D20" s="46">
        <v>103</v>
      </c>
      <c r="E20" s="46">
        <v>286</v>
      </c>
      <c r="F20" s="46">
        <v>178</v>
      </c>
      <c r="G20" s="46">
        <v>1174</v>
      </c>
      <c r="H20" s="46">
        <v>322</v>
      </c>
      <c r="I20" s="47">
        <v>59</v>
      </c>
      <c r="J20" s="48">
        <f>SUM(C20:I20)</f>
        <v>2398</v>
      </c>
    </row>
    <row r="21" spans="1:10" ht="54.75" customHeight="1" thickBot="1" x14ac:dyDescent="0.3">
      <c r="A21" s="283"/>
      <c r="B21" s="34"/>
      <c r="C21" s="49"/>
      <c r="D21" s="49"/>
      <c r="E21" s="49"/>
      <c r="F21" s="49"/>
      <c r="G21" s="49"/>
      <c r="H21" s="49"/>
      <c r="I21" s="49"/>
      <c r="J21" s="50"/>
    </row>
    <row r="22" spans="1:10" ht="42" customHeight="1" x14ac:dyDescent="0.25">
      <c r="A22" s="313" t="s">
        <v>31</v>
      </c>
      <c r="B22" s="314"/>
      <c r="C22" s="314"/>
      <c r="D22" s="51"/>
      <c r="E22" s="51"/>
      <c r="F22" s="51"/>
      <c r="G22" s="51"/>
      <c r="H22" s="51"/>
      <c r="I22" s="51"/>
      <c r="J22" s="52"/>
    </row>
    <row r="23" spans="1:10" ht="42" customHeight="1" x14ac:dyDescent="0.25">
      <c r="A23" s="315" t="s">
        <v>32</v>
      </c>
      <c r="B23" s="316"/>
      <c r="C23" s="255">
        <v>1</v>
      </c>
      <c r="D23" s="54">
        <v>1</v>
      </c>
      <c r="E23" s="54">
        <v>1</v>
      </c>
      <c r="F23" s="54">
        <v>1</v>
      </c>
      <c r="G23" s="54">
        <v>2</v>
      </c>
      <c r="H23" s="54">
        <v>1</v>
      </c>
      <c r="I23" s="54">
        <v>0</v>
      </c>
      <c r="J23" s="55">
        <f>SUM(C23:I23)</f>
        <v>7</v>
      </c>
    </row>
    <row r="24" spans="1:10" ht="42" customHeight="1" thickBot="1" x14ac:dyDescent="0.3">
      <c r="A24" s="317" t="s">
        <v>33</v>
      </c>
      <c r="B24" s="318"/>
      <c r="C24" s="56">
        <v>1</v>
      </c>
      <c r="D24" s="57">
        <v>1</v>
      </c>
      <c r="E24" s="57">
        <v>1</v>
      </c>
      <c r="F24" s="57">
        <v>1</v>
      </c>
      <c r="G24" s="57">
        <v>2</v>
      </c>
      <c r="H24" s="57">
        <v>1</v>
      </c>
      <c r="I24" s="58">
        <v>1</v>
      </c>
      <c r="J24" s="59">
        <f>SUM(C24:I24)</f>
        <v>8</v>
      </c>
    </row>
    <row r="25" spans="1:10" ht="31.5" customHeight="1" x14ac:dyDescent="0.25">
      <c r="A25" s="60" t="s">
        <v>34</v>
      </c>
      <c r="B25" s="61"/>
      <c r="C25" s="62"/>
      <c r="D25" s="62"/>
      <c r="E25" s="62"/>
      <c r="F25" s="62"/>
      <c r="G25" s="62"/>
      <c r="H25" s="62"/>
      <c r="I25" s="62"/>
      <c r="J25" s="62"/>
    </row>
  </sheetData>
  <mergeCells count="13">
    <mergeCell ref="A24:B24"/>
    <mergeCell ref="A9:A10"/>
    <mergeCell ref="A11:A12"/>
    <mergeCell ref="A13:A14"/>
    <mergeCell ref="A15:A16"/>
    <mergeCell ref="A22:C22"/>
    <mergeCell ref="A23:B23"/>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2"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4C256-364D-4891-A4CB-6C026BFE9B18}">
  <sheetPr>
    <tabColor rgb="FF00FF00"/>
    <pageSetUpPr fitToPage="1"/>
  </sheetPr>
  <dimension ref="A1:K26"/>
  <sheetViews>
    <sheetView zoomScale="52" zoomScaleNormal="52" workbookViewId="0">
      <selection sqref="A1:J1"/>
    </sheetView>
  </sheetViews>
  <sheetFormatPr baseColWidth="10" defaultRowHeight="15" x14ac:dyDescent="0.25"/>
  <cols>
    <col min="1" max="1" width="33.7109375" customWidth="1"/>
    <col min="2" max="2" width="12.140625" customWidth="1"/>
    <col min="3" max="10" width="22.5703125" customWidth="1"/>
  </cols>
  <sheetData>
    <row r="1" spans="1:11" ht="57" customHeight="1" x14ac:dyDescent="0.25">
      <c r="A1" s="383" t="s">
        <v>62</v>
      </c>
      <c r="B1" s="383"/>
      <c r="C1" s="383"/>
      <c r="D1" s="383"/>
      <c r="E1" s="383"/>
      <c r="F1" s="383"/>
      <c r="G1" s="383"/>
      <c r="H1" s="383"/>
      <c r="I1" s="383"/>
      <c r="J1" s="383"/>
      <c r="K1" s="116"/>
    </row>
    <row r="2" spans="1:11" ht="57" customHeight="1" thickBot="1" x14ac:dyDescent="0.3">
      <c r="A2" s="383" t="s">
        <v>146</v>
      </c>
      <c r="B2" s="383"/>
      <c r="C2" s="384"/>
      <c r="D2" s="384"/>
      <c r="E2" s="384"/>
      <c r="F2" s="384"/>
      <c r="G2" s="384"/>
      <c r="H2" s="384"/>
      <c r="I2" s="384"/>
      <c r="J2" s="384"/>
      <c r="K2" s="116"/>
    </row>
    <row r="3" spans="1:11" ht="51.75" customHeight="1" thickBot="1" x14ac:dyDescent="0.3">
      <c r="A3" s="326" t="s">
        <v>63</v>
      </c>
      <c r="B3" s="327"/>
      <c r="C3" s="330" t="s">
        <v>2</v>
      </c>
      <c r="D3" s="331"/>
      <c r="E3" s="331"/>
      <c r="F3" s="331"/>
      <c r="G3" s="331"/>
      <c r="H3" s="331"/>
      <c r="I3" s="331"/>
      <c r="J3" s="332"/>
      <c r="K3" s="116"/>
    </row>
    <row r="4" spans="1:11" ht="48" customHeight="1" thickBot="1" x14ac:dyDescent="0.3">
      <c r="A4" s="328"/>
      <c r="B4" s="329"/>
      <c r="C4" s="1" t="s">
        <v>3</v>
      </c>
      <c r="D4" s="2" t="s">
        <v>4</v>
      </c>
      <c r="E4" s="2" t="s">
        <v>5</v>
      </c>
      <c r="F4" s="2" t="s">
        <v>6</v>
      </c>
      <c r="G4" s="2" t="s">
        <v>7</v>
      </c>
      <c r="H4" s="2" t="s">
        <v>8</v>
      </c>
      <c r="I4" s="4" t="s">
        <v>9</v>
      </c>
      <c r="J4" s="5" t="s">
        <v>10</v>
      </c>
      <c r="K4" s="116"/>
    </row>
    <row r="5" spans="1:11" ht="25.5" customHeight="1" x14ac:dyDescent="0.25">
      <c r="A5" s="390" t="s">
        <v>64</v>
      </c>
      <c r="B5" s="17" t="s">
        <v>12</v>
      </c>
      <c r="C5" s="7">
        <v>258</v>
      </c>
      <c r="D5" s="8">
        <v>93</v>
      </c>
      <c r="E5" s="8">
        <v>230</v>
      </c>
      <c r="F5" s="8">
        <v>161</v>
      </c>
      <c r="G5" s="8">
        <v>929</v>
      </c>
      <c r="H5" s="8">
        <v>261</v>
      </c>
      <c r="I5" s="9" t="s">
        <v>13</v>
      </c>
      <c r="J5" s="10">
        <f>SUM(C5:I5)</f>
        <v>1932</v>
      </c>
      <c r="K5" s="116"/>
    </row>
    <row r="6" spans="1:11" ht="25.5" customHeight="1" x14ac:dyDescent="0.25">
      <c r="A6" s="389"/>
      <c r="B6" s="11" t="s">
        <v>14</v>
      </c>
      <c r="C6" s="12">
        <f t="shared" ref="C6:H10" si="0">C5/C$11</f>
        <v>0.93478260869565222</v>
      </c>
      <c r="D6" s="13">
        <f t="shared" si="0"/>
        <v>0.91176470588235292</v>
      </c>
      <c r="E6" s="13">
        <f t="shared" si="0"/>
        <v>0.80419580419580416</v>
      </c>
      <c r="F6" s="13">
        <f t="shared" si="0"/>
        <v>0.92</v>
      </c>
      <c r="G6" s="13">
        <f t="shared" si="0"/>
        <v>0.81064572425828973</v>
      </c>
      <c r="H6" s="13">
        <f t="shared" si="0"/>
        <v>0.81055900621118016</v>
      </c>
      <c r="I6" s="15" t="s">
        <v>15</v>
      </c>
      <c r="J6" s="16">
        <f t="shared" ref="J6" si="1">J5/J$11</f>
        <v>0.83745123537061117</v>
      </c>
      <c r="K6" s="116"/>
    </row>
    <row r="7" spans="1:11" ht="25.5" customHeight="1" x14ac:dyDescent="0.25">
      <c r="A7" s="386" t="s">
        <v>65</v>
      </c>
      <c r="B7" s="17" t="s">
        <v>12</v>
      </c>
      <c r="C7" s="18">
        <v>8</v>
      </c>
      <c r="D7" s="19">
        <v>5</v>
      </c>
      <c r="E7" s="19">
        <v>14</v>
      </c>
      <c r="F7" s="19">
        <v>6</v>
      </c>
      <c r="G7" s="19">
        <v>68</v>
      </c>
      <c r="H7" s="19">
        <v>34</v>
      </c>
      <c r="I7" s="20" t="s">
        <v>13</v>
      </c>
      <c r="J7" s="21">
        <f t="shared" ref="J7" si="2">SUM(C7:I7)</f>
        <v>135</v>
      </c>
      <c r="K7" s="116"/>
    </row>
    <row r="8" spans="1:11" ht="25.5" customHeight="1" x14ac:dyDescent="0.25">
      <c r="A8" s="389"/>
      <c r="B8" s="11" t="s">
        <v>14</v>
      </c>
      <c r="C8" s="12">
        <f t="shared" ref="C8:H10" si="3">C7/C$11</f>
        <v>2.8985507246376812E-2</v>
      </c>
      <c r="D8" s="13">
        <f t="shared" si="3"/>
        <v>4.9019607843137254E-2</v>
      </c>
      <c r="E8" s="13">
        <f t="shared" si="3"/>
        <v>4.8951048951048952E-2</v>
      </c>
      <c r="F8" s="13">
        <f t="shared" si="0"/>
        <v>3.4285714285714287E-2</v>
      </c>
      <c r="G8" s="13">
        <f t="shared" si="3"/>
        <v>5.9336823734729496E-2</v>
      </c>
      <c r="H8" s="13">
        <f t="shared" si="3"/>
        <v>0.10559006211180125</v>
      </c>
      <c r="I8" s="15" t="s">
        <v>15</v>
      </c>
      <c r="J8" s="16">
        <f t="shared" ref="J8" si="4">J7/J$11</f>
        <v>5.8517555266579972E-2</v>
      </c>
      <c r="K8" s="116"/>
    </row>
    <row r="9" spans="1:11" ht="25.5" customHeight="1" x14ac:dyDescent="0.25">
      <c r="A9" s="386" t="s">
        <v>66</v>
      </c>
      <c r="B9" s="140" t="s">
        <v>12</v>
      </c>
      <c r="C9" s="141">
        <v>10</v>
      </c>
      <c r="D9" s="142">
        <v>4</v>
      </c>
      <c r="E9" s="142">
        <v>42</v>
      </c>
      <c r="F9" s="142">
        <v>8</v>
      </c>
      <c r="G9" s="142">
        <v>149</v>
      </c>
      <c r="H9" s="142">
        <v>27</v>
      </c>
      <c r="I9" s="143" t="s">
        <v>13</v>
      </c>
      <c r="J9" s="144">
        <f t="shared" ref="J9" si="5">SUM(C9:I9)</f>
        <v>240</v>
      </c>
      <c r="K9" s="116"/>
    </row>
    <row r="10" spans="1:11" ht="25.5" customHeight="1" thickBot="1" x14ac:dyDescent="0.3">
      <c r="A10" s="387"/>
      <c r="B10" s="145" t="s">
        <v>14</v>
      </c>
      <c r="C10" s="146">
        <f t="shared" ref="C10:G10" si="6">C9/C$11</f>
        <v>3.6231884057971016E-2</v>
      </c>
      <c r="D10" s="147">
        <f t="shared" si="6"/>
        <v>3.9215686274509803E-2</v>
      </c>
      <c r="E10" s="147">
        <f t="shared" si="6"/>
        <v>0.14685314685314685</v>
      </c>
      <c r="F10" s="147">
        <f t="shared" si="0"/>
        <v>4.5714285714285714E-2</v>
      </c>
      <c r="G10" s="147">
        <f t="shared" si="6"/>
        <v>0.13001745200698081</v>
      </c>
      <c r="H10" s="147">
        <f t="shared" si="3"/>
        <v>8.3850931677018639E-2</v>
      </c>
      <c r="I10" s="148" t="s">
        <v>15</v>
      </c>
      <c r="J10" s="149">
        <f t="shared" ref="J10" si="7">J9/J$11</f>
        <v>0.10403120936280884</v>
      </c>
      <c r="K10" s="116"/>
    </row>
    <row r="11" spans="1:11" ht="27.75" customHeight="1" x14ac:dyDescent="0.25">
      <c r="A11" s="388" t="s">
        <v>67</v>
      </c>
      <c r="B11" s="17" t="s">
        <v>12</v>
      </c>
      <c r="C11" s="150">
        <f t="shared" ref="C11:H11" si="8">C5+C7++C9</f>
        <v>276</v>
      </c>
      <c r="D11" s="151">
        <f t="shared" si="8"/>
        <v>102</v>
      </c>
      <c r="E11" s="151">
        <f t="shared" si="8"/>
        <v>286</v>
      </c>
      <c r="F11" s="151">
        <f t="shared" si="8"/>
        <v>175</v>
      </c>
      <c r="G11" s="151">
        <f t="shared" si="8"/>
        <v>1146</v>
      </c>
      <c r="H11" s="151">
        <f t="shared" si="8"/>
        <v>322</v>
      </c>
      <c r="I11" s="152" t="s">
        <v>13</v>
      </c>
      <c r="J11" s="153">
        <f>J5+J7+J9</f>
        <v>2307</v>
      </c>
      <c r="K11" s="116"/>
    </row>
    <row r="12" spans="1:11" ht="27.75" customHeight="1" thickBot="1" x14ac:dyDescent="0.3">
      <c r="A12" s="328"/>
      <c r="B12" s="145" t="s">
        <v>14</v>
      </c>
      <c r="C12" s="30">
        <f t="shared" ref="C12:H12" si="9">C11/C$11</f>
        <v>1</v>
      </c>
      <c r="D12" s="31">
        <f t="shared" si="9"/>
        <v>1</v>
      </c>
      <c r="E12" s="31">
        <f t="shared" si="9"/>
        <v>1</v>
      </c>
      <c r="F12" s="31">
        <f t="shared" si="9"/>
        <v>1</v>
      </c>
      <c r="G12" s="31">
        <f t="shared" si="9"/>
        <v>1</v>
      </c>
      <c r="H12" s="31">
        <f t="shared" si="9"/>
        <v>1</v>
      </c>
      <c r="I12" s="32" t="s">
        <v>15</v>
      </c>
      <c r="J12" s="33">
        <f>J11/J$11</f>
        <v>1</v>
      </c>
      <c r="K12" s="116"/>
    </row>
    <row r="13" spans="1:11" ht="36" customHeight="1" thickBot="1" x14ac:dyDescent="0.3">
      <c r="A13" s="34"/>
      <c r="B13" s="35"/>
      <c r="C13" s="36"/>
      <c r="D13" s="36"/>
      <c r="E13" s="36"/>
      <c r="F13" s="36"/>
      <c r="G13" s="36"/>
      <c r="H13" s="36"/>
      <c r="I13" s="36"/>
      <c r="J13" s="36"/>
      <c r="K13" s="116"/>
    </row>
    <row r="14" spans="1:11" ht="48.75" customHeight="1" x14ac:dyDescent="0.25">
      <c r="A14" s="37" t="s">
        <v>68</v>
      </c>
      <c r="B14" s="38" t="s">
        <v>12</v>
      </c>
      <c r="C14" s="154">
        <v>0</v>
      </c>
      <c r="D14" s="41">
        <v>1</v>
      </c>
      <c r="E14" s="41">
        <v>0</v>
      </c>
      <c r="F14" s="41">
        <v>3</v>
      </c>
      <c r="G14" s="41">
        <v>28</v>
      </c>
      <c r="H14" s="41">
        <v>0</v>
      </c>
      <c r="I14" s="155" t="s">
        <v>13</v>
      </c>
      <c r="J14" s="156">
        <f>SUM(C14:I14)</f>
        <v>32</v>
      </c>
      <c r="K14" s="116"/>
    </row>
    <row r="15" spans="1:11" ht="48.75" customHeight="1" thickBot="1" x14ac:dyDescent="0.3">
      <c r="A15" s="44" t="s">
        <v>29</v>
      </c>
      <c r="B15" s="157" t="s">
        <v>12</v>
      </c>
      <c r="C15" s="45">
        <f t="shared" ref="C15:H15" si="10">C16-C11-C14</f>
        <v>0</v>
      </c>
      <c r="D15" s="46">
        <f t="shared" si="10"/>
        <v>0</v>
      </c>
      <c r="E15" s="46">
        <f t="shared" si="10"/>
        <v>0</v>
      </c>
      <c r="F15" s="46">
        <f t="shared" si="10"/>
        <v>0</v>
      </c>
      <c r="G15" s="46">
        <f t="shared" si="10"/>
        <v>0</v>
      </c>
      <c r="H15" s="46">
        <f t="shared" si="10"/>
        <v>0</v>
      </c>
      <c r="I15" s="47">
        <v>59</v>
      </c>
      <c r="J15" s="48">
        <f t="shared" ref="J15" si="11">J16-J11-J14</f>
        <v>59</v>
      </c>
      <c r="K15" s="116"/>
    </row>
    <row r="16" spans="1:11" ht="48.75" customHeight="1" thickBot="1" x14ac:dyDescent="0.3">
      <c r="A16" s="285" t="s">
        <v>30</v>
      </c>
      <c r="B16" s="158" t="s">
        <v>12</v>
      </c>
      <c r="C16" s="45">
        <v>276</v>
      </c>
      <c r="D16" s="46">
        <v>103</v>
      </c>
      <c r="E16" s="46">
        <v>286</v>
      </c>
      <c r="F16" s="46">
        <v>178</v>
      </c>
      <c r="G16" s="46">
        <v>1174</v>
      </c>
      <c r="H16" s="46">
        <v>322</v>
      </c>
      <c r="I16" s="47">
        <v>59</v>
      </c>
      <c r="J16" s="48">
        <f>SUM(C16:I16)</f>
        <v>2398</v>
      </c>
      <c r="K16" s="116"/>
    </row>
    <row r="17" spans="1:11" ht="54.75" customHeight="1" thickBot="1" x14ac:dyDescent="0.3">
      <c r="A17" s="283"/>
      <c r="B17" s="34"/>
      <c r="C17" s="49"/>
      <c r="D17" s="49"/>
      <c r="E17" s="49"/>
      <c r="F17" s="49"/>
      <c r="G17" s="49"/>
      <c r="H17" s="49"/>
      <c r="I17" s="49"/>
      <c r="J17" s="50"/>
      <c r="K17" s="116"/>
    </row>
    <row r="18" spans="1:11" ht="36" customHeight="1" x14ac:dyDescent="0.25">
      <c r="A18" s="295" t="s">
        <v>31</v>
      </c>
      <c r="B18" s="296"/>
      <c r="C18" s="296"/>
      <c r="D18" s="51"/>
      <c r="E18" s="51"/>
      <c r="F18" s="51"/>
      <c r="G18" s="51"/>
      <c r="H18" s="51"/>
      <c r="I18" s="51"/>
      <c r="J18" s="89"/>
      <c r="K18" s="116"/>
    </row>
    <row r="19" spans="1:11" ht="36" customHeight="1" x14ac:dyDescent="0.25">
      <c r="A19" s="320" t="s">
        <v>32</v>
      </c>
      <c r="B19" s="458"/>
      <c r="C19" s="53">
        <v>1</v>
      </c>
      <c r="D19" s="180">
        <v>1</v>
      </c>
      <c r="E19" s="180">
        <v>1</v>
      </c>
      <c r="F19" s="180">
        <v>1</v>
      </c>
      <c r="G19" s="180">
        <v>2</v>
      </c>
      <c r="H19" s="180">
        <v>1</v>
      </c>
      <c r="I19" s="180">
        <v>0</v>
      </c>
      <c r="J19" s="459">
        <f>SUM(C19:I19)</f>
        <v>7</v>
      </c>
      <c r="K19" s="116"/>
    </row>
    <row r="20" spans="1:11" ht="36" customHeight="1" thickBot="1" x14ac:dyDescent="0.3">
      <c r="A20" s="460" t="s">
        <v>33</v>
      </c>
      <c r="B20" s="461"/>
      <c r="C20" s="462">
        <v>1</v>
      </c>
      <c r="D20" s="463">
        <v>1</v>
      </c>
      <c r="E20" s="463">
        <v>1</v>
      </c>
      <c r="F20" s="463">
        <v>1</v>
      </c>
      <c r="G20" s="463">
        <v>2</v>
      </c>
      <c r="H20" s="463">
        <v>1</v>
      </c>
      <c r="I20" s="464">
        <v>1</v>
      </c>
      <c r="J20" s="465">
        <f>SUM(C20:I20)</f>
        <v>8</v>
      </c>
      <c r="K20" s="116"/>
    </row>
    <row r="21" spans="1:11" ht="31.5" customHeight="1" x14ac:dyDescent="0.25">
      <c r="A21" s="60" t="s">
        <v>34</v>
      </c>
      <c r="B21" s="174"/>
      <c r="C21" s="139"/>
      <c r="D21" s="139"/>
      <c r="E21" s="139"/>
      <c r="F21" s="139"/>
      <c r="G21" s="139"/>
      <c r="H21" s="139"/>
      <c r="I21" s="139"/>
      <c r="J21" s="139"/>
      <c r="K21" s="116"/>
    </row>
    <row r="22" spans="1:11" x14ac:dyDescent="0.25">
      <c r="A22" s="116"/>
      <c r="B22" s="116"/>
      <c r="C22" s="116"/>
      <c r="D22" s="116"/>
      <c r="E22" s="116"/>
      <c r="F22" s="116"/>
      <c r="G22" s="116"/>
      <c r="H22" s="116"/>
      <c r="I22" s="116"/>
      <c r="J22" s="116"/>
      <c r="K22" s="116"/>
    </row>
    <row r="23" spans="1:11" x14ac:dyDescent="0.25">
      <c r="A23" s="116"/>
      <c r="B23" s="116"/>
      <c r="C23" s="116"/>
      <c r="D23" s="116"/>
      <c r="E23" s="116"/>
      <c r="F23" s="116"/>
      <c r="G23" s="116"/>
      <c r="H23" s="116"/>
      <c r="I23" s="116"/>
      <c r="J23" s="116"/>
      <c r="K23" s="116"/>
    </row>
    <row r="24" spans="1:11" x14ac:dyDescent="0.25">
      <c r="A24" s="116"/>
      <c r="B24" s="116"/>
      <c r="C24" s="116"/>
      <c r="D24" s="116"/>
      <c r="E24" s="116"/>
      <c r="F24" s="116"/>
      <c r="G24" s="116"/>
      <c r="H24" s="116"/>
      <c r="I24" s="116"/>
      <c r="J24" s="116"/>
      <c r="K24" s="116"/>
    </row>
    <row r="25" spans="1:11" x14ac:dyDescent="0.25">
      <c r="A25" s="116"/>
      <c r="B25" s="116"/>
      <c r="C25" s="116"/>
      <c r="D25" s="116"/>
      <c r="E25" s="116"/>
      <c r="F25" s="116"/>
      <c r="G25" s="116"/>
      <c r="H25" s="116"/>
      <c r="I25" s="116"/>
      <c r="J25" s="116"/>
      <c r="K25" s="116"/>
    </row>
    <row r="26" spans="1:11" x14ac:dyDescent="0.25">
      <c r="A26" s="116"/>
      <c r="B26" s="116"/>
      <c r="C26" s="116"/>
      <c r="D26" s="116"/>
      <c r="E26" s="116"/>
      <c r="F26" s="116"/>
      <c r="G26" s="116"/>
      <c r="H26" s="116"/>
      <c r="I26" s="116"/>
      <c r="J26" s="116"/>
      <c r="K26" s="116"/>
    </row>
  </sheetData>
  <mergeCells count="11">
    <mergeCell ref="A9:A10"/>
    <mergeCell ref="A11:A12"/>
    <mergeCell ref="A18:C18"/>
    <mergeCell ref="A19:B19"/>
    <mergeCell ref="A20:B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BDFE9-9846-4C65-8BD9-7331D1F61AFD}">
  <sheetPr>
    <tabColor rgb="FF00FF00"/>
    <pageSetUpPr fitToPage="1"/>
  </sheetPr>
  <dimension ref="A1:M34"/>
  <sheetViews>
    <sheetView zoomScale="46" zoomScaleNormal="46" workbookViewId="0">
      <selection sqref="A1:J1"/>
    </sheetView>
  </sheetViews>
  <sheetFormatPr baseColWidth="10" defaultColWidth="11.42578125" defaultRowHeight="15" x14ac:dyDescent="0.25"/>
  <cols>
    <col min="1" max="1" width="54.5703125" style="116" customWidth="1"/>
    <col min="2" max="2" width="17.28515625" style="116" customWidth="1"/>
    <col min="3" max="10" width="26.140625" style="116" customWidth="1"/>
    <col min="11" max="16384" width="11.42578125" style="116"/>
  </cols>
  <sheetData>
    <row r="1" spans="1:10" ht="57" customHeight="1" x14ac:dyDescent="0.25">
      <c r="A1" s="396" t="s">
        <v>49</v>
      </c>
      <c r="B1" s="396"/>
      <c r="C1" s="396"/>
      <c r="D1" s="396"/>
      <c r="E1" s="396"/>
      <c r="F1" s="396"/>
      <c r="G1" s="396"/>
      <c r="H1" s="396"/>
      <c r="I1" s="396"/>
      <c r="J1" s="396"/>
    </row>
    <row r="2" spans="1:10" ht="42" customHeight="1" thickBot="1" x14ac:dyDescent="0.3">
      <c r="A2" s="396" t="s">
        <v>147</v>
      </c>
      <c r="B2" s="396"/>
      <c r="C2" s="397"/>
      <c r="D2" s="397"/>
      <c r="E2" s="397"/>
      <c r="F2" s="397"/>
      <c r="G2" s="397"/>
      <c r="H2" s="397"/>
      <c r="I2" s="397"/>
      <c r="J2" s="397"/>
    </row>
    <row r="3" spans="1:10" ht="51.75" customHeight="1" thickBot="1" x14ac:dyDescent="0.3">
      <c r="A3" s="398" t="s">
        <v>50</v>
      </c>
      <c r="B3" s="399"/>
      <c r="C3" s="405" t="s">
        <v>2</v>
      </c>
      <c r="D3" s="308"/>
      <c r="E3" s="308"/>
      <c r="F3" s="308"/>
      <c r="G3" s="308"/>
      <c r="H3" s="308"/>
      <c r="I3" s="308"/>
      <c r="J3" s="309"/>
    </row>
    <row r="4" spans="1:10" ht="57.75" customHeight="1" thickBot="1" x14ac:dyDescent="0.3">
      <c r="A4" s="400"/>
      <c r="B4" s="401"/>
      <c r="C4" s="466" t="s">
        <v>3</v>
      </c>
      <c r="D4" s="467" t="s">
        <v>4</v>
      </c>
      <c r="E4" s="467" t="s">
        <v>5</v>
      </c>
      <c r="F4" s="467" t="s">
        <v>6</v>
      </c>
      <c r="G4" s="467" t="s">
        <v>7</v>
      </c>
      <c r="H4" s="117" t="s">
        <v>8</v>
      </c>
      <c r="I4" s="468" t="s">
        <v>9</v>
      </c>
      <c r="J4" s="282" t="s">
        <v>10</v>
      </c>
    </row>
    <row r="5" spans="1:10" ht="31.5" customHeight="1" x14ac:dyDescent="0.25">
      <c r="A5" s="469" t="s">
        <v>51</v>
      </c>
      <c r="B5" s="118" t="s">
        <v>12</v>
      </c>
      <c r="C5" s="119">
        <v>13</v>
      </c>
      <c r="D5" s="120">
        <v>6</v>
      </c>
      <c r="E5" s="120">
        <v>19</v>
      </c>
      <c r="F5" s="120">
        <v>8</v>
      </c>
      <c r="G5" s="120">
        <v>37</v>
      </c>
      <c r="H5" s="120">
        <v>18</v>
      </c>
      <c r="I5" s="121" t="s">
        <v>13</v>
      </c>
      <c r="J5" s="122">
        <f>SUM(C5:I5)</f>
        <v>101</v>
      </c>
    </row>
    <row r="6" spans="1:10" ht="31.5" customHeight="1" x14ac:dyDescent="0.25">
      <c r="A6" s="470"/>
      <c r="B6" s="123" t="s">
        <v>14</v>
      </c>
      <c r="C6" s="124">
        <f t="shared" ref="C6:H20" si="0">C5/C$21</f>
        <v>5.4393305439330547E-2</v>
      </c>
      <c r="D6" s="125">
        <f t="shared" si="0"/>
        <v>6.3157894736842107E-2</v>
      </c>
      <c r="E6" s="125">
        <f t="shared" si="0"/>
        <v>6.6433566433566432E-2</v>
      </c>
      <c r="F6" s="125">
        <f t="shared" si="0"/>
        <v>5.2980132450331126E-2</v>
      </c>
      <c r="G6" s="125">
        <f t="shared" si="0"/>
        <v>3.5071090047393366E-2</v>
      </c>
      <c r="H6" s="125">
        <f t="shared" si="0"/>
        <v>5.8631921824104233E-2</v>
      </c>
      <c r="I6" s="126" t="s">
        <v>15</v>
      </c>
      <c r="J6" s="127">
        <f t="shared" ref="J6" si="1">J5/J$21</f>
        <v>4.73511486169714E-2</v>
      </c>
    </row>
    <row r="7" spans="1:10" ht="25.5" customHeight="1" x14ac:dyDescent="0.25">
      <c r="A7" s="471" t="s">
        <v>52</v>
      </c>
      <c r="B7" s="128" t="s">
        <v>12</v>
      </c>
      <c r="C7" s="129">
        <v>28</v>
      </c>
      <c r="D7" s="130">
        <v>11</v>
      </c>
      <c r="E7" s="130">
        <v>35</v>
      </c>
      <c r="F7" s="130">
        <v>22</v>
      </c>
      <c r="G7" s="130">
        <v>98</v>
      </c>
      <c r="H7" s="130">
        <v>29</v>
      </c>
      <c r="I7" s="131" t="s">
        <v>13</v>
      </c>
      <c r="J7" s="132">
        <f t="shared" ref="J7" si="2">SUM(C7:I7)</f>
        <v>223</v>
      </c>
    </row>
    <row r="8" spans="1:10" ht="25.5" customHeight="1" x14ac:dyDescent="0.25">
      <c r="A8" s="470"/>
      <c r="B8" s="123" t="s">
        <v>14</v>
      </c>
      <c r="C8" s="124">
        <f t="shared" ref="C8:H22" si="3">C7/C$21</f>
        <v>0.11715481171548117</v>
      </c>
      <c r="D8" s="125">
        <f t="shared" si="3"/>
        <v>0.11578947368421053</v>
      </c>
      <c r="E8" s="125">
        <f t="shared" si="3"/>
        <v>0.12237762237762238</v>
      </c>
      <c r="F8" s="125">
        <f t="shared" si="0"/>
        <v>0.14569536423841059</v>
      </c>
      <c r="G8" s="125">
        <f t="shared" si="3"/>
        <v>9.2890995260663509E-2</v>
      </c>
      <c r="H8" s="125">
        <f t="shared" si="3"/>
        <v>9.4462540716612378E-2</v>
      </c>
      <c r="I8" s="126" t="s">
        <v>15</v>
      </c>
      <c r="J8" s="127">
        <f t="shared" ref="J8" si="4">J7/J$21</f>
        <v>0.10454758556024379</v>
      </c>
    </row>
    <row r="9" spans="1:10" ht="33.75" customHeight="1" x14ac:dyDescent="0.25">
      <c r="A9" s="471" t="s">
        <v>53</v>
      </c>
      <c r="B9" s="128" t="s">
        <v>12</v>
      </c>
      <c r="C9" s="129">
        <v>144</v>
      </c>
      <c r="D9" s="130">
        <v>40</v>
      </c>
      <c r="E9" s="130">
        <v>82</v>
      </c>
      <c r="F9" s="130">
        <v>72</v>
      </c>
      <c r="G9" s="130">
        <v>572</v>
      </c>
      <c r="H9" s="130">
        <v>158</v>
      </c>
      <c r="I9" s="131" t="s">
        <v>13</v>
      </c>
      <c r="J9" s="132">
        <f t="shared" ref="J9" si="5">SUM(C9:I9)</f>
        <v>1068</v>
      </c>
    </row>
    <row r="10" spans="1:10" ht="33.75" customHeight="1" x14ac:dyDescent="0.25">
      <c r="A10" s="470"/>
      <c r="B10" s="123" t="s">
        <v>14</v>
      </c>
      <c r="C10" s="124">
        <f t="shared" ref="C10:G10" si="6">C9/C$21</f>
        <v>0.60251046025104604</v>
      </c>
      <c r="D10" s="125">
        <f t="shared" si="6"/>
        <v>0.42105263157894735</v>
      </c>
      <c r="E10" s="125">
        <f t="shared" si="6"/>
        <v>0.28671328671328672</v>
      </c>
      <c r="F10" s="125">
        <f t="shared" si="0"/>
        <v>0.47682119205298013</v>
      </c>
      <c r="G10" s="125">
        <f t="shared" si="6"/>
        <v>0.5421800947867299</v>
      </c>
      <c r="H10" s="125">
        <f t="shared" si="3"/>
        <v>0.51465798045602607</v>
      </c>
      <c r="I10" s="126" t="s">
        <v>15</v>
      </c>
      <c r="J10" s="127">
        <f t="shared" ref="J10" si="7">J9/J$21</f>
        <v>0.5007032348804501</v>
      </c>
    </row>
    <row r="11" spans="1:10" ht="25.5" customHeight="1" x14ac:dyDescent="0.25">
      <c r="A11" s="471" t="s">
        <v>54</v>
      </c>
      <c r="B11" s="128" t="s">
        <v>12</v>
      </c>
      <c r="C11" s="129">
        <v>27</v>
      </c>
      <c r="D11" s="130">
        <v>2</v>
      </c>
      <c r="E11" s="130">
        <v>28</v>
      </c>
      <c r="F11" s="130">
        <v>9</v>
      </c>
      <c r="G11" s="130">
        <v>37</v>
      </c>
      <c r="H11" s="130">
        <v>26</v>
      </c>
      <c r="I11" s="131" t="s">
        <v>13</v>
      </c>
      <c r="J11" s="132">
        <f t="shared" ref="J11" si="8">SUM(C11:I11)</f>
        <v>129</v>
      </c>
    </row>
    <row r="12" spans="1:10" ht="25.5" customHeight="1" x14ac:dyDescent="0.25">
      <c r="A12" s="470"/>
      <c r="B12" s="123" t="s">
        <v>14</v>
      </c>
      <c r="C12" s="124">
        <f t="shared" ref="C12:G12" si="9">C11/C$21</f>
        <v>0.11297071129707113</v>
      </c>
      <c r="D12" s="125">
        <f t="shared" si="9"/>
        <v>2.1052631578947368E-2</v>
      </c>
      <c r="E12" s="125">
        <f t="shared" si="9"/>
        <v>9.7902097902097904E-2</v>
      </c>
      <c r="F12" s="125">
        <f t="shared" si="0"/>
        <v>5.9602649006622516E-2</v>
      </c>
      <c r="G12" s="125">
        <f t="shared" si="9"/>
        <v>3.5071090047393366E-2</v>
      </c>
      <c r="H12" s="125">
        <f t="shared" si="3"/>
        <v>8.4690553745928335E-2</v>
      </c>
      <c r="I12" s="126" t="s">
        <v>15</v>
      </c>
      <c r="J12" s="127">
        <f t="shared" ref="J12" si="10">J11/J$21</f>
        <v>6.0478199718706049E-2</v>
      </c>
    </row>
    <row r="13" spans="1:10" ht="25.5" customHeight="1" x14ac:dyDescent="0.25">
      <c r="A13" s="471" t="s">
        <v>55</v>
      </c>
      <c r="B13" s="128" t="s">
        <v>12</v>
      </c>
      <c r="C13" s="129">
        <v>5</v>
      </c>
      <c r="D13" s="130">
        <v>6</v>
      </c>
      <c r="E13" s="130">
        <v>4</v>
      </c>
      <c r="F13" s="130">
        <v>5</v>
      </c>
      <c r="G13" s="130">
        <v>76</v>
      </c>
      <c r="H13" s="130">
        <v>8</v>
      </c>
      <c r="I13" s="131" t="s">
        <v>13</v>
      </c>
      <c r="J13" s="132">
        <f t="shared" ref="J13" si="11">SUM(C13:I13)</f>
        <v>104</v>
      </c>
    </row>
    <row r="14" spans="1:10" ht="25.5" customHeight="1" x14ac:dyDescent="0.25">
      <c r="A14" s="470"/>
      <c r="B14" s="123" t="s">
        <v>14</v>
      </c>
      <c r="C14" s="124">
        <f t="shared" ref="C14:G14" si="12">C13/C$21</f>
        <v>2.0920502092050208E-2</v>
      </c>
      <c r="D14" s="125">
        <f t="shared" si="12"/>
        <v>6.3157894736842107E-2</v>
      </c>
      <c r="E14" s="125">
        <f t="shared" si="12"/>
        <v>1.3986013986013986E-2</v>
      </c>
      <c r="F14" s="125">
        <f t="shared" si="0"/>
        <v>3.3112582781456956E-2</v>
      </c>
      <c r="G14" s="125">
        <f t="shared" si="12"/>
        <v>7.2037914691943122E-2</v>
      </c>
      <c r="H14" s="125">
        <f t="shared" si="3"/>
        <v>2.6058631921824105E-2</v>
      </c>
      <c r="I14" s="126" t="s">
        <v>15</v>
      </c>
      <c r="J14" s="127">
        <f t="shared" ref="J14" si="13">J13/J$21</f>
        <v>4.8757618377871542E-2</v>
      </c>
    </row>
    <row r="15" spans="1:10" ht="25.5" customHeight="1" x14ac:dyDescent="0.25">
      <c r="A15" s="471" t="s">
        <v>56</v>
      </c>
      <c r="B15" s="128" t="s">
        <v>12</v>
      </c>
      <c r="C15" s="129">
        <v>3</v>
      </c>
      <c r="D15" s="130">
        <v>1</v>
      </c>
      <c r="E15" s="130">
        <v>3</v>
      </c>
      <c r="F15" s="130">
        <v>0</v>
      </c>
      <c r="G15" s="130">
        <v>18</v>
      </c>
      <c r="H15" s="130">
        <v>5</v>
      </c>
      <c r="I15" s="131" t="s">
        <v>13</v>
      </c>
      <c r="J15" s="132">
        <f t="shared" ref="J15" si="14">SUM(C15:I15)</f>
        <v>30</v>
      </c>
    </row>
    <row r="16" spans="1:10" ht="25.5" customHeight="1" x14ac:dyDescent="0.25">
      <c r="A16" s="470"/>
      <c r="B16" s="123" t="s">
        <v>14</v>
      </c>
      <c r="C16" s="124">
        <f t="shared" ref="C16:G16" si="15">C15/C$21</f>
        <v>1.2552301255230125E-2</v>
      </c>
      <c r="D16" s="125">
        <f t="shared" si="15"/>
        <v>1.0526315789473684E-2</v>
      </c>
      <c r="E16" s="125">
        <f t="shared" si="15"/>
        <v>1.048951048951049E-2</v>
      </c>
      <c r="F16" s="125">
        <f t="shared" si="0"/>
        <v>0</v>
      </c>
      <c r="G16" s="125">
        <f t="shared" si="15"/>
        <v>1.7061611374407582E-2</v>
      </c>
      <c r="H16" s="125">
        <f t="shared" si="3"/>
        <v>1.6286644951140065E-2</v>
      </c>
      <c r="I16" s="126" t="s">
        <v>15</v>
      </c>
      <c r="J16" s="127">
        <f t="shared" ref="J16" si="16">J15/J$21</f>
        <v>1.4064697609001406E-2</v>
      </c>
    </row>
    <row r="17" spans="1:13" ht="25.5" customHeight="1" x14ac:dyDescent="0.25">
      <c r="A17" s="472" t="s">
        <v>57</v>
      </c>
      <c r="B17" s="128" t="s">
        <v>12</v>
      </c>
      <c r="C17" s="129">
        <v>2</v>
      </c>
      <c r="D17" s="130">
        <v>0</v>
      </c>
      <c r="E17" s="130">
        <v>0</v>
      </c>
      <c r="F17" s="130">
        <v>7</v>
      </c>
      <c r="G17" s="130">
        <v>29</v>
      </c>
      <c r="H17" s="130">
        <v>0</v>
      </c>
      <c r="I17" s="131" t="s">
        <v>13</v>
      </c>
      <c r="J17" s="132">
        <f t="shared" ref="J17" si="17">SUM(C17:I17)</f>
        <v>38</v>
      </c>
    </row>
    <row r="18" spans="1:13" ht="25.5" customHeight="1" x14ac:dyDescent="0.25">
      <c r="A18" s="470"/>
      <c r="B18" s="123" t="s">
        <v>14</v>
      </c>
      <c r="C18" s="124">
        <f t="shared" ref="C18:G18" si="18">C17/C$21</f>
        <v>8.368200836820083E-3</v>
      </c>
      <c r="D18" s="125">
        <f t="shared" si="18"/>
        <v>0</v>
      </c>
      <c r="E18" s="125">
        <f t="shared" si="18"/>
        <v>0</v>
      </c>
      <c r="F18" s="125">
        <f t="shared" si="0"/>
        <v>4.6357615894039736E-2</v>
      </c>
      <c r="G18" s="125">
        <f t="shared" si="18"/>
        <v>2.7488151658767772E-2</v>
      </c>
      <c r="H18" s="125">
        <f t="shared" si="3"/>
        <v>0</v>
      </c>
      <c r="I18" s="126" t="s">
        <v>15</v>
      </c>
      <c r="J18" s="127">
        <f t="shared" ref="J18" si="19">J17/J$21</f>
        <v>1.7815283638068447E-2</v>
      </c>
    </row>
    <row r="19" spans="1:13" ht="25.5" customHeight="1" x14ac:dyDescent="0.25">
      <c r="A19" s="472" t="s">
        <v>58</v>
      </c>
      <c r="B19" s="128" t="s">
        <v>12</v>
      </c>
      <c r="C19" s="129">
        <v>17</v>
      </c>
      <c r="D19" s="130">
        <v>29</v>
      </c>
      <c r="E19" s="130">
        <v>115</v>
      </c>
      <c r="F19" s="130">
        <v>28</v>
      </c>
      <c r="G19" s="130">
        <v>188</v>
      </c>
      <c r="H19" s="130">
        <v>63</v>
      </c>
      <c r="I19" s="131" t="s">
        <v>13</v>
      </c>
      <c r="J19" s="132">
        <f t="shared" ref="J19" si="20">SUM(C19:I19)</f>
        <v>440</v>
      </c>
    </row>
    <row r="20" spans="1:13" ht="25.5" customHeight="1" thickBot="1" x14ac:dyDescent="0.3">
      <c r="A20" s="472"/>
      <c r="B20" s="128" t="s">
        <v>14</v>
      </c>
      <c r="C20" s="133">
        <f t="shared" ref="C20:G20" si="21">C19/C$21</f>
        <v>7.1129707112970716E-2</v>
      </c>
      <c r="D20" s="134">
        <f t="shared" si="21"/>
        <v>0.30526315789473685</v>
      </c>
      <c r="E20" s="134">
        <f t="shared" si="21"/>
        <v>0.40209790209790208</v>
      </c>
      <c r="F20" s="125">
        <f t="shared" si="0"/>
        <v>0.18543046357615894</v>
      </c>
      <c r="G20" s="134">
        <f t="shared" si="21"/>
        <v>0.17819905213270143</v>
      </c>
      <c r="H20" s="134">
        <f t="shared" si="3"/>
        <v>0.20521172638436483</v>
      </c>
      <c r="I20" s="135" t="s">
        <v>15</v>
      </c>
      <c r="J20" s="136">
        <f t="shared" ref="J20" si="22">J19/J$21</f>
        <v>0.2062822315986873</v>
      </c>
    </row>
    <row r="21" spans="1:13" ht="30.75" customHeight="1" x14ac:dyDescent="0.25">
      <c r="A21" s="391" t="s">
        <v>59</v>
      </c>
      <c r="B21" s="137" t="s">
        <v>12</v>
      </c>
      <c r="C21" s="26">
        <f t="shared" ref="C21:H21" si="23">C5+C7+C9+C11+C13+C15+C17+C19</f>
        <v>239</v>
      </c>
      <c r="D21" s="27">
        <f t="shared" si="23"/>
        <v>95</v>
      </c>
      <c r="E21" s="27">
        <f t="shared" si="23"/>
        <v>286</v>
      </c>
      <c r="F21" s="27">
        <f t="shared" si="23"/>
        <v>151</v>
      </c>
      <c r="G21" s="27">
        <f t="shared" si="23"/>
        <v>1055</v>
      </c>
      <c r="H21" s="27">
        <f t="shared" si="23"/>
        <v>307</v>
      </c>
      <c r="I21" s="28" t="s">
        <v>13</v>
      </c>
      <c r="J21" s="29">
        <f t="shared" ref="J21" si="24">J5+J7+J9+J11+J13+J15+J17+J19</f>
        <v>2133</v>
      </c>
    </row>
    <row r="22" spans="1:13" ht="30.75" customHeight="1" thickBot="1" x14ac:dyDescent="0.3">
      <c r="A22" s="392"/>
      <c r="B22" s="138" t="s">
        <v>14</v>
      </c>
      <c r="C22" s="30">
        <f t="shared" ref="C22:G22" si="25">C21/C$21</f>
        <v>1</v>
      </c>
      <c r="D22" s="31">
        <f t="shared" si="25"/>
        <v>1</v>
      </c>
      <c r="E22" s="31">
        <f t="shared" si="25"/>
        <v>1</v>
      </c>
      <c r="F22" s="31">
        <f t="shared" si="25"/>
        <v>1</v>
      </c>
      <c r="G22" s="31">
        <f t="shared" si="25"/>
        <v>1</v>
      </c>
      <c r="H22" s="31">
        <f t="shared" si="3"/>
        <v>1</v>
      </c>
      <c r="I22" s="32" t="s">
        <v>15</v>
      </c>
      <c r="J22" s="33">
        <f>J21/J$21</f>
        <v>1</v>
      </c>
    </row>
    <row r="23" spans="1:13" ht="36" customHeight="1" thickBot="1" x14ac:dyDescent="0.3">
      <c r="A23" s="95"/>
      <c r="B23" s="96"/>
      <c r="C23" s="97"/>
      <c r="D23" s="97"/>
      <c r="E23" s="97"/>
      <c r="F23" s="97"/>
      <c r="G23" s="97"/>
      <c r="H23" s="97"/>
      <c r="I23" s="97"/>
      <c r="J23" s="97"/>
    </row>
    <row r="24" spans="1:13" ht="57" customHeight="1" x14ac:dyDescent="0.25">
      <c r="A24" s="98" t="s">
        <v>60</v>
      </c>
      <c r="B24" s="473" t="s">
        <v>12</v>
      </c>
      <c r="C24" s="474">
        <v>37</v>
      </c>
      <c r="D24" s="475">
        <v>8</v>
      </c>
      <c r="E24" s="475">
        <v>0</v>
      </c>
      <c r="F24" s="475">
        <v>27</v>
      </c>
      <c r="G24" s="475">
        <v>119</v>
      </c>
      <c r="H24" s="475">
        <v>15</v>
      </c>
      <c r="I24" s="476" t="s">
        <v>13</v>
      </c>
      <c r="J24" s="477">
        <f>SUM(C24:I24)</f>
        <v>206</v>
      </c>
    </row>
    <row r="25" spans="1:13" ht="55.5" customHeight="1" thickBot="1" x14ac:dyDescent="0.3">
      <c r="A25" s="105" t="s">
        <v>29</v>
      </c>
      <c r="B25" s="478" t="s">
        <v>12</v>
      </c>
      <c r="C25" s="479">
        <f t="shared" ref="C25:H25" si="26">C26-C21-C24</f>
        <v>0</v>
      </c>
      <c r="D25" s="480">
        <f t="shared" si="26"/>
        <v>0</v>
      </c>
      <c r="E25" s="480">
        <f t="shared" si="26"/>
        <v>0</v>
      </c>
      <c r="F25" s="480">
        <f t="shared" si="26"/>
        <v>0</v>
      </c>
      <c r="G25" s="480">
        <f t="shared" si="26"/>
        <v>0</v>
      </c>
      <c r="H25" s="480">
        <f t="shared" si="26"/>
        <v>0</v>
      </c>
      <c r="I25" s="481">
        <v>59</v>
      </c>
      <c r="J25" s="482">
        <f>SUM(C25:I25)</f>
        <v>59</v>
      </c>
    </row>
    <row r="26" spans="1:13" ht="54.75" customHeight="1" thickBot="1" x14ac:dyDescent="0.3">
      <c r="A26" s="286" t="s">
        <v>30</v>
      </c>
      <c r="B26" s="483" t="s">
        <v>12</v>
      </c>
      <c r="C26" s="479">
        <v>276</v>
      </c>
      <c r="D26" s="480">
        <v>103</v>
      </c>
      <c r="E26" s="480">
        <v>286</v>
      </c>
      <c r="F26" s="480">
        <v>178</v>
      </c>
      <c r="G26" s="480">
        <v>1174</v>
      </c>
      <c r="H26" s="480">
        <v>322</v>
      </c>
      <c r="I26" s="481">
        <v>59</v>
      </c>
      <c r="J26" s="482">
        <f>SUM(C26:I26)</f>
        <v>2398</v>
      </c>
      <c r="M26" s="484"/>
    </row>
    <row r="27" spans="1:13" ht="54.75" customHeight="1" thickBot="1" x14ac:dyDescent="0.3">
      <c r="A27" s="281"/>
      <c r="B27" s="95"/>
      <c r="C27" s="273"/>
      <c r="D27" s="273"/>
      <c r="E27" s="273"/>
      <c r="F27" s="273"/>
      <c r="G27" s="273"/>
      <c r="H27" s="273"/>
      <c r="I27" s="273"/>
      <c r="J27" s="274"/>
    </row>
    <row r="28" spans="1:13" ht="36.75" customHeight="1" x14ac:dyDescent="0.25">
      <c r="A28" s="393" t="s">
        <v>31</v>
      </c>
      <c r="B28" s="394"/>
      <c r="C28" s="394"/>
      <c r="D28" s="51"/>
      <c r="E28" s="51"/>
      <c r="F28" s="51"/>
      <c r="G28" s="51"/>
      <c r="H28" s="51"/>
      <c r="I28" s="51"/>
      <c r="J28" s="89"/>
    </row>
    <row r="29" spans="1:13" ht="36.75" customHeight="1" x14ac:dyDescent="0.25">
      <c r="A29" s="485" t="s">
        <v>32</v>
      </c>
      <c r="B29" s="486"/>
      <c r="C29" s="487">
        <v>1</v>
      </c>
      <c r="D29" s="488">
        <v>1</v>
      </c>
      <c r="E29" s="488">
        <v>1</v>
      </c>
      <c r="F29" s="488">
        <v>1</v>
      </c>
      <c r="G29" s="488">
        <v>2</v>
      </c>
      <c r="H29" s="488">
        <v>1</v>
      </c>
      <c r="I29" s="488">
        <v>0</v>
      </c>
      <c r="J29" s="489">
        <f>SUM(C29:I29)</f>
        <v>7</v>
      </c>
    </row>
    <row r="30" spans="1:13" ht="36.75" customHeight="1" thickBot="1" x14ac:dyDescent="0.3">
      <c r="A30" s="490" t="s">
        <v>33</v>
      </c>
      <c r="B30" s="491"/>
      <c r="C30" s="492">
        <v>1</v>
      </c>
      <c r="D30" s="493">
        <v>1</v>
      </c>
      <c r="E30" s="493">
        <v>1</v>
      </c>
      <c r="F30" s="493">
        <v>1</v>
      </c>
      <c r="G30" s="493">
        <v>2</v>
      </c>
      <c r="H30" s="493">
        <v>1</v>
      </c>
      <c r="I30" s="494">
        <v>1</v>
      </c>
      <c r="J30" s="495">
        <f>SUM(C30:I30)</f>
        <v>8</v>
      </c>
    </row>
    <row r="31" spans="1:13" ht="31.5" customHeight="1" x14ac:dyDescent="0.25">
      <c r="A31" s="496" t="s">
        <v>34</v>
      </c>
      <c r="B31" s="95"/>
      <c r="C31" s="175"/>
      <c r="D31" s="175"/>
      <c r="E31" s="175"/>
      <c r="F31" s="175"/>
      <c r="G31" s="175"/>
      <c r="H31" s="175"/>
      <c r="I31" s="175"/>
      <c r="J31" s="175"/>
    </row>
    <row r="32" spans="1:13" ht="30" customHeight="1" x14ac:dyDescent="0.25">
      <c r="A32" s="395" t="s">
        <v>61</v>
      </c>
      <c r="B32" s="395"/>
      <c r="C32" s="395"/>
      <c r="D32" s="395"/>
      <c r="E32" s="395"/>
      <c r="F32" s="395"/>
      <c r="G32" s="395"/>
      <c r="H32" s="395"/>
      <c r="I32" s="395"/>
      <c r="J32" s="395"/>
    </row>
    <row r="34" spans="1:10" ht="29.25" customHeight="1" x14ac:dyDescent="0.25">
      <c r="A34" s="497" t="s">
        <v>148</v>
      </c>
      <c r="B34" s="497"/>
      <c r="C34" s="497"/>
      <c r="D34" s="497"/>
      <c r="E34" s="497"/>
      <c r="F34" s="497"/>
      <c r="G34" s="497"/>
      <c r="H34" s="497"/>
      <c r="I34" s="497"/>
      <c r="J34" s="497"/>
    </row>
  </sheetData>
  <mergeCells count="18">
    <mergeCell ref="A21:A22"/>
    <mergeCell ref="A28:C28"/>
    <mergeCell ref="A29:B29"/>
    <mergeCell ref="A30:B30"/>
    <mergeCell ref="A32:J32"/>
    <mergeCell ref="A34:J34"/>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49440-B98A-429F-BC4A-9C7010C11B2E}">
  <sheetPr>
    <tabColor rgb="FF00FF00"/>
    <pageSetUpPr fitToPage="1"/>
  </sheetPr>
  <dimension ref="A1:K33"/>
  <sheetViews>
    <sheetView zoomScale="55" zoomScaleNormal="55" workbookViewId="0">
      <selection sqref="A1:J1"/>
    </sheetView>
  </sheetViews>
  <sheetFormatPr baseColWidth="10" defaultRowHeight="15" x14ac:dyDescent="0.25"/>
  <cols>
    <col min="1" max="1" width="57.85546875" customWidth="1"/>
    <col min="2" max="2" width="10.140625" customWidth="1"/>
    <col min="3" max="4" width="22.5703125" customWidth="1"/>
    <col min="5" max="5" width="27.5703125" customWidth="1"/>
    <col min="6" max="9" width="22.5703125" customWidth="1"/>
    <col min="10" max="10" width="25.140625" customWidth="1"/>
  </cols>
  <sheetData>
    <row r="1" spans="1:10" ht="34.5" customHeight="1" x14ac:dyDescent="0.25">
      <c r="A1" s="383" t="s">
        <v>35</v>
      </c>
      <c r="B1" s="383"/>
      <c r="C1" s="383"/>
      <c r="D1" s="383"/>
      <c r="E1" s="383"/>
      <c r="F1" s="383"/>
      <c r="G1" s="383"/>
      <c r="H1" s="383"/>
      <c r="I1" s="383"/>
      <c r="J1" s="383"/>
    </row>
    <row r="2" spans="1:10" ht="57" customHeight="1" thickBot="1" x14ac:dyDescent="0.3">
      <c r="A2" s="383" t="s">
        <v>149</v>
      </c>
      <c r="B2" s="383"/>
      <c r="C2" s="384"/>
      <c r="D2" s="384"/>
      <c r="E2" s="384"/>
      <c r="F2" s="384"/>
      <c r="G2" s="384"/>
      <c r="H2" s="384"/>
      <c r="I2" s="384"/>
      <c r="J2" s="384"/>
    </row>
    <row r="3" spans="1:10" ht="51.75" customHeight="1" thickBot="1" x14ac:dyDescent="0.3">
      <c r="A3" s="304" t="s">
        <v>36</v>
      </c>
      <c r="B3" s="305"/>
      <c r="C3" s="405" t="s">
        <v>2</v>
      </c>
      <c r="D3" s="308"/>
      <c r="E3" s="308"/>
      <c r="F3" s="308"/>
      <c r="G3" s="308"/>
      <c r="H3" s="308"/>
      <c r="I3" s="308"/>
      <c r="J3" s="309"/>
    </row>
    <row r="4" spans="1:10" ht="70.5" customHeight="1" thickBot="1" x14ac:dyDescent="0.3">
      <c r="A4" s="306"/>
      <c r="B4" s="307"/>
      <c r="C4" s="63" t="s">
        <v>3</v>
      </c>
      <c r="D4" s="64" t="s">
        <v>4</v>
      </c>
      <c r="E4" s="3" t="s">
        <v>5</v>
      </c>
      <c r="F4" s="64" t="s">
        <v>6</v>
      </c>
      <c r="G4" s="64" t="s">
        <v>7</v>
      </c>
      <c r="H4" s="3" t="s">
        <v>8</v>
      </c>
      <c r="I4" s="65" t="s">
        <v>9</v>
      </c>
      <c r="J4" s="66" t="s">
        <v>10</v>
      </c>
    </row>
    <row r="5" spans="1:10" ht="31.5" customHeight="1" x14ac:dyDescent="0.25">
      <c r="A5" s="403" t="s">
        <v>37</v>
      </c>
      <c r="B5" s="67" t="s">
        <v>38</v>
      </c>
      <c r="C5" s="68">
        <v>122</v>
      </c>
      <c r="D5" s="69">
        <v>75</v>
      </c>
      <c r="E5" s="69">
        <v>32</v>
      </c>
      <c r="F5" s="69">
        <v>50</v>
      </c>
      <c r="G5" s="69">
        <v>350</v>
      </c>
      <c r="H5" s="69">
        <v>39</v>
      </c>
      <c r="I5" s="70" t="s">
        <v>13</v>
      </c>
      <c r="J5" s="71">
        <f>SUM(C5:I5)</f>
        <v>668</v>
      </c>
    </row>
    <row r="6" spans="1:10" ht="31.5" customHeight="1" x14ac:dyDescent="0.25">
      <c r="A6" s="404"/>
      <c r="B6" s="72" t="s">
        <v>14</v>
      </c>
      <c r="C6" s="73">
        <f t="shared" ref="C6:H20" si="0">C5/C$23</f>
        <v>0.48031496062992124</v>
      </c>
      <c r="D6" s="74">
        <f t="shared" si="0"/>
        <v>0.73529411764705888</v>
      </c>
      <c r="E6" s="74">
        <f t="shared" si="0"/>
        <v>0.11188811188811189</v>
      </c>
      <c r="F6" s="74">
        <f t="shared" si="0"/>
        <v>0.34482758620689657</v>
      </c>
      <c r="G6" s="74">
        <f t="shared" si="0"/>
        <v>0.31847133757961782</v>
      </c>
      <c r="H6" s="74">
        <f t="shared" si="0"/>
        <v>0.12225705329153605</v>
      </c>
      <c r="I6" s="75" t="s">
        <v>15</v>
      </c>
      <c r="J6" s="76">
        <f t="shared" ref="J6" si="1">J5/J$23</f>
        <v>0.30294784580498868</v>
      </c>
    </row>
    <row r="7" spans="1:10" ht="25.5" customHeight="1" x14ac:dyDescent="0.25">
      <c r="A7" s="402" t="s">
        <v>39</v>
      </c>
      <c r="B7" s="77" t="s">
        <v>12</v>
      </c>
      <c r="C7" s="78">
        <v>29</v>
      </c>
      <c r="D7" s="79">
        <v>8</v>
      </c>
      <c r="E7" s="79">
        <v>45</v>
      </c>
      <c r="F7" s="79">
        <v>26</v>
      </c>
      <c r="G7" s="79">
        <v>76</v>
      </c>
      <c r="H7" s="79">
        <v>43</v>
      </c>
      <c r="I7" s="80" t="s">
        <v>13</v>
      </c>
      <c r="J7" s="81">
        <f t="shared" ref="J7" si="2">SUM(C7:I7)</f>
        <v>227</v>
      </c>
    </row>
    <row r="8" spans="1:10" ht="25.5" customHeight="1" x14ac:dyDescent="0.25">
      <c r="A8" s="404"/>
      <c r="B8" s="72" t="s">
        <v>14</v>
      </c>
      <c r="C8" s="73">
        <f t="shared" ref="C8:G8" si="3">C7/C$23</f>
        <v>0.1141732283464567</v>
      </c>
      <c r="D8" s="74">
        <f t="shared" si="3"/>
        <v>7.8431372549019607E-2</v>
      </c>
      <c r="E8" s="74">
        <f t="shared" si="3"/>
        <v>0.15734265734265734</v>
      </c>
      <c r="F8" s="74">
        <f t="shared" si="0"/>
        <v>0.1793103448275862</v>
      </c>
      <c r="G8" s="74">
        <f t="shared" si="3"/>
        <v>6.9153776160145591E-2</v>
      </c>
      <c r="H8" s="74">
        <f t="shared" si="0"/>
        <v>0.13479623824451412</v>
      </c>
      <c r="I8" s="75" t="s">
        <v>15</v>
      </c>
      <c r="J8" s="76">
        <f t="shared" ref="J8" si="4">J7/J$23</f>
        <v>0.10294784580498866</v>
      </c>
    </row>
    <row r="9" spans="1:10" ht="25.5" customHeight="1" x14ac:dyDescent="0.25">
      <c r="A9" s="402" t="s">
        <v>40</v>
      </c>
      <c r="B9" s="77" t="s">
        <v>12</v>
      </c>
      <c r="C9" s="78">
        <v>33</v>
      </c>
      <c r="D9" s="79">
        <v>5</v>
      </c>
      <c r="E9" s="79">
        <v>21</v>
      </c>
      <c r="F9" s="79">
        <v>28</v>
      </c>
      <c r="G9" s="79">
        <v>265</v>
      </c>
      <c r="H9" s="79">
        <v>75</v>
      </c>
      <c r="I9" s="80" t="s">
        <v>13</v>
      </c>
      <c r="J9" s="81">
        <f t="shared" ref="J9" si="5">SUM(C9:I9)</f>
        <v>427</v>
      </c>
    </row>
    <row r="10" spans="1:10" ht="25.5" customHeight="1" x14ac:dyDescent="0.25">
      <c r="A10" s="404"/>
      <c r="B10" s="72" t="s">
        <v>14</v>
      </c>
      <c r="C10" s="73">
        <f t="shared" ref="C10:G10" si="6">C9/C$23</f>
        <v>0.12992125984251968</v>
      </c>
      <c r="D10" s="74">
        <f t="shared" si="6"/>
        <v>4.9019607843137254E-2</v>
      </c>
      <c r="E10" s="74">
        <f t="shared" si="6"/>
        <v>7.3426573426573424E-2</v>
      </c>
      <c r="F10" s="74">
        <f t="shared" si="0"/>
        <v>0.19310344827586207</v>
      </c>
      <c r="G10" s="74">
        <f t="shared" si="6"/>
        <v>0.24112829845313921</v>
      </c>
      <c r="H10" s="74">
        <f t="shared" si="0"/>
        <v>0.23510971786833856</v>
      </c>
      <c r="I10" s="75" t="s">
        <v>15</v>
      </c>
      <c r="J10" s="76">
        <f t="shared" ref="J10" si="7">J9/J$23</f>
        <v>0.19365079365079366</v>
      </c>
    </row>
    <row r="11" spans="1:10" ht="25.5" customHeight="1" x14ac:dyDescent="0.25">
      <c r="A11" s="402" t="s">
        <v>41</v>
      </c>
      <c r="B11" s="77" t="s">
        <v>12</v>
      </c>
      <c r="C11" s="78">
        <v>2</v>
      </c>
      <c r="D11" s="79">
        <v>0</v>
      </c>
      <c r="E11" s="79">
        <v>27</v>
      </c>
      <c r="F11" s="79">
        <v>3</v>
      </c>
      <c r="G11" s="79">
        <v>19</v>
      </c>
      <c r="H11" s="79">
        <v>1</v>
      </c>
      <c r="I11" s="80" t="s">
        <v>13</v>
      </c>
      <c r="J11" s="81">
        <f t="shared" ref="J11" si="8">SUM(C11:I11)</f>
        <v>52</v>
      </c>
    </row>
    <row r="12" spans="1:10" ht="25.5" customHeight="1" x14ac:dyDescent="0.25">
      <c r="A12" s="404"/>
      <c r="B12" s="72" t="s">
        <v>14</v>
      </c>
      <c r="C12" s="73">
        <f t="shared" ref="C12:G12" si="9">C11/C$23</f>
        <v>7.874015748031496E-3</v>
      </c>
      <c r="D12" s="74">
        <f t="shared" si="9"/>
        <v>0</v>
      </c>
      <c r="E12" s="74">
        <f t="shared" si="9"/>
        <v>9.4405594405594401E-2</v>
      </c>
      <c r="F12" s="74">
        <f t="shared" si="0"/>
        <v>2.0689655172413793E-2</v>
      </c>
      <c r="G12" s="74">
        <f t="shared" si="9"/>
        <v>1.7288444040036398E-2</v>
      </c>
      <c r="H12" s="74">
        <f t="shared" si="0"/>
        <v>3.134796238244514E-3</v>
      </c>
      <c r="I12" s="75" t="s">
        <v>15</v>
      </c>
      <c r="J12" s="76">
        <f t="shared" ref="J12" si="10">J11/J$23</f>
        <v>2.3582766439909298E-2</v>
      </c>
    </row>
    <row r="13" spans="1:10" ht="25.5" customHeight="1" x14ac:dyDescent="0.25">
      <c r="A13" s="402" t="s">
        <v>42</v>
      </c>
      <c r="B13" s="77" t="s">
        <v>12</v>
      </c>
      <c r="C13" s="78">
        <v>60</v>
      </c>
      <c r="D13" s="79">
        <v>6</v>
      </c>
      <c r="E13" s="79">
        <v>132</v>
      </c>
      <c r="F13" s="79">
        <v>20</v>
      </c>
      <c r="G13" s="79">
        <v>259</v>
      </c>
      <c r="H13" s="79">
        <v>136</v>
      </c>
      <c r="I13" s="80" t="s">
        <v>13</v>
      </c>
      <c r="J13" s="81">
        <f>SUM(C13:I13)</f>
        <v>613</v>
      </c>
    </row>
    <row r="14" spans="1:10" ht="25.5" customHeight="1" x14ac:dyDescent="0.25">
      <c r="A14" s="404"/>
      <c r="B14" s="72" t="s">
        <v>14</v>
      </c>
      <c r="C14" s="73">
        <f t="shared" ref="C14:G14" si="11">C13/C$23</f>
        <v>0.23622047244094488</v>
      </c>
      <c r="D14" s="74">
        <f t="shared" si="11"/>
        <v>5.8823529411764705E-2</v>
      </c>
      <c r="E14" s="74">
        <f t="shared" si="11"/>
        <v>0.46153846153846156</v>
      </c>
      <c r="F14" s="74">
        <f t="shared" si="0"/>
        <v>0.13793103448275862</v>
      </c>
      <c r="G14" s="74">
        <f t="shared" si="11"/>
        <v>0.2356687898089172</v>
      </c>
      <c r="H14" s="74">
        <f t="shared" si="0"/>
        <v>0.42633228840125392</v>
      </c>
      <c r="I14" s="75" t="s">
        <v>15</v>
      </c>
      <c r="J14" s="76">
        <f t="shared" ref="J14" si="12">J13/J$23</f>
        <v>0.27800453514739232</v>
      </c>
    </row>
    <row r="15" spans="1:10" ht="25.5" customHeight="1" x14ac:dyDescent="0.25">
      <c r="A15" s="402" t="s">
        <v>43</v>
      </c>
      <c r="B15" s="77" t="s">
        <v>12</v>
      </c>
      <c r="C15" s="78">
        <v>1</v>
      </c>
      <c r="D15" s="79">
        <v>4</v>
      </c>
      <c r="E15" s="79">
        <v>14</v>
      </c>
      <c r="F15" s="79">
        <v>3</v>
      </c>
      <c r="G15" s="79">
        <v>9</v>
      </c>
      <c r="H15" s="79">
        <v>4</v>
      </c>
      <c r="I15" s="80" t="s">
        <v>13</v>
      </c>
      <c r="J15" s="81">
        <f t="shared" ref="J15" si="13">SUM(C15:I15)</f>
        <v>35</v>
      </c>
    </row>
    <row r="16" spans="1:10" ht="25.5" customHeight="1" x14ac:dyDescent="0.25">
      <c r="A16" s="404"/>
      <c r="B16" s="72" t="s">
        <v>14</v>
      </c>
      <c r="C16" s="73">
        <f t="shared" ref="C16:G16" si="14">C15/C$23</f>
        <v>3.937007874015748E-3</v>
      </c>
      <c r="D16" s="74">
        <f t="shared" si="14"/>
        <v>3.9215686274509803E-2</v>
      </c>
      <c r="E16" s="74">
        <f t="shared" si="14"/>
        <v>4.8951048951048952E-2</v>
      </c>
      <c r="F16" s="74">
        <f t="shared" si="0"/>
        <v>2.0689655172413793E-2</v>
      </c>
      <c r="G16" s="74">
        <f t="shared" si="14"/>
        <v>8.1892629663330302E-3</v>
      </c>
      <c r="H16" s="74">
        <f t="shared" si="0"/>
        <v>1.2539184952978056E-2</v>
      </c>
      <c r="I16" s="75" t="s">
        <v>15</v>
      </c>
      <c r="J16" s="76">
        <f t="shared" ref="J16" si="15">J15/J$23</f>
        <v>1.5873015873015872E-2</v>
      </c>
    </row>
    <row r="17" spans="1:11" ht="25.5" customHeight="1" x14ac:dyDescent="0.25">
      <c r="A17" s="402" t="s">
        <v>44</v>
      </c>
      <c r="B17" s="77" t="s">
        <v>12</v>
      </c>
      <c r="C17" s="78">
        <v>3</v>
      </c>
      <c r="D17" s="79">
        <v>0</v>
      </c>
      <c r="E17" s="79">
        <v>6</v>
      </c>
      <c r="F17" s="79">
        <v>0</v>
      </c>
      <c r="G17" s="79">
        <v>110</v>
      </c>
      <c r="H17" s="79">
        <v>21</v>
      </c>
      <c r="I17" s="80" t="s">
        <v>13</v>
      </c>
      <c r="J17" s="81">
        <f t="shared" ref="J17" si="16">SUM(C17:I17)</f>
        <v>140</v>
      </c>
    </row>
    <row r="18" spans="1:11" ht="25.5" customHeight="1" x14ac:dyDescent="0.25">
      <c r="A18" s="404"/>
      <c r="B18" s="72" t="s">
        <v>14</v>
      </c>
      <c r="C18" s="73">
        <f t="shared" ref="C18:G18" si="17">C17/C$23</f>
        <v>1.1811023622047244E-2</v>
      </c>
      <c r="D18" s="74">
        <f t="shared" si="17"/>
        <v>0</v>
      </c>
      <c r="E18" s="74">
        <f t="shared" si="17"/>
        <v>2.097902097902098E-2</v>
      </c>
      <c r="F18" s="74">
        <f t="shared" si="0"/>
        <v>0</v>
      </c>
      <c r="G18" s="74">
        <f t="shared" si="17"/>
        <v>0.10009099181073704</v>
      </c>
      <c r="H18" s="74">
        <f t="shared" si="0"/>
        <v>6.5830721003134793E-2</v>
      </c>
      <c r="I18" s="75" t="s">
        <v>15</v>
      </c>
      <c r="J18" s="76">
        <f t="shared" ref="J18" si="18">J17/J$23</f>
        <v>6.3492063492063489E-2</v>
      </c>
    </row>
    <row r="19" spans="1:11" ht="25.5" customHeight="1" x14ac:dyDescent="0.25">
      <c r="A19" s="402" t="s">
        <v>45</v>
      </c>
      <c r="B19" s="77" t="s">
        <v>12</v>
      </c>
      <c r="C19" s="78">
        <v>4</v>
      </c>
      <c r="D19" s="79">
        <v>1</v>
      </c>
      <c r="E19" s="79">
        <v>5</v>
      </c>
      <c r="F19" s="79">
        <v>4</v>
      </c>
      <c r="G19" s="79">
        <v>4</v>
      </c>
      <c r="H19" s="79">
        <v>0</v>
      </c>
      <c r="I19" s="80" t="s">
        <v>13</v>
      </c>
      <c r="J19" s="81">
        <f t="shared" ref="J19" si="19">SUM(C19:I19)</f>
        <v>18</v>
      </c>
    </row>
    <row r="20" spans="1:11" ht="25.5" customHeight="1" x14ac:dyDescent="0.25">
      <c r="A20" s="404"/>
      <c r="B20" s="72" t="s">
        <v>14</v>
      </c>
      <c r="C20" s="73">
        <f t="shared" ref="C20:G20" si="20">C19/C$23</f>
        <v>1.5748031496062992E-2</v>
      </c>
      <c r="D20" s="74">
        <f t="shared" si="20"/>
        <v>9.8039215686274508E-3</v>
      </c>
      <c r="E20" s="74">
        <f t="shared" si="20"/>
        <v>1.7482517482517484E-2</v>
      </c>
      <c r="F20" s="74">
        <f t="shared" si="0"/>
        <v>2.7586206896551724E-2</v>
      </c>
      <c r="G20" s="74">
        <f t="shared" si="20"/>
        <v>3.6396724294813468E-3</v>
      </c>
      <c r="H20" s="74">
        <f t="shared" si="0"/>
        <v>0</v>
      </c>
      <c r="I20" s="75" t="s">
        <v>15</v>
      </c>
      <c r="J20" s="76">
        <f t="shared" ref="J20" si="21">J19/J$23</f>
        <v>8.1632653061224497E-3</v>
      </c>
    </row>
    <row r="21" spans="1:11" ht="25.5" customHeight="1" x14ac:dyDescent="0.25">
      <c r="A21" s="402" t="s">
        <v>46</v>
      </c>
      <c r="B21" s="77" t="s">
        <v>12</v>
      </c>
      <c r="C21" s="78">
        <v>0</v>
      </c>
      <c r="D21" s="79">
        <v>3</v>
      </c>
      <c r="E21" s="79">
        <v>4</v>
      </c>
      <c r="F21" s="79">
        <v>11</v>
      </c>
      <c r="G21" s="79">
        <v>7</v>
      </c>
      <c r="H21" s="79">
        <v>0</v>
      </c>
      <c r="I21" s="80" t="s">
        <v>13</v>
      </c>
      <c r="J21" s="81">
        <f t="shared" ref="J21" si="22">SUM(C21:I21)</f>
        <v>25</v>
      </c>
    </row>
    <row r="22" spans="1:11" ht="25.5" customHeight="1" thickBot="1" x14ac:dyDescent="0.3">
      <c r="A22" s="403"/>
      <c r="B22" s="77" t="s">
        <v>14</v>
      </c>
      <c r="C22" s="82">
        <f t="shared" ref="C22:H22" si="23">C21/C$23</f>
        <v>0</v>
      </c>
      <c r="D22" s="83">
        <f t="shared" si="23"/>
        <v>2.9411764705882353E-2</v>
      </c>
      <c r="E22" s="83">
        <f t="shared" si="23"/>
        <v>1.3986013986013986E-2</v>
      </c>
      <c r="F22" s="83">
        <f t="shared" si="23"/>
        <v>7.586206896551724E-2</v>
      </c>
      <c r="G22" s="83">
        <f t="shared" si="23"/>
        <v>6.369426751592357E-3</v>
      </c>
      <c r="H22" s="83">
        <f t="shared" si="23"/>
        <v>0</v>
      </c>
      <c r="I22" s="84" t="s">
        <v>15</v>
      </c>
      <c r="J22" s="85">
        <f t="shared" ref="J22" si="24">J21/J$23</f>
        <v>1.1337868480725623E-2</v>
      </c>
    </row>
    <row r="23" spans="1:11" ht="38.25" customHeight="1" x14ac:dyDescent="0.25">
      <c r="A23" s="304" t="s">
        <v>47</v>
      </c>
      <c r="B23" s="67" t="s">
        <v>12</v>
      </c>
      <c r="C23" s="86">
        <f t="shared" ref="C23:H23" si="25">C5+C7+C9+C11+C13+C15+C17+C19+C21</f>
        <v>254</v>
      </c>
      <c r="D23" s="87">
        <f t="shared" si="25"/>
        <v>102</v>
      </c>
      <c r="E23" s="87">
        <f t="shared" si="25"/>
        <v>286</v>
      </c>
      <c r="F23" s="87">
        <f t="shared" si="25"/>
        <v>145</v>
      </c>
      <c r="G23" s="87">
        <f t="shared" si="25"/>
        <v>1099</v>
      </c>
      <c r="H23" s="87">
        <f t="shared" si="25"/>
        <v>319</v>
      </c>
      <c r="I23" s="88" t="s">
        <v>13</v>
      </c>
      <c r="J23" s="89">
        <f t="shared" ref="J23" si="26">J5+J7+J9+J11+J13+J15+J17+J19+J21</f>
        <v>2205</v>
      </c>
    </row>
    <row r="24" spans="1:11" ht="38.25" customHeight="1" thickBot="1" x14ac:dyDescent="0.3">
      <c r="A24" s="306"/>
      <c r="B24" s="90" t="s">
        <v>14</v>
      </c>
      <c r="C24" s="91">
        <f t="shared" ref="C24:H24" si="27">C23/C$23</f>
        <v>1</v>
      </c>
      <c r="D24" s="92">
        <f t="shared" si="27"/>
        <v>1</v>
      </c>
      <c r="E24" s="92">
        <f t="shared" si="27"/>
        <v>1</v>
      </c>
      <c r="F24" s="92">
        <f t="shared" si="27"/>
        <v>1</v>
      </c>
      <c r="G24" s="92">
        <f t="shared" si="27"/>
        <v>1</v>
      </c>
      <c r="H24" s="92">
        <f t="shared" si="27"/>
        <v>1</v>
      </c>
      <c r="I24" s="93" t="s">
        <v>15</v>
      </c>
      <c r="J24" s="94">
        <f>J23/J$23</f>
        <v>1</v>
      </c>
    </row>
    <row r="25" spans="1:11" ht="36" customHeight="1" thickBot="1" x14ac:dyDescent="0.35">
      <c r="A25" s="95"/>
      <c r="B25" s="96"/>
      <c r="C25" s="97"/>
      <c r="D25" s="97"/>
      <c r="E25" s="97"/>
      <c r="F25" s="97"/>
      <c r="G25" s="97"/>
      <c r="H25" s="97"/>
      <c r="I25" s="97"/>
      <c r="J25" s="97"/>
      <c r="K25" s="498"/>
    </row>
    <row r="26" spans="1:11" ht="45.75" customHeight="1" x14ac:dyDescent="0.25">
      <c r="A26" s="98" t="s">
        <v>48</v>
      </c>
      <c r="B26" s="99" t="s">
        <v>12</v>
      </c>
      <c r="C26" s="100">
        <v>22</v>
      </c>
      <c r="D26" s="101">
        <v>1</v>
      </c>
      <c r="E26" s="101">
        <v>0</v>
      </c>
      <c r="F26" s="101">
        <v>33</v>
      </c>
      <c r="G26" s="101">
        <v>75</v>
      </c>
      <c r="H26" s="102">
        <v>3</v>
      </c>
      <c r="I26" s="103" t="s">
        <v>13</v>
      </c>
      <c r="J26" s="104">
        <f>SUM(C26:I26)</f>
        <v>134</v>
      </c>
    </row>
    <row r="27" spans="1:11" ht="45.75" customHeight="1" thickBot="1" x14ac:dyDescent="0.3">
      <c r="A27" s="105" t="s">
        <v>29</v>
      </c>
      <c r="B27" s="90" t="s">
        <v>12</v>
      </c>
      <c r="C27" s="106">
        <f t="shared" ref="C27:H27" si="28">C28-C23-C26</f>
        <v>0</v>
      </c>
      <c r="D27" s="107">
        <f t="shared" si="28"/>
        <v>0</v>
      </c>
      <c r="E27" s="107">
        <f t="shared" si="28"/>
        <v>0</v>
      </c>
      <c r="F27" s="107">
        <f t="shared" si="28"/>
        <v>0</v>
      </c>
      <c r="G27" s="107">
        <f t="shared" si="28"/>
        <v>0</v>
      </c>
      <c r="H27" s="107">
        <f t="shared" si="28"/>
        <v>0</v>
      </c>
      <c r="I27" s="108">
        <v>59</v>
      </c>
      <c r="J27" s="109">
        <f t="shared" ref="J27" si="29">J28-J23-J26</f>
        <v>59</v>
      </c>
    </row>
    <row r="28" spans="1:11" ht="45.75" customHeight="1" thickBot="1" x14ac:dyDescent="0.3">
      <c r="A28" s="286" t="s">
        <v>30</v>
      </c>
      <c r="B28" s="90" t="s">
        <v>12</v>
      </c>
      <c r="C28" s="110">
        <v>276</v>
      </c>
      <c r="D28" s="111">
        <v>103</v>
      </c>
      <c r="E28" s="111">
        <v>286</v>
      </c>
      <c r="F28" s="111">
        <v>178</v>
      </c>
      <c r="G28" s="111">
        <v>1174</v>
      </c>
      <c r="H28" s="111">
        <v>322</v>
      </c>
      <c r="I28" s="112">
        <v>59</v>
      </c>
      <c r="J28" s="113">
        <f>SUM(C28:I28)</f>
        <v>2398</v>
      </c>
    </row>
    <row r="29" spans="1:11" ht="48.75" customHeight="1" thickBot="1" x14ac:dyDescent="0.3">
      <c r="A29" s="283"/>
      <c r="B29" s="34"/>
      <c r="C29" s="49"/>
      <c r="D29" s="49"/>
      <c r="E29" s="49"/>
      <c r="F29" s="49"/>
      <c r="G29" s="49"/>
      <c r="H29" s="49"/>
      <c r="I29" s="49"/>
      <c r="J29" s="50"/>
    </row>
    <row r="30" spans="1:11" ht="39.75" customHeight="1" x14ac:dyDescent="0.25">
      <c r="A30" s="313" t="s">
        <v>31</v>
      </c>
      <c r="B30" s="314"/>
      <c r="C30" s="314"/>
      <c r="D30" s="51"/>
      <c r="E30" s="51"/>
      <c r="F30" s="51"/>
      <c r="G30" s="51"/>
      <c r="H30" s="51"/>
      <c r="I30" s="51"/>
      <c r="J30" s="52"/>
    </row>
    <row r="31" spans="1:11" ht="39.75" customHeight="1" x14ac:dyDescent="0.25">
      <c r="A31" s="315" t="s">
        <v>32</v>
      </c>
      <c r="B31" s="316"/>
      <c r="C31" s="53">
        <v>1</v>
      </c>
      <c r="D31" s="54">
        <v>1</v>
      </c>
      <c r="E31" s="54">
        <v>1</v>
      </c>
      <c r="F31" s="54">
        <v>1</v>
      </c>
      <c r="G31" s="54">
        <v>2</v>
      </c>
      <c r="H31" s="54">
        <v>1</v>
      </c>
      <c r="I31" s="54">
        <v>0</v>
      </c>
      <c r="J31" s="55">
        <f>SUM(C31:I31)</f>
        <v>7</v>
      </c>
    </row>
    <row r="32" spans="1:11" ht="39.75" customHeight="1" thickBot="1" x14ac:dyDescent="0.3">
      <c r="A32" s="317" t="s">
        <v>33</v>
      </c>
      <c r="B32" s="318"/>
      <c r="C32" s="56">
        <v>1</v>
      </c>
      <c r="D32" s="57">
        <v>1</v>
      </c>
      <c r="E32" s="57">
        <v>1</v>
      </c>
      <c r="F32" s="57">
        <v>1</v>
      </c>
      <c r="G32" s="57">
        <v>2</v>
      </c>
      <c r="H32" s="57">
        <v>1</v>
      </c>
      <c r="I32" s="58">
        <v>1</v>
      </c>
      <c r="J32" s="59">
        <f>SUM(C32:I32)</f>
        <v>8</v>
      </c>
    </row>
    <row r="33" spans="1:10" ht="22.5" customHeight="1" x14ac:dyDescent="0.25">
      <c r="A33" s="114" t="s">
        <v>34</v>
      </c>
      <c r="B33" s="115"/>
      <c r="C33" s="62"/>
      <c r="D33" s="62"/>
      <c r="E33" s="62"/>
      <c r="F33" s="62"/>
      <c r="G33" s="62"/>
      <c r="H33" s="62"/>
      <c r="I33" s="62"/>
      <c r="J33" s="62"/>
    </row>
  </sheetData>
  <mergeCells count="17">
    <mergeCell ref="A21:A22"/>
    <mergeCell ref="A23:A24"/>
    <mergeCell ref="A30:C30"/>
    <mergeCell ref="A31:B31"/>
    <mergeCell ref="A32:B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D5544-E628-49E9-822A-6B974C6A3906}">
  <sheetPr>
    <tabColor rgb="FF00FF00"/>
    <pageSetUpPr fitToPage="1"/>
  </sheetPr>
  <dimension ref="A1:K44"/>
  <sheetViews>
    <sheetView zoomScale="57" zoomScaleNormal="57" workbookViewId="0">
      <selection sqref="A1:J1"/>
    </sheetView>
  </sheetViews>
  <sheetFormatPr baseColWidth="10" defaultRowHeight="15" x14ac:dyDescent="0.25"/>
  <cols>
    <col min="1" max="1" width="51.85546875" customWidth="1"/>
    <col min="2" max="2" width="13.85546875" customWidth="1"/>
    <col min="3" max="4" width="24.42578125" customWidth="1"/>
    <col min="5" max="5" width="30.140625" customWidth="1"/>
    <col min="6" max="10" width="24.42578125" customWidth="1"/>
  </cols>
  <sheetData>
    <row r="1" spans="1:11" ht="57" customHeight="1" x14ac:dyDescent="0.25">
      <c r="A1" s="499" t="s">
        <v>0</v>
      </c>
      <c r="B1" s="499"/>
      <c r="C1" s="499"/>
      <c r="D1" s="499"/>
      <c r="E1" s="499"/>
      <c r="F1" s="499"/>
      <c r="G1" s="499"/>
      <c r="H1" s="499"/>
      <c r="I1" s="499"/>
      <c r="J1" s="499"/>
      <c r="K1" s="116"/>
    </row>
    <row r="2" spans="1:11" ht="57" customHeight="1" thickBot="1" x14ac:dyDescent="0.3">
      <c r="A2" s="499" t="s">
        <v>150</v>
      </c>
      <c r="B2" s="499"/>
      <c r="C2" s="500"/>
      <c r="D2" s="500"/>
      <c r="E2" s="500"/>
      <c r="F2" s="500"/>
      <c r="G2" s="500"/>
      <c r="H2" s="500"/>
      <c r="I2" s="500"/>
      <c r="J2" s="500"/>
      <c r="K2" s="116"/>
    </row>
    <row r="3" spans="1:11" ht="51.75" customHeight="1" thickBot="1" x14ac:dyDescent="0.3">
      <c r="A3" s="304" t="s">
        <v>1</v>
      </c>
      <c r="B3" s="305"/>
      <c r="C3" s="405" t="s">
        <v>2</v>
      </c>
      <c r="D3" s="308"/>
      <c r="E3" s="308"/>
      <c r="F3" s="308"/>
      <c r="G3" s="308"/>
      <c r="H3" s="308"/>
      <c r="I3" s="308"/>
      <c r="J3" s="309"/>
      <c r="K3" s="116"/>
    </row>
    <row r="4" spans="1:11" ht="48" customHeight="1" thickBot="1" x14ac:dyDescent="0.3">
      <c r="A4" s="306"/>
      <c r="B4" s="307"/>
      <c r="C4" s="257" t="s">
        <v>3</v>
      </c>
      <c r="D4" s="3" t="s">
        <v>151</v>
      </c>
      <c r="E4" s="64" t="s">
        <v>5</v>
      </c>
      <c r="F4" s="64" t="s">
        <v>6</v>
      </c>
      <c r="G4" s="64" t="s">
        <v>7</v>
      </c>
      <c r="H4" s="3" t="s">
        <v>8</v>
      </c>
      <c r="I4" s="65" t="s">
        <v>9</v>
      </c>
      <c r="J4" s="66" t="s">
        <v>10</v>
      </c>
      <c r="K4" s="116"/>
    </row>
    <row r="5" spans="1:11" ht="31.5" customHeight="1" x14ac:dyDescent="0.25">
      <c r="A5" s="403" t="s">
        <v>11</v>
      </c>
      <c r="B5" s="67" t="s">
        <v>12</v>
      </c>
      <c r="C5" s="68">
        <v>255</v>
      </c>
      <c r="D5" s="69">
        <v>0</v>
      </c>
      <c r="E5" s="69">
        <v>29</v>
      </c>
      <c r="F5" s="69">
        <v>4</v>
      </c>
      <c r="G5" s="69">
        <v>83</v>
      </c>
      <c r="H5" s="69" t="s">
        <v>13</v>
      </c>
      <c r="I5" s="70" t="s">
        <v>13</v>
      </c>
      <c r="J5" s="438">
        <f>SUM(C5:I5)</f>
        <v>371</v>
      </c>
      <c r="K5" s="116"/>
    </row>
    <row r="6" spans="1:11" ht="31.5" customHeight="1" x14ac:dyDescent="0.25">
      <c r="A6" s="404"/>
      <c r="B6" s="72" t="s">
        <v>14</v>
      </c>
      <c r="C6" s="73">
        <f t="shared" ref="C6:G20" si="0">C5/C$29</f>
        <v>0.98455598455598459</v>
      </c>
      <c r="D6" s="74">
        <f t="shared" si="0"/>
        <v>0</v>
      </c>
      <c r="E6" s="74">
        <f t="shared" si="0"/>
        <v>0.10139860139860139</v>
      </c>
      <c r="F6" s="74">
        <f t="shared" si="0"/>
        <v>2.2727272727272728E-2</v>
      </c>
      <c r="G6" s="74">
        <f t="shared" si="0"/>
        <v>7.4842200180342655E-2</v>
      </c>
      <c r="H6" s="74" t="s">
        <v>15</v>
      </c>
      <c r="I6" s="75" t="s">
        <v>15</v>
      </c>
      <c r="J6" s="263">
        <f t="shared" ref="J6" si="1">J5/J$29</f>
        <v>0.19192964304190377</v>
      </c>
      <c r="K6" s="116"/>
    </row>
    <row r="7" spans="1:11" ht="25.5" customHeight="1" x14ac:dyDescent="0.25">
      <c r="A7" s="402" t="s">
        <v>16</v>
      </c>
      <c r="B7" s="77" t="s">
        <v>12</v>
      </c>
      <c r="C7" s="78">
        <v>2</v>
      </c>
      <c r="D7" s="79">
        <v>0</v>
      </c>
      <c r="E7" s="79">
        <v>143</v>
      </c>
      <c r="F7" s="79">
        <v>0</v>
      </c>
      <c r="G7" s="79">
        <v>30</v>
      </c>
      <c r="H7" s="79" t="s">
        <v>13</v>
      </c>
      <c r="I7" s="80" t="s">
        <v>13</v>
      </c>
      <c r="J7" s="265">
        <f t="shared" ref="J7" si="2">SUM(C7:I7)</f>
        <v>175</v>
      </c>
      <c r="K7" s="116"/>
    </row>
    <row r="8" spans="1:11" ht="25.5" customHeight="1" x14ac:dyDescent="0.25">
      <c r="A8" s="404"/>
      <c r="B8" s="72" t="s">
        <v>14</v>
      </c>
      <c r="C8" s="73">
        <f t="shared" ref="C8:G8" si="3">C7/C$29</f>
        <v>7.7220077220077222E-3</v>
      </c>
      <c r="D8" s="74">
        <f t="shared" si="3"/>
        <v>0</v>
      </c>
      <c r="E8" s="74">
        <f t="shared" si="3"/>
        <v>0.5</v>
      </c>
      <c r="F8" s="74">
        <f t="shared" si="0"/>
        <v>0</v>
      </c>
      <c r="G8" s="74">
        <f t="shared" si="3"/>
        <v>2.7051397655545536E-2</v>
      </c>
      <c r="H8" s="74" t="s">
        <v>15</v>
      </c>
      <c r="I8" s="75" t="s">
        <v>15</v>
      </c>
      <c r="J8" s="263">
        <f t="shared" ref="J8" si="4">J7/J$29</f>
        <v>9.0532850491464048E-2</v>
      </c>
      <c r="K8" s="116"/>
    </row>
    <row r="9" spans="1:11" ht="25.5" customHeight="1" x14ac:dyDescent="0.25">
      <c r="A9" s="402" t="s">
        <v>17</v>
      </c>
      <c r="B9" s="77" t="s">
        <v>12</v>
      </c>
      <c r="C9" s="78">
        <v>0</v>
      </c>
      <c r="D9" s="79">
        <v>96</v>
      </c>
      <c r="E9" s="79">
        <v>7</v>
      </c>
      <c r="F9" s="79">
        <v>2</v>
      </c>
      <c r="G9" s="79">
        <v>50</v>
      </c>
      <c r="H9" s="79" t="s">
        <v>13</v>
      </c>
      <c r="I9" s="80" t="s">
        <v>13</v>
      </c>
      <c r="J9" s="265">
        <f t="shared" ref="J9" si="5">SUM(C9:I9)</f>
        <v>155</v>
      </c>
      <c r="K9" s="116"/>
    </row>
    <row r="10" spans="1:11" ht="25.5" customHeight="1" x14ac:dyDescent="0.25">
      <c r="A10" s="404"/>
      <c r="B10" s="72" t="s">
        <v>14</v>
      </c>
      <c r="C10" s="73">
        <f t="shared" ref="C10:G10" si="6">C9/C$29</f>
        <v>0</v>
      </c>
      <c r="D10" s="74">
        <f t="shared" si="6"/>
        <v>0.93203883495145634</v>
      </c>
      <c r="E10" s="74">
        <f t="shared" si="6"/>
        <v>2.4475524475524476E-2</v>
      </c>
      <c r="F10" s="74">
        <f t="shared" si="0"/>
        <v>1.1363636363636364E-2</v>
      </c>
      <c r="G10" s="74">
        <f t="shared" si="6"/>
        <v>4.5085662759242563E-2</v>
      </c>
      <c r="H10" s="74" t="s">
        <v>15</v>
      </c>
      <c r="I10" s="75" t="s">
        <v>15</v>
      </c>
      <c r="J10" s="263">
        <f t="shared" ref="J10" si="7">J9/J$29</f>
        <v>8.0186239006725293E-2</v>
      </c>
      <c r="K10" s="116"/>
    </row>
    <row r="11" spans="1:11" ht="25.5" customHeight="1" x14ac:dyDescent="0.25">
      <c r="A11" s="402" t="s">
        <v>18</v>
      </c>
      <c r="B11" s="77" t="s">
        <v>12</v>
      </c>
      <c r="C11" s="78">
        <v>0</v>
      </c>
      <c r="D11" s="79">
        <v>0</v>
      </c>
      <c r="E11" s="79">
        <v>32</v>
      </c>
      <c r="F11" s="79">
        <v>160</v>
      </c>
      <c r="G11" s="79">
        <v>24</v>
      </c>
      <c r="H11" s="79" t="s">
        <v>13</v>
      </c>
      <c r="I11" s="80" t="s">
        <v>13</v>
      </c>
      <c r="J11" s="265">
        <f t="shared" ref="J11" si="8">SUM(C11:I11)</f>
        <v>216</v>
      </c>
      <c r="K11" s="116"/>
    </row>
    <row r="12" spans="1:11" ht="25.5" customHeight="1" x14ac:dyDescent="0.25">
      <c r="A12" s="404"/>
      <c r="B12" s="72" t="s">
        <v>14</v>
      </c>
      <c r="C12" s="73">
        <f t="shared" ref="C12:G12" si="9">C11/C$29</f>
        <v>0</v>
      </c>
      <c r="D12" s="74">
        <f t="shared" si="9"/>
        <v>0</v>
      </c>
      <c r="E12" s="74">
        <f t="shared" si="9"/>
        <v>0.11188811188811189</v>
      </c>
      <c r="F12" s="74">
        <f t="shared" si="0"/>
        <v>0.90909090909090906</v>
      </c>
      <c r="G12" s="74">
        <f t="shared" si="9"/>
        <v>2.1641118124436431E-2</v>
      </c>
      <c r="H12" s="74" t="s">
        <v>15</v>
      </c>
      <c r="I12" s="75" t="s">
        <v>15</v>
      </c>
      <c r="J12" s="263">
        <f t="shared" ref="J12" si="10">J11/J$29</f>
        <v>0.11174340403517848</v>
      </c>
      <c r="K12" s="116"/>
    </row>
    <row r="13" spans="1:11" ht="25.5" customHeight="1" x14ac:dyDescent="0.25">
      <c r="A13" s="402" t="s">
        <v>19</v>
      </c>
      <c r="B13" s="77" t="s">
        <v>12</v>
      </c>
      <c r="C13" s="78">
        <v>0</v>
      </c>
      <c r="D13" s="79">
        <v>0</v>
      </c>
      <c r="E13" s="79">
        <v>15</v>
      </c>
      <c r="F13" s="79">
        <v>1</v>
      </c>
      <c r="G13" s="79">
        <v>880</v>
      </c>
      <c r="H13" s="79" t="s">
        <v>13</v>
      </c>
      <c r="I13" s="80" t="s">
        <v>13</v>
      </c>
      <c r="J13" s="265">
        <f t="shared" ref="J13" si="11">SUM(C13:I13)</f>
        <v>896</v>
      </c>
      <c r="K13" s="116"/>
    </row>
    <row r="14" spans="1:11" ht="25.5" customHeight="1" x14ac:dyDescent="0.25">
      <c r="A14" s="404"/>
      <c r="B14" s="72" t="s">
        <v>14</v>
      </c>
      <c r="C14" s="73">
        <f t="shared" ref="C14:G14" si="12">C13/C$29</f>
        <v>0</v>
      </c>
      <c r="D14" s="74">
        <f t="shared" si="12"/>
        <v>0</v>
      </c>
      <c r="E14" s="74">
        <f t="shared" si="12"/>
        <v>5.2447552447552448E-2</v>
      </c>
      <c r="F14" s="74">
        <f t="shared" si="0"/>
        <v>5.681818181818182E-3</v>
      </c>
      <c r="G14" s="74">
        <f t="shared" si="12"/>
        <v>0.79350766456266908</v>
      </c>
      <c r="H14" s="74" t="s">
        <v>15</v>
      </c>
      <c r="I14" s="75" t="s">
        <v>15</v>
      </c>
      <c r="J14" s="263">
        <f t="shared" ref="J14" si="13">J13/J$29</f>
        <v>0.4635281945162959</v>
      </c>
      <c r="K14" s="116"/>
    </row>
    <row r="15" spans="1:11" ht="25.5" customHeight="1" x14ac:dyDescent="0.25">
      <c r="A15" s="402" t="s">
        <v>20</v>
      </c>
      <c r="B15" s="77" t="s">
        <v>12</v>
      </c>
      <c r="C15" s="78">
        <v>0</v>
      </c>
      <c r="D15" s="79">
        <v>0</v>
      </c>
      <c r="E15" s="79">
        <v>7</v>
      </c>
      <c r="F15" s="79">
        <v>5</v>
      </c>
      <c r="G15" s="79">
        <v>7</v>
      </c>
      <c r="H15" s="79" t="s">
        <v>13</v>
      </c>
      <c r="I15" s="80" t="s">
        <v>13</v>
      </c>
      <c r="J15" s="265">
        <f t="shared" ref="J15" si="14">SUM(C15:I15)</f>
        <v>19</v>
      </c>
      <c r="K15" s="116"/>
    </row>
    <row r="16" spans="1:11" ht="25.5" customHeight="1" x14ac:dyDescent="0.25">
      <c r="A16" s="404"/>
      <c r="B16" s="72" t="s">
        <v>14</v>
      </c>
      <c r="C16" s="73">
        <f t="shared" ref="C16:G16" si="15">C15/C$29</f>
        <v>0</v>
      </c>
      <c r="D16" s="74">
        <f t="shared" si="15"/>
        <v>0</v>
      </c>
      <c r="E16" s="74">
        <f t="shared" si="15"/>
        <v>2.4475524475524476E-2</v>
      </c>
      <c r="F16" s="74">
        <f t="shared" si="0"/>
        <v>2.8409090909090908E-2</v>
      </c>
      <c r="G16" s="74">
        <f t="shared" si="15"/>
        <v>6.3119927862939585E-3</v>
      </c>
      <c r="H16" s="74" t="s">
        <v>15</v>
      </c>
      <c r="I16" s="75" t="s">
        <v>15</v>
      </c>
      <c r="J16" s="263">
        <f t="shared" ref="J16" si="16">J15/J$29</f>
        <v>9.8292809105018104E-3</v>
      </c>
      <c r="K16" s="116"/>
    </row>
    <row r="17" spans="1:11" ht="25.5" customHeight="1" x14ac:dyDescent="0.25">
      <c r="A17" s="402" t="s">
        <v>21</v>
      </c>
      <c r="B17" s="77" t="s">
        <v>12</v>
      </c>
      <c r="C17" s="78">
        <v>0</v>
      </c>
      <c r="D17" s="79">
        <v>0</v>
      </c>
      <c r="E17" s="79">
        <v>1</v>
      </c>
      <c r="F17" s="79">
        <v>0</v>
      </c>
      <c r="G17" s="79">
        <v>3</v>
      </c>
      <c r="H17" s="79" t="s">
        <v>13</v>
      </c>
      <c r="I17" s="80" t="s">
        <v>13</v>
      </c>
      <c r="J17" s="265">
        <f t="shared" ref="J17" si="17">SUM(C17:I17)</f>
        <v>4</v>
      </c>
      <c r="K17" s="116"/>
    </row>
    <row r="18" spans="1:11" ht="25.5" customHeight="1" x14ac:dyDescent="0.25">
      <c r="A18" s="404"/>
      <c r="B18" s="72" t="s">
        <v>14</v>
      </c>
      <c r="C18" s="73">
        <f t="shared" ref="C18:G18" si="18">C17/C$29</f>
        <v>0</v>
      </c>
      <c r="D18" s="74">
        <f t="shared" si="18"/>
        <v>0</v>
      </c>
      <c r="E18" s="74">
        <f t="shared" si="18"/>
        <v>3.4965034965034965E-3</v>
      </c>
      <c r="F18" s="74">
        <f t="shared" si="0"/>
        <v>0</v>
      </c>
      <c r="G18" s="74">
        <f t="shared" si="18"/>
        <v>2.7051397655545538E-3</v>
      </c>
      <c r="H18" s="74" t="s">
        <v>15</v>
      </c>
      <c r="I18" s="75" t="s">
        <v>15</v>
      </c>
      <c r="J18" s="263">
        <f t="shared" ref="J18" si="19">J17/J$29</f>
        <v>2.0693222969477496E-3</v>
      </c>
      <c r="K18" s="116"/>
    </row>
    <row r="19" spans="1:11" ht="25.5" customHeight="1" x14ac:dyDescent="0.25">
      <c r="A19" s="402" t="s">
        <v>22</v>
      </c>
      <c r="B19" s="77" t="s">
        <v>12</v>
      </c>
      <c r="C19" s="78">
        <v>0</v>
      </c>
      <c r="D19" s="79">
        <v>5</v>
      </c>
      <c r="E19" s="79">
        <v>7</v>
      </c>
      <c r="F19" s="79">
        <v>2</v>
      </c>
      <c r="G19" s="79">
        <v>5</v>
      </c>
      <c r="H19" s="79" t="s">
        <v>13</v>
      </c>
      <c r="I19" s="80" t="s">
        <v>13</v>
      </c>
      <c r="J19" s="265">
        <f t="shared" ref="J19" si="20">SUM(C19:I19)</f>
        <v>19</v>
      </c>
      <c r="K19" s="116"/>
    </row>
    <row r="20" spans="1:11" ht="25.5" customHeight="1" x14ac:dyDescent="0.25">
      <c r="A20" s="404"/>
      <c r="B20" s="72" t="s">
        <v>14</v>
      </c>
      <c r="C20" s="73">
        <f t="shared" ref="C20:G20" si="21">C19/C$29</f>
        <v>0</v>
      </c>
      <c r="D20" s="74">
        <f t="shared" si="21"/>
        <v>4.8543689320388349E-2</v>
      </c>
      <c r="E20" s="74">
        <f t="shared" si="21"/>
        <v>2.4475524475524476E-2</v>
      </c>
      <c r="F20" s="74">
        <f t="shared" si="0"/>
        <v>1.1363636363636364E-2</v>
      </c>
      <c r="G20" s="74">
        <f t="shared" si="21"/>
        <v>4.508566275924256E-3</v>
      </c>
      <c r="H20" s="74" t="s">
        <v>15</v>
      </c>
      <c r="I20" s="75" t="s">
        <v>15</v>
      </c>
      <c r="J20" s="263">
        <f t="shared" ref="J20" si="22">J19/J$29</f>
        <v>9.8292809105018104E-3</v>
      </c>
      <c r="K20" s="116"/>
    </row>
    <row r="21" spans="1:11" ht="25.5" customHeight="1" x14ac:dyDescent="0.25">
      <c r="A21" s="402" t="s">
        <v>23</v>
      </c>
      <c r="B21" s="77" t="s">
        <v>12</v>
      </c>
      <c r="C21" s="78">
        <v>2</v>
      </c>
      <c r="D21" s="79">
        <v>1</v>
      </c>
      <c r="E21" s="79">
        <v>23</v>
      </c>
      <c r="F21" s="79">
        <v>1</v>
      </c>
      <c r="G21" s="79">
        <v>17</v>
      </c>
      <c r="H21" s="79" t="s">
        <v>13</v>
      </c>
      <c r="I21" s="80" t="s">
        <v>13</v>
      </c>
      <c r="J21" s="265">
        <f t="shared" ref="J21" si="23">SUM(C21:I21)</f>
        <v>44</v>
      </c>
      <c r="K21" s="116"/>
    </row>
    <row r="22" spans="1:11" ht="25.5" customHeight="1" x14ac:dyDescent="0.25">
      <c r="A22" s="404"/>
      <c r="B22" s="72" t="s">
        <v>14</v>
      </c>
      <c r="C22" s="73">
        <f t="shared" ref="C22:G28" si="24">C21/C$29</f>
        <v>7.7220077220077222E-3</v>
      </c>
      <c r="D22" s="74">
        <f t="shared" si="24"/>
        <v>9.7087378640776691E-3</v>
      </c>
      <c r="E22" s="74">
        <f t="shared" si="24"/>
        <v>8.0419580419580416E-2</v>
      </c>
      <c r="F22" s="74">
        <f t="shared" si="24"/>
        <v>5.681818181818182E-3</v>
      </c>
      <c r="G22" s="74">
        <f t="shared" si="24"/>
        <v>1.5329125338142471E-2</v>
      </c>
      <c r="H22" s="74" t="s">
        <v>15</v>
      </c>
      <c r="I22" s="75" t="s">
        <v>15</v>
      </c>
      <c r="J22" s="263">
        <f t="shared" ref="J22" si="25">J21/J$29</f>
        <v>2.2762545266425245E-2</v>
      </c>
      <c r="K22" s="116"/>
    </row>
    <row r="23" spans="1:11" ht="25.5" customHeight="1" x14ac:dyDescent="0.25">
      <c r="A23" s="402" t="s">
        <v>24</v>
      </c>
      <c r="B23" s="77" t="s">
        <v>12</v>
      </c>
      <c r="C23" s="78">
        <v>0</v>
      </c>
      <c r="D23" s="79">
        <v>1</v>
      </c>
      <c r="E23" s="79">
        <v>2</v>
      </c>
      <c r="F23" s="79">
        <v>0</v>
      </c>
      <c r="G23" s="79">
        <v>1</v>
      </c>
      <c r="H23" s="79" t="s">
        <v>13</v>
      </c>
      <c r="I23" s="80" t="s">
        <v>13</v>
      </c>
      <c r="J23" s="265">
        <f t="shared" ref="J23" si="26">SUM(C23:I23)</f>
        <v>4</v>
      </c>
      <c r="K23" s="116"/>
    </row>
    <row r="24" spans="1:11" ht="25.5" customHeight="1" x14ac:dyDescent="0.25">
      <c r="A24" s="404"/>
      <c r="B24" s="72" t="s">
        <v>14</v>
      </c>
      <c r="C24" s="73">
        <f t="shared" ref="C24:G24" si="27">C23/C$29</f>
        <v>0</v>
      </c>
      <c r="D24" s="74">
        <f t="shared" si="27"/>
        <v>9.7087378640776691E-3</v>
      </c>
      <c r="E24" s="74">
        <f t="shared" si="27"/>
        <v>6.993006993006993E-3</v>
      </c>
      <c r="F24" s="74">
        <f t="shared" si="24"/>
        <v>0</v>
      </c>
      <c r="G24" s="74">
        <f t="shared" si="27"/>
        <v>9.0171325518485117E-4</v>
      </c>
      <c r="H24" s="74" t="s">
        <v>15</v>
      </c>
      <c r="I24" s="75" t="s">
        <v>15</v>
      </c>
      <c r="J24" s="263">
        <f t="shared" ref="J24" si="28">J23/J$29</f>
        <v>2.0693222969477496E-3</v>
      </c>
      <c r="K24" s="116"/>
    </row>
    <row r="25" spans="1:11" ht="25.5" customHeight="1" x14ac:dyDescent="0.25">
      <c r="A25" s="402" t="s">
        <v>25</v>
      </c>
      <c r="B25" s="77" t="s">
        <v>12</v>
      </c>
      <c r="C25" s="78">
        <v>0</v>
      </c>
      <c r="D25" s="79">
        <v>0</v>
      </c>
      <c r="E25" s="79">
        <v>11</v>
      </c>
      <c r="F25" s="79">
        <v>1</v>
      </c>
      <c r="G25" s="79">
        <v>8</v>
      </c>
      <c r="H25" s="79" t="s">
        <v>13</v>
      </c>
      <c r="I25" s="80" t="s">
        <v>13</v>
      </c>
      <c r="J25" s="265">
        <f t="shared" ref="J25" si="29">SUM(C25:I25)</f>
        <v>20</v>
      </c>
      <c r="K25" s="116"/>
    </row>
    <row r="26" spans="1:11" ht="25.5" customHeight="1" x14ac:dyDescent="0.25">
      <c r="A26" s="404"/>
      <c r="B26" s="72" t="s">
        <v>14</v>
      </c>
      <c r="C26" s="73">
        <f t="shared" ref="C26:G26" si="30">C25/C$29</f>
        <v>0</v>
      </c>
      <c r="D26" s="74">
        <f t="shared" si="30"/>
        <v>0</v>
      </c>
      <c r="E26" s="74">
        <f t="shared" si="30"/>
        <v>3.8461538461538464E-2</v>
      </c>
      <c r="F26" s="74">
        <f t="shared" si="24"/>
        <v>5.681818181818182E-3</v>
      </c>
      <c r="G26" s="74">
        <f t="shared" si="30"/>
        <v>7.2137060414788094E-3</v>
      </c>
      <c r="H26" s="74" t="s">
        <v>15</v>
      </c>
      <c r="I26" s="75" t="s">
        <v>15</v>
      </c>
      <c r="J26" s="263">
        <f t="shared" ref="J26" si="31">J25/J$29</f>
        <v>1.0346611484738748E-2</v>
      </c>
      <c r="K26" s="116"/>
    </row>
    <row r="27" spans="1:11" ht="25.5" customHeight="1" x14ac:dyDescent="0.25">
      <c r="A27" s="402" t="s">
        <v>26</v>
      </c>
      <c r="B27" s="77" t="s">
        <v>12</v>
      </c>
      <c r="C27" s="78">
        <v>0</v>
      </c>
      <c r="D27" s="79">
        <v>0</v>
      </c>
      <c r="E27" s="79">
        <v>9</v>
      </c>
      <c r="F27" s="79">
        <v>0</v>
      </c>
      <c r="G27" s="79">
        <v>1</v>
      </c>
      <c r="H27" s="79" t="s">
        <v>13</v>
      </c>
      <c r="I27" s="80" t="s">
        <v>13</v>
      </c>
      <c r="J27" s="265">
        <f t="shared" ref="J27" si="32">SUM(C27:I27)</f>
        <v>10</v>
      </c>
      <c r="K27" s="116"/>
    </row>
    <row r="28" spans="1:11" ht="25.5" customHeight="1" thickBot="1" x14ac:dyDescent="0.3">
      <c r="A28" s="403"/>
      <c r="B28" s="77" t="s">
        <v>14</v>
      </c>
      <c r="C28" s="82">
        <f t="shared" ref="C28:G28" si="33">C27/C$29</f>
        <v>0</v>
      </c>
      <c r="D28" s="83">
        <f t="shared" si="33"/>
        <v>0</v>
      </c>
      <c r="E28" s="83">
        <f t="shared" si="33"/>
        <v>3.1468531468531472E-2</v>
      </c>
      <c r="F28" s="74">
        <f t="shared" si="24"/>
        <v>0</v>
      </c>
      <c r="G28" s="83">
        <f t="shared" si="33"/>
        <v>9.0171325518485117E-4</v>
      </c>
      <c r="H28" s="83" t="s">
        <v>15</v>
      </c>
      <c r="I28" s="84" t="s">
        <v>15</v>
      </c>
      <c r="J28" s="501">
        <f t="shared" ref="J28" si="34">J27/J$29</f>
        <v>5.1733057423693739E-3</v>
      </c>
      <c r="K28" s="116"/>
    </row>
    <row r="29" spans="1:11" ht="32.25" customHeight="1" x14ac:dyDescent="0.25">
      <c r="A29" s="304" t="s">
        <v>27</v>
      </c>
      <c r="B29" s="502" t="s">
        <v>12</v>
      </c>
      <c r="C29" s="86">
        <f t="shared" ref="C29:G29" si="35">C5+C7+C9+C11+C13+C15+C17+C19+C21+C23+C25+C27</f>
        <v>259</v>
      </c>
      <c r="D29" s="87">
        <f t="shared" si="35"/>
        <v>103</v>
      </c>
      <c r="E29" s="87">
        <f t="shared" si="35"/>
        <v>286</v>
      </c>
      <c r="F29" s="87">
        <f t="shared" si="35"/>
        <v>176</v>
      </c>
      <c r="G29" s="87">
        <f t="shared" si="35"/>
        <v>1109</v>
      </c>
      <c r="H29" s="87" t="s">
        <v>13</v>
      </c>
      <c r="I29" s="88" t="s">
        <v>13</v>
      </c>
      <c r="J29" s="503">
        <f t="shared" ref="J29" si="36">J5+J7+J9+J11+J13+J15+J17+J19+J21+J23+J25+J27</f>
        <v>1933</v>
      </c>
      <c r="K29" s="116"/>
    </row>
    <row r="30" spans="1:11" ht="32.25" customHeight="1" thickBot="1" x14ac:dyDescent="0.3">
      <c r="A30" s="306"/>
      <c r="B30" s="269" t="s">
        <v>14</v>
      </c>
      <c r="C30" s="91">
        <f t="shared" ref="C30:G30" si="37">C29/C$29</f>
        <v>1</v>
      </c>
      <c r="D30" s="92">
        <f t="shared" si="37"/>
        <v>1</v>
      </c>
      <c r="E30" s="92">
        <f t="shared" si="37"/>
        <v>1</v>
      </c>
      <c r="F30" s="92">
        <f t="shared" si="37"/>
        <v>1</v>
      </c>
      <c r="G30" s="92">
        <f t="shared" si="37"/>
        <v>1</v>
      </c>
      <c r="H30" s="92" t="s">
        <v>15</v>
      </c>
      <c r="I30" s="93" t="s">
        <v>15</v>
      </c>
      <c r="J30" s="270">
        <f t="shared" ref="J30" si="38">J29/J$29</f>
        <v>1</v>
      </c>
      <c r="K30" s="116"/>
    </row>
    <row r="31" spans="1:11" ht="36" customHeight="1" thickBot="1" x14ac:dyDescent="0.3">
      <c r="A31" s="95"/>
      <c r="B31" s="96"/>
      <c r="C31" s="97"/>
      <c r="D31" s="97"/>
      <c r="E31" s="97"/>
      <c r="F31" s="97"/>
      <c r="G31" s="97"/>
      <c r="H31" s="97"/>
      <c r="I31" s="97"/>
      <c r="J31" s="97"/>
      <c r="K31" s="116"/>
    </row>
    <row r="32" spans="1:11" ht="57" customHeight="1" x14ac:dyDescent="0.25">
      <c r="A32" s="98" t="s">
        <v>28</v>
      </c>
      <c r="B32" s="504" t="s">
        <v>12</v>
      </c>
      <c r="C32" s="100">
        <v>17</v>
      </c>
      <c r="D32" s="101">
        <v>0</v>
      </c>
      <c r="E32" s="101">
        <v>0</v>
      </c>
      <c r="F32" s="101">
        <v>2</v>
      </c>
      <c r="G32" s="101">
        <v>65</v>
      </c>
      <c r="H32" s="102" t="s">
        <v>13</v>
      </c>
      <c r="I32" s="103" t="s">
        <v>13</v>
      </c>
      <c r="J32" s="104">
        <f>SUM(C32:I32)</f>
        <v>84</v>
      </c>
      <c r="K32" s="116"/>
    </row>
    <row r="33" spans="1:11" ht="55.5" customHeight="1" thickBot="1" x14ac:dyDescent="0.3">
      <c r="A33" s="105" t="s">
        <v>29</v>
      </c>
      <c r="B33" s="505" t="s">
        <v>12</v>
      </c>
      <c r="C33" s="106">
        <f t="shared" ref="C33:G33" si="39">C34-C29-C32</f>
        <v>0</v>
      </c>
      <c r="D33" s="107">
        <f t="shared" si="39"/>
        <v>0</v>
      </c>
      <c r="E33" s="107">
        <f t="shared" si="39"/>
        <v>0</v>
      </c>
      <c r="F33" s="107">
        <f t="shared" si="39"/>
        <v>0</v>
      </c>
      <c r="G33" s="107">
        <f t="shared" si="39"/>
        <v>0</v>
      </c>
      <c r="H33" s="107">
        <v>322</v>
      </c>
      <c r="I33" s="108">
        <v>59</v>
      </c>
      <c r="J33" s="109">
        <f t="shared" ref="J33" si="40">J34-J29-J32</f>
        <v>381</v>
      </c>
      <c r="K33" s="116"/>
    </row>
    <row r="34" spans="1:11" ht="54.75" customHeight="1" thickBot="1" x14ac:dyDescent="0.3">
      <c r="A34" s="286" t="s">
        <v>30</v>
      </c>
      <c r="B34" s="505" t="s">
        <v>12</v>
      </c>
      <c r="C34" s="110">
        <v>276</v>
      </c>
      <c r="D34" s="111">
        <v>103</v>
      </c>
      <c r="E34" s="111">
        <v>286</v>
      </c>
      <c r="F34" s="111">
        <v>178</v>
      </c>
      <c r="G34" s="111">
        <v>1174</v>
      </c>
      <c r="H34" s="111">
        <v>322</v>
      </c>
      <c r="I34" s="112">
        <v>59</v>
      </c>
      <c r="J34" s="113">
        <f>SUM(C34:I34)</f>
        <v>2398</v>
      </c>
      <c r="K34" s="116"/>
    </row>
    <row r="35" spans="1:11" ht="54.75" customHeight="1" thickBot="1" x14ac:dyDescent="0.3">
      <c r="A35" s="281"/>
      <c r="B35" s="95"/>
      <c r="C35" s="273"/>
      <c r="D35" s="273"/>
      <c r="E35" s="273"/>
      <c r="F35" s="273"/>
      <c r="G35" s="273"/>
      <c r="H35" s="273"/>
      <c r="I35" s="273"/>
      <c r="J35" s="274"/>
      <c r="K35" s="116"/>
    </row>
    <row r="36" spans="1:11" ht="41.25" customHeight="1" x14ac:dyDescent="0.25">
      <c r="A36" s="295" t="s">
        <v>31</v>
      </c>
      <c r="B36" s="296"/>
      <c r="C36" s="506"/>
      <c r="D36" s="51"/>
      <c r="E36" s="51"/>
      <c r="F36" s="51"/>
      <c r="G36" s="51"/>
      <c r="H36" s="51"/>
      <c r="I36" s="51"/>
      <c r="J36" s="89"/>
      <c r="K36" s="116"/>
    </row>
    <row r="37" spans="1:11" ht="41.25" customHeight="1" x14ac:dyDescent="0.25">
      <c r="A37" s="297" t="s">
        <v>32</v>
      </c>
      <c r="B37" s="298"/>
      <c r="C37" s="255">
        <v>1</v>
      </c>
      <c r="D37" s="275">
        <v>1</v>
      </c>
      <c r="E37" s="275">
        <v>1</v>
      </c>
      <c r="F37" s="275">
        <v>1</v>
      </c>
      <c r="G37" s="275">
        <v>1</v>
      </c>
      <c r="H37" s="275">
        <v>0</v>
      </c>
      <c r="I37" s="275">
        <v>0</v>
      </c>
      <c r="J37" s="276">
        <f>SUM(C37:I37)</f>
        <v>5</v>
      </c>
      <c r="K37" s="116"/>
    </row>
    <row r="38" spans="1:11" ht="41.25" customHeight="1" thickBot="1" x14ac:dyDescent="0.3">
      <c r="A38" s="299" t="s">
        <v>33</v>
      </c>
      <c r="B38" s="300"/>
      <c r="C38" s="277">
        <v>1</v>
      </c>
      <c r="D38" s="278">
        <v>1</v>
      </c>
      <c r="E38" s="278">
        <v>1</v>
      </c>
      <c r="F38" s="278">
        <v>1</v>
      </c>
      <c r="G38" s="278">
        <v>2</v>
      </c>
      <c r="H38" s="278">
        <v>1</v>
      </c>
      <c r="I38" s="279">
        <v>1</v>
      </c>
      <c r="J38" s="280">
        <f>SUM(C38:I38)</f>
        <v>8</v>
      </c>
      <c r="K38" s="116"/>
    </row>
    <row r="39" spans="1:11" ht="31.5" customHeight="1" x14ac:dyDescent="0.25">
      <c r="A39" s="116" t="s">
        <v>34</v>
      </c>
      <c r="B39" s="174"/>
      <c r="C39" s="175"/>
      <c r="D39" s="175"/>
      <c r="E39" s="175"/>
      <c r="F39" s="175"/>
      <c r="G39" s="175"/>
      <c r="H39" s="175"/>
      <c r="I39" s="175"/>
      <c r="J39" s="175"/>
      <c r="K39" s="116"/>
    </row>
    <row r="40" spans="1:11" x14ac:dyDescent="0.25">
      <c r="A40" s="116"/>
      <c r="B40" s="116"/>
      <c r="C40" s="116"/>
      <c r="D40" s="116"/>
      <c r="E40" s="116"/>
      <c r="F40" s="116"/>
      <c r="G40" s="116"/>
      <c r="H40" s="116"/>
      <c r="I40" s="116"/>
      <c r="J40" s="116"/>
      <c r="K40" s="116"/>
    </row>
    <row r="41" spans="1:11" x14ac:dyDescent="0.25">
      <c r="A41" s="116"/>
      <c r="B41" s="116"/>
      <c r="C41" s="116"/>
      <c r="D41" s="116"/>
      <c r="E41" s="116"/>
      <c r="F41" s="116"/>
      <c r="G41" s="116"/>
      <c r="H41" s="116"/>
      <c r="I41" s="116"/>
      <c r="J41" s="116"/>
      <c r="K41" s="116"/>
    </row>
    <row r="42" spans="1:11" ht="34.5" customHeight="1" x14ac:dyDescent="0.25">
      <c r="A42" s="507" t="s">
        <v>152</v>
      </c>
      <c r="B42" s="507"/>
      <c r="C42" s="507"/>
      <c r="D42" s="507"/>
      <c r="E42" s="507"/>
      <c r="F42" s="507"/>
      <c r="G42" s="507"/>
      <c r="H42" s="507"/>
      <c r="I42" s="507"/>
      <c r="J42" s="507"/>
      <c r="K42" s="116"/>
    </row>
    <row r="43" spans="1:11" x14ac:dyDescent="0.25">
      <c r="A43" s="116"/>
      <c r="B43" s="116"/>
      <c r="C43" s="116"/>
      <c r="D43" s="116"/>
      <c r="E43" s="116"/>
      <c r="F43" s="116"/>
      <c r="G43" s="116"/>
      <c r="H43" s="116"/>
      <c r="I43" s="116"/>
      <c r="J43" s="116"/>
      <c r="K43" s="116"/>
    </row>
    <row r="44" spans="1:11" x14ac:dyDescent="0.25">
      <c r="A44" s="116"/>
      <c r="B44" s="116"/>
      <c r="C44" s="116"/>
      <c r="D44" s="116"/>
      <c r="E44" s="116"/>
      <c r="F44" s="116"/>
      <c r="G44" s="116"/>
      <c r="H44" s="116"/>
      <c r="I44" s="116"/>
      <c r="J44" s="116"/>
      <c r="K44" s="116"/>
    </row>
  </sheetData>
  <mergeCells count="21">
    <mergeCell ref="A37:B37"/>
    <mergeCell ref="A38:B38"/>
    <mergeCell ref="A42:J42"/>
    <mergeCell ref="A21:A22"/>
    <mergeCell ref="A23:A24"/>
    <mergeCell ref="A25:A26"/>
    <mergeCell ref="A27:A28"/>
    <mergeCell ref="A29:A30"/>
    <mergeCell ref="A36:B36"/>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7" orientation="landscape" horizontalDpi="4294967293"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TAB-3.1.1_2020_Web</vt:lpstr>
      <vt:lpstr>TAB-3.1.2_2020_Web</vt:lpstr>
      <vt:lpstr>TAB-3.1.3_2020_Web</vt:lpstr>
      <vt:lpstr>TAB-3.1.4_2020_Web</vt:lpstr>
      <vt:lpstr>TAB-3.1.5_2020_Web</vt:lpstr>
      <vt:lpstr>TAB-3.1.6_2020_Web</vt:lpstr>
      <vt:lpstr>TAB-3.1.7_2020_Web</vt:lpstr>
      <vt:lpstr>TAB-3.1.8_2020_Web</vt:lpstr>
      <vt:lpstr>TAB-3.1.9_2020_Web</vt:lpstr>
      <vt:lpstr>TAB-3.1.10_2020_Web</vt:lpstr>
      <vt:lpstr>'TAB-3.1.4_2020_Web'!Zone_d_impression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Henry</dc:creator>
  <cp:lastModifiedBy>Olivier Colicis</cp:lastModifiedBy>
  <dcterms:created xsi:type="dcterms:W3CDTF">2020-09-14T12:54:10Z</dcterms:created>
  <dcterms:modified xsi:type="dcterms:W3CDTF">2021-11-06T08:53:25Z</dcterms:modified>
</cp:coreProperties>
</file>