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hidePivotFieldList="1"/>
  <mc:AlternateContent xmlns:mc="http://schemas.openxmlformats.org/markup-compatibility/2006">
    <mc:Choice Requires="x15">
      <x15ac:absPath xmlns:x15ac="http://schemas.microsoft.com/office/spreadsheetml/2010/11/ac" url="M:\12000-Relais_sociaux\4_Publication_Annuaires\Stat_RSU_2020\RSU_Utilisation_2020\TAB-221_à_TAB-223_DUS_2020_ok_oco_20210930\"/>
    </mc:Choice>
  </mc:AlternateContent>
  <xr:revisionPtr revIDLastSave="0" documentId="8_{0A8CF45E-1BF2-4D81-A6B0-B6D9348778B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 221_2020_Web" sheetId="28" r:id="rId1"/>
    <sheet name="Tab 222_2020_Web" sheetId="29" r:id="rId2"/>
    <sheet name="Tab 223_2020_Web" sheetId="30" r:id="rId3"/>
  </sheets>
  <externalReferences>
    <externalReference r:id="rId4"/>
    <externalReference r:id="rId5"/>
    <externalReference r:id="rId6"/>
  </externalReferences>
  <definedNames>
    <definedName name="DUS_2017_MONTHLY_QTY" localSheetId="0">#REF!</definedName>
    <definedName name="DUS_2017_MONTHLY_QTY" localSheetId="1">#REF!</definedName>
    <definedName name="DUS_2017_MONTHLY_QTY" localSheetId="2">#REF!</definedName>
    <definedName name="DUS_2017_MONTHLY_QTY">#REF!</definedName>
    <definedName name="Dus_2017_YEARLY_QLY" localSheetId="0">#REF!</definedName>
    <definedName name="Dus_2017_YEARLY_QLY" localSheetId="1">#REF!</definedName>
    <definedName name="Dus_2017_YEARLY_QLY" localSheetId="2">#REF!</definedName>
    <definedName name="Dus_2017_YEARLY_QLY">#REF!</definedName>
    <definedName name="Dus_2017_YEARLY_QTY" localSheetId="0">#REF!</definedName>
    <definedName name="Dus_2017_YEARLY_QTY" localSheetId="1">#REF!</definedName>
    <definedName name="Dus_2017_YEARLY_QTY" localSheetId="2">#REF!</definedName>
    <definedName name="Dus_2017_YEARLY_QTY">#REF!</definedName>
    <definedName name="Dus_2018_YEARLY_QLY" localSheetId="0">#REF!</definedName>
    <definedName name="Dus_2018_YEARLY_QLY" localSheetId="1">#REF!</definedName>
    <definedName name="Dus_2018_YEARLY_QLY" localSheetId="2">#REF!</definedName>
    <definedName name="Dus_2018_YEARLY_QLY">#REF!</definedName>
    <definedName name="Dus_2019_YEARLY_QLY" localSheetId="1">#REF!</definedName>
    <definedName name="Dus_2019_YEARLY_QLY" localSheetId="2">#REF!</definedName>
    <definedName name="Dus_2019_YEARLY_QL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0" i="30" l="1"/>
  <c r="J29" i="30"/>
  <c r="E26" i="30"/>
  <c r="C26" i="30"/>
  <c r="J25" i="30"/>
  <c r="J26" i="30" s="1"/>
  <c r="I25" i="30"/>
  <c r="I26" i="30" s="1"/>
  <c r="G25" i="30"/>
  <c r="G24" i="30" s="1"/>
  <c r="F25" i="30"/>
  <c r="F26" i="30" s="1"/>
  <c r="E25" i="30"/>
  <c r="D25" i="30"/>
  <c r="D22" i="30" s="1"/>
  <c r="C25" i="30"/>
  <c r="I24" i="30"/>
  <c r="F24" i="30"/>
  <c r="E24" i="30"/>
  <c r="J23" i="30"/>
  <c r="I22" i="30"/>
  <c r="G22" i="30"/>
  <c r="F22" i="30"/>
  <c r="E22" i="30"/>
  <c r="C22" i="30"/>
  <c r="J21" i="30"/>
  <c r="I20" i="30"/>
  <c r="G20" i="30"/>
  <c r="F20" i="30"/>
  <c r="E20" i="30"/>
  <c r="C20" i="30"/>
  <c r="J19" i="30"/>
  <c r="I18" i="30"/>
  <c r="G18" i="30"/>
  <c r="F18" i="30"/>
  <c r="E18" i="30"/>
  <c r="C18" i="30"/>
  <c r="J17" i="30"/>
  <c r="I16" i="30"/>
  <c r="G16" i="30"/>
  <c r="F16" i="30"/>
  <c r="E16" i="30"/>
  <c r="C16" i="30"/>
  <c r="J15" i="30"/>
  <c r="J16" i="30" s="1"/>
  <c r="I14" i="30"/>
  <c r="G14" i="30"/>
  <c r="F14" i="30"/>
  <c r="E14" i="30"/>
  <c r="D14" i="30"/>
  <c r="C14" i="30"/>
  <c r="J13" i="30"/>
  <c r="J14" i="30" s="1"/>
  <c r="I12" i="30"/>
  <c r="G12" i="30"/>
  <c r="F12" i="30"/>
  <c r="E12" i="30"/>
  <c r="D12" i="30"/>
  <c r="C12" i="30"/>
  <c r="J11" i="30"/>
  <c r="J12" i="30" s="1"/>
  <c r="I10" i="30"/>
  <c r="G10" i="30"/>
  <c r="F10" i="30"/>
  <c r="E10" i="30"/>
  <c r="C10" i="30"/>
  <c r="J9" i="30"/>
  <c r="J10" i="30" s="1"/>
  <c r="I8" i="30"/>
  <c r="G8" i="30"/>
  <c r="F8" i="30"/>
  <c r="E8" i="30"/>
  <c r="C8" i="30"/>
  <c r="J7" i="30"/>
  <c r="J8" i="30" s="1"/>
  <c r="G6" i="30"/>
  <c r="F6" i="30"/>
  <c r="E6" i="30"/>
  <c r="D6" i="30"/>
  <c r="J5" i="30"/>
  <c r="J6" i="30" s="1"/>
  <c r="J10" i="29"/>
  <c r="J9" i="29"/>
  <c r="J6" i="29"/>
  <c r="J5" i="29"/>
  <c r="J10" i="28"/>
  <c r="J9" i="28"/>
  <c r="J6" i="28"/>
  <c r="J5" i="28"/>
  <c r="J24" i="30" l="1"/>
  <c r="D26" i="30"/>
  <c r="G26" i="30"/>
  <c r="J20" i="30"/>
  <c r="D20" i="30"/>
  <c r="J18" i="30"/>
  <c r="J22" i="30"/>
</calcChain>
</file>

<file path=xl/sharedStrings.xml><?xml version="1.0" encoding="utf-8"?>
<sst xmlns="http://schemas.openxmlformats.org/spreadsheetml/2006/main" count="144" uniqueCount="50">
  <si>
    <t>Relais social urbain (RSU)</t>
  </si>
  <si>
    <t>Charleroi (RSC)</t>
  </si>
  <si>
    <t>Liège (RSPL)</t>
  </si>
  <si>
    <t>Mons (RSUMB)</t>
  </si>
  <si>
    <t>Namur (RSUN)</t>
  </si>
  <si>
    <t>Tournai (RSUT)</t>
  </si>
  <si>
    <t>Verviers (RSUV)</t>
  </si>
  <si>
    <t>Total des RSU wallons</t>
  </si>
  <si>
    <t>CA</t>
  </si>
  <si>
    <t>Nombre de services ayant répondu à cette variable</t>
  </si>
  <si>
    <t>Services partenaires sources</t>
  </si>
  <si>
    <t>Sources : IWEPS, Relais sociaux urbains &amp; services partenaires des Relais sociaux urbains de Wallonie; Calculs : IWEPS</t>
  </si>
  <si>
    <t>Nombre de services ayant participé à la collecte relative au DUS</t>
  </si>
  <si>
    <t>Tableau 2.2.1 : Nombre d'interventions réalisées au cours de l'année par les services du dispositif d'urgence sociale (DUS) partenaires des Relais sociaux urbains (RSU).</t>
  </si>
  <si>
    <t>Moment de l'intervention</t>
  </si>
  <si>
    <t xml:space="preserve">Intervention en horaire diurne 
(et hors week-end et jours fériés) </t>
  </si>
  <si>
    <t>Intervention  "extra horaire"
(nuits, week-end, jours fériés)</t>
  </si>
  <si>
    <t>Modalité de l'entretien "extra horaire"</t>
  </si>
  <si>
    <t>Nombre d'entretiens téléphoniques en "extra horaire"</t>
  </si>
  <si>
    <t>Nombre d'entretiens en déplacements "extra horaire"</t>
  </si>
  <si>
    <t>nd</t>
  </si>
  <si>
    <t>Tableau 2.2.3 : Nombre d'aides apportées au cours de l'année par les services du dispositif d'urgence sociale (DUS) partenaires des Relais sociaux urbains (RSU).</t>
  </si>
  <si>
    <t>Type d'aide apportée</t>
  </si>
  <si>
    <t>%</t>
  </si>
  <si>
    <t>-</t>
  </si>
  <si>
    <t>Aides énergie
(cartes pour compteurs à budget, bons mazout…)</t>
  </si>
  <si>
    <t>Aides alimentaires</t>
  </si>
  <si>
    <t>Total</t>
  </si>
  <si>
    <t>Aides en matière de transport - public ou privé -</t>
  </si>
  <si>
    <t>Tableau 2.2.2 : Nombre d'entretiens réalisés en "extra horaire" au cours de l'année par les services du dispositif d'urgence sociale (DUS) partenaires des Relais sociaux urbains (RSU)</t>
  </si>
  <si>
    <t>La Louvière (RSULL)
(1)</t>
  </si>
  <si>
    <t>Informations, soutiens, relais vers d'autres institutions</t>
  </si>
  <si>
    <t>Aides financières</t>
  </si>
  <si>
    <t>Aides médicales ou pharmaceutiques</t>
  </si>
  <si>
    <t>Absence d'aide
(car le service est dans l'impossibilité d'assurer une aide)</t>
  </si>
  <si>
    <t>Répartition par moment de l'intervention et par RSU - Année 2020</t>
  </si>
  <si>
    <t xml:space="preserve">nd </t>
  </si>
  <si>
    <t xml:space="preserve">(1) Le RSULL  précise que  les données (2020) "comprennent les interventions en extra horaire, les interventions en horaire diurne et les accompagnements intensifs réalisés en journée par le dispositif". </t>
  </si>
  <si>
    <t>Répartition par modalité d'entretien et par RSU - Année 2020</t>
  </si>
  <si>
    <t>La Louvière (RSULL)
(2)</t>
  </si>
  <si>
    <t>Répartition par type d'aide apportée et par RSU - Année 2020</t>
  </si>
  <si>
    <t>Charleroi (RSC)
(1)</t>
  </si>
  <si>
    <t>Liège (RSPL)
(2)</t>
  </si>
  <si>
    <t>La Louvière (RSULL)
(3)</t>
  </si>
  <si>
    <t>Aides d'orientation vers un hébergement d'urgence (abri de nuit, hôtel, maison d'accueil…)</t>
  </si>
  <si>
    <t>Aides matérielles
(vêtements, mobilier, vaisselle…)</t>
  </si>
  <si>
    <t>Autres interventions que celles précisées ci-dessus
(aides administratives, aides recherche  logement, aides au revenu, aides catastrophes naturelles, aides emploi, aides relationnelles, aides juridiques, aides déménagements…)
(1), (2), (3)</t>
  </si>
  <si>
    <t xml:space="preserve">(1) Le RSC précise que les 785 unités de la catégorie "Autres interventions (...) " comprennent " 378 'orientations', 246 'accompagnements divers' et 161 'divers' regroupant à la fois refus du service, refus de la personne et les inconnus "
</t>
  </si>
  <si>
    <t xml:space="preserve">(2) Le RSPL précise que parmi les 5501 unités de la catégorie "Autres interventions (...) " , 5485 consistent en des "aides administratives "
</t>
  </si>
  <si>
    <t xml:space="preserve">(3) Le RSULL  précise :
- que  les données (2020) "comprennent les interventions en extra horaire, les interventions en horaire diurne et les accompagnements intensifs réalisés en journée par le dispositif. 
- et que les 367 unités de la catégorie "Autres interventions (...) " comprennent 26 hébergements-DUS , 10 médiations et 331 aides à la recherche d'un logement "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</si>
</sst>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sz val="1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/>
    <xf numFmtId="0" fontId="2" fillId="2" borderId="12" xfId="0" applyFont="1" applyFill="1" applyBorder="1" applyAlignment="1">
      <alignment vertical="center" wrapText="1"/>
    </xf>
    <xf numFmtId="3" fontId="4" fillId="0" borderId="9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15" xfId="0" applyNumberFormat="1" applyFont="1" applyBorder="1" applyAlignment="1">
      <alignment horizontal="right" vertical="center" wrapText="1"/>
    </xf>
    <xf numFmtId="164" fontId="5" fillId="0" borderId="7" xfId="1" applyNumberFormat="1" applyFont="1" applyFill="1" applyBorder="1" applyAlignment="1">
      <alignment horizontal="right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1" fontId="0" fillId="0" borderId="0" xfId="0" applyNumberFormat="1"/>
    <xf numFmtId="0" fontId="3" fillId="0" borderId="0" xfId="0" applyFont="1"/>
    <xf numFmtId="0" fontId="3" fillId="2" borderId="3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4" fontId="2" fillId="0" borderId="0" xfId="1" applyNumberFormat="1" applyFont="1" applyBorder="1" applyAlignment="1">
      <alignment horizontal="center" vertical="center" wrapText="1"/>
    </xf>
    <xf numFmtId="164" fontId="2" fillId="2" borderId="0" xfId="1" applyNumberFormat="1" applyFont="1" applyFill="1" applyBorder="1" applyAlignment="1">
      <alignment horizontal="center" vertical="center" wrapText="1"/>
    </xf>
    <xf numFmtId="164" fontId="2" fillId="2" borderId="0" xfId="1" quotePrefix="1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164" fontId="2" fillId="2" borderId="12" xfId="1" applyNumberFormat="1" applyFont="1" applyFill="1" applyBorder="1" applyAlignment="1">
      <alignment horizontal="center" vertical="center" wrapText="1"/>
    </xf>
    <xf numFmtId="164" fontId="2" fillId="2" borderId="12" xfId="1" quotePrefix="1" applyNumberFormat="1" applyFont="1" applyFill="1" applyBorder="1" applyAlignment="1">
      <alignment horizontal="center" vertical="center" wrapText="1"/>
    </xf>
    <xf numFmtId="164" fontId="2" fillId="0" borderId="9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3" fillId="0" borderId="0" xfId="0" applyFont="1" applyAlignment="1">
      <alignment horizontal="left" vertical="top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164" fontId="5" fillId="0" borderId="20" xfId="1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right" vertical="center" wrapText="1"/>
    </xf>
    <xf numFmtId="164" fontId="2" fillId="0" borderId="0" xfId="1" quotePrefix="1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164" fontId="2" fillId="0" borderId="12" xfId="1" applyNumberFormat="1" applyFont="1" applyFill="1" applyBorder="1" applyAlignment="1">
      <alignment horizontal="center" vertical="center" wrapText="1"/>
    </xf>
    <xf numFmtId="164" fontId="2" fillId="0" borderId="12" xfId="1" quotePrefix="1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FF00"/>
      <color rgb="FF7DF52B"/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2.2.1_2020_OCO_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ab2.2.2_2020_OCO_02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ab2.2.3_2020_OCO_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221_2020_Web"/>
      <sheetName val="Tab 221_2020"/>
      <sheetName val="Infos_Qualitatives_Dus_2020"/>
      <sheetName val="SynthCombi_Mois-AnTab221_2020"/>
      <sheetName val="Combi_Mois-AnTab221_2020"/>
      <sheetName val="Copie_Var_Tab221_Annuel_2020"/>
      <sheetName val="Copie_Var_TAB221_Mens_DUS_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222_2020_Web"/>
      <sheetName val="Tab 222_2020"/>
      <sheetName val="Infos_Qualitatives_Dus_2020"/>
      <sheetName val="SynthCombi_Mois-AnTab222_2020"/>
      <sheetName val="Combi_Mois-AnTab222_2020"/>
      <sheetName val="CopieVar_Tab222_Annuel_DUS_2020"/>
      <sheetName val="Copie_Var_TAB222_Mens_DUS_202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223_2020_Web"/>
      <sheetName val="Tab 223_2020"/>
      <sheetName val="Infos_Qualitatives_Dus_2020"/>
      <sheetName val="SynthCombi_Mois-AnTab223_2020"/>
      <sheetName val="Combi_Mois-AnTab223_2020"/>
      <sheetName val="CopieVar_Tab223_Annuel_DUS_2020"/>
      <sheetName val="CopieVar_TAB223_Mens_DUS_202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52ACB9-0039-4D64-B027-74A0B5D0195E}">
  <sheetPr>
    <tabColor rgb="FF00FF00"/>
    <pageSetUpPr fitToPage="1"/>
  </sheetPr>
  <dimension ref="A1:J12"/>
  <sheetViews>
    <sheetView tabSelected="1" zoomScale="62" zoomScaleNormal="62" workbookViewId="0">
      <selection sqref="A1:J1"/>
    </sheetView>
  </sheetViews>
  <sheetFormatPr baseColWidth="10" defaultColWidth="11.42578125" defaultRowHeight="15" x14ac:dyDescent="0.25"/>
  <cols>
    <col min="1" max="1" width="55.140625" customWidth="1"/>
    <col min="2" max="2" width="9.28515625" customWidth="1"/>
    <col min="3" max="10" width="28" customWidth="1"/>
    <col min="11" max="11" width="17.7109375" customWidth="1"/>
    <col min="12" max="17" width="18.85546875" customWidth="1"/>
  </cols>
  <sheetData>
    <row r="1" spans="1:10" ht="51.75" customHeight="1" x14ac:dyDescent="0.25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9.25" customHeight="1" thickBot="1" x14ac:dyDescent="0.3">
      <c r="A2" s="19" t="s">
        <v>35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51.75" customHeight="1" thickBot="1" x14ac:dyDescent="0.3">
      <c r="A3" s="21" t="s">
        <v>14</v>
      </c>
      <c r="B3" s="22"/>
      <c r="C3" s="23" t="s">
        <v>0</v>
      </c>
      <c r="D3" s="24"/>
      <c r="E3" s="24"/>
      <c r="F3" s="24"/>
      <c r="G3" s="24"/>
      <c r="H3" s="24"/>
      <c r="I3" s="24"/>
      <c r="J3" s="25"/>
    </row>
    <row r="4" spans="1:10" ht="69.75" customHeight="1" thickBot="1" x14ac:dyDescent="0.3">
      <c r="A4" s="26"/>
      <c r="B4" s="27"/>
      <c r="C4" s="28" t="s">
        <v>1</v>
      </c>
      <c r="D4" s="29" t="s">
        <v>2</v>
      </c>
      <c r="E4" s="29" t="s">
        <v>30</v>
      </c>
      <c r="F4" s="29" t="s">
        <v>3</v>
      </c>
      <c r="G4" s="29" t="s">
        <v>4</v>
      </c>
      <c r="H4" s="29" t="s">
        <v>5</v>
      </c>
      <c r="I4" s="29" t="s">
        <v>6</v>
      </c>
      <c r="J4" s="28" t="s">
        <v>7</v>
      </c>
    </row>
    <row r="5" spans="1:10" ht="55.5" customHeight="1" thickBot="1" x14ac:dyDescent="0.3">
      <c r="A5" s="30" t="s">
        <v>15</v>
      </c>
      <c r="B5" s="31" t="s">
        <v>8</v>
      </c>
      <c r="C5" s="4">
        <v>906</v>
      </c>
      <c r="D5" s="5" t="s">
        <v>20</v>
      </c>
      <c r="E5" s="5">
        <v>781</v>
      </c>
      <c r="F5" s="5">
        <v>754</v>
      </c>
      <c r="G5" s="5">
        <v>3422</v>
      </c>
      <c r="H5" s="5" t="s">
        <v>20</v>
      </c>
      <c r="I5" s="5">
        <v>3050</v>
      </c>
      <c r="J5" s="5">
        <f>SUM(C5:I5)</f>
        <v>8913</v>
      </c>
    </row>
    <row r="6" spans="1:10" ht="55.5" customHeight="1" thickBot="1" x14ac:dyDescent="0.3">
      <c r="A6" s="32" t="s">
        <v>16</v>
      </c>
      <c r="B6" s="33" t="s">
        <v>8</v>
      </c>
      <c r="C6" s="6">
        <v>915</v>
      </c>
      <c r="D6" s="7" t="s">
        <v>36</v>
      </c>
      <c r="E6" s="7">
        <v>104</v>
      </c>
      <c r="F6" s="7">
        <v>12</v>
      </c>
      <c r="G6" s="7">
        <v>4213</v>
      </c>
      <c r="H6" s="7" t="s">
        <v>36</v>
      </c>
      <c r="I6" s="7">
        <v>2053</v>
      </c>
      <c r="J6" s="7">
        <f>SUM(C6:I6)</f>
        <v>7297</v>
      </c>
    </row>
    <row r="7" spans="1:10" ht="45" customHeight="1" thickBot="1" x14ac:dyDescent="0.3">
      <c r="A7" s="34"/>
      <c r="B7" s="35"/>
      <c r="C7" s="36"/>
      <c r="D7" s="36"/>
      <c r="E7" s="37"/>
      <c r="F7" s="37"/>
      <c r="G7" s="37"/>
      <c r="H7" s="37"/>
      <c r="I7" s="38"/>
      <c r="J7" s="39"/>
    </row>
    <row r="8" spans="1:10" ht="51.75" customHeight="1" thickBot="1" x14ac:dyDescent="0.3">
      <c r="A8" s="17" t="s">
        <v>10</v>
      </c>
      <c r="B8" s="18"/>
      <c r="C8" s="3"/>
      <c r="D8" s="3"/>
      <c r="E8" s="3"/>
      <c r="F8" s="40"/>
      <c r="G8" s="41"/>
      <c r="H8" s="41"/>
      <c r="I8" s="41"/>
      <c r="J8" s="42"/>
    </row>
    <row r="9" spans="1:10" ht="51.75" customHeight="1" thickBot="1" x14ac:dyDescent="0.3">
      <c r="A9" s="15" t="s">
        <v>9</v>
      </c>
      <c r="B9" s="16"/>
      <c r="C9" s="9">
        <v>1</v>
      </c>
      <c r="D9" s="9">
        <v>0</v>
      </c>
      <c r="E9" s="9">
        <v>1</v>
      </c>
      <c r="F9" s="9">
        <v>2</v>
      </c>
      <c r="G9" s="9">
        <v>1</v>
      </c>
      <c r="H9" s="9">
        <v>0</v>
      </c>
      <c r="I9" s="9">
        <v>1</v>
      </c>
      <c r="J9" s="10">
        <f>+I9+H9+G9+F9+E9+D9+C9</f>
        <v>6</v>
      </c>
    </row>
    <row r="10" spans="1:10" ht="51.75" customHeight="1" thickBot="1" x14ac:dyDescent="0.3">
      <c r="A10" s="15" t="s">
        <v>12</v>
      </c>
      <c r="B10" s="16"/>
      <c r="C10" s="11">
        <v>1</v>
      </c>
      <c r="D10" s="11">
        <v>1</v>
      </c>
      <c r="E10" s="11">
        <v>1</v>
      </c>
      <c r="F10" s="11">
        <v>2</v>
      </c>
      <c r="G10" s="11">
        <v>1</v>
      </c>
      <c r="H10" s="11">
        <v>0</v>
      </c>
      <c r="I10" s="11">
        <v>1</v>
      </c>
      <c r="J10" s="12">
        <f>SUM(C10:I10)</f>
        <v>7</v>
      </c>
    </row>
    <row r="11" spans="1:10" ht="51.75" customHeight="1" x14ac:dyDescent="0.35">
      <c r="A11" s="1" t="s">
        <v>11</v>
      </c>
      <c r="B11" s="1"/>
      <c r="C11" s="2"/>
      <c r="D11" s="2"/>
      <c r="E11" s="2"/>
      <c r="F11" s="43"/>
      <c r="G11" s="14"/>
      <c r="H11" s="14"/>
      <c r="I11" s="14"/>
      <c r="J11" s="14"/>
    </row>
    <row r="12" spans="1:10" ht="37.5" customHeight="1" x14ac:dyDescent="0.25">
      <c r="A12" s="44" t="s">
        <v>37</v>
      </c>
      <c r="B12" s="44"/>
      <c r="C12" s="44"/>
      <c r="D12" s="44"/>
      <c r="E12" s="44"/>
      <c r="F12" s="44"/>
      <c r="G12" s="44"/>
      <c r="H12" s="44"/>
      <c r="I12" s="44"/>
      <c r="J12" s="44"/>
    </row>
  </sheetData>
  <mergeCells count="8">
    <mergeCell ref="A10:B10"/>
    <mergeCell ref="A12:J12"/>
    <mergeCell ref="A1:J1"/>
    <mergeCell ref="A2:J2"/>
    <mergeCell ref="A3:B4"/>
    <mergeCell ref="C3:J3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  <headerFooter>
    <oddFooter>&amp;L&amp;F&amp;C&amp;A&amp;R&amp;P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E03B8B-4F56-408A-B906-B4DD3A8B5E0F}">
  <sheetPr>
    <tabColor rgb="FF00FF00"/>
    <pageSetUpPr fitToPage="1"/>
  </sheetPr>
  <dimension ref="A1:K12"/>
  <sheetViews>
    <sheetView zoomScale="69" zoomScaleNormal="69" workbookViewId="0">
      <selection sqref="A1:J1"/>
    </sheetView>
  </sheetViews>
  <sheetFormatPr baseColWidth="10" defaultColWidth="11.42578125" defaultRowHeight="15" x14ac:dyDescent="0.25"/>
  <cols>
    <col min="1" max="1" width="66.7109375" customWidth="1"/>
    <col min="2" max="2" width="9.28515625" customWidth="1"/>
    <col min="3" max="10" width="28" customWidth="1"/>
    <col min="11" max="11" width="17.7109375" customWidth="1"/>
    <col min="12" max="17" width="18.85546875" customWidth="1"/>
  </cols>
  <sheetData>
    <row r="1" spans="1:11" ht="51.75" customHeight="1" x14ac:dyDescent="0.25">
      <c r="A1" s="19" t="s">
        <v>29</v>
      </c>
      <c r="B1" s="19"/>
      <c r="C1" s="19"/>
      <c r="D1" s="19"/>
      <c r="E1" s="19"/>
      <c r="F1" s="19"/>
      <c r="G1" s="19"/>
      <c r="H1" s="19"/>
      <c r="I1" s="19"/>
      <c r="J1" s="19"/>
      <c r="K1" s="14"/>
    </row>
    <row r="2" spans="1:11" ht="59.25" customHeight="1" thickBot="1" x14ac:dyDescent="0.3">
      <c r="A2" s="19" t="s">
        <v>38</v>
      </c>
      <c r="B2" s="19"/>
      <c r="C2" s="20"/>
      <c r="D2" s="20"/>
      <c r="E2" s="20"/>
      <c r="F2" s="20"/>
      <c r="G2" s="20"/>
      <c r="H2" s="20"/>
      <c r="I2" s="20"/>
      <c r="J2" s="20"/>
      <c r="K2" s="14"/>
    </row>
    <row r="3" spans="1:11" ht="51.75" customHeight="1" thickBot="1" x14ac:dyDescent="0.3">
      <c r="A3" s="21" t="s">
        <v>17</v>
      </c>
      <c r="B3" s="22"/>
      <c r="C3" s="23" t="s">
        <v>0</v>
      </c>
      <c r="D3" s="24"/>
      <c r="E3" s="24"/>
      <c r="F3" s="24"/>
      <c r="G3" s="24"/>
      <c r="H3" s="24"/>
      <c r="I3" s="24"/>
      <c r="J3" s="25"/>
      <c r="K3" s="14"/>
    </row>
    <row r="4" spans="1:11" ht="69.75" customHeight="1" thickBot="1" x14ac:dyDescent="0.3">
      <c r="A4" s="26"/>
      <c r="B4" s="27"/>
      <c r="C4" s="28" t="s">
        <v>1</v>
      </c>
      <c r="D4" s="29" t="s">
        <v>2</v>
      </c>
      <c r="E4" s="29" t="s">
        <v>39</v>
      </c>
      <c r="F4" s="29" t="s">
        <v>3</v>
      </c>
      <c r="G4" s="29" t="s">
        <v>4</v>
      </c>
      <c r="H4" s="29" t="s">
        <v>5</v>
      </c>
      <c r="I4" s="29" t="s">
        <v>6</v>
      </c>
      <c r="J4" s="28" t="s">
        <v>7</v>
      </c>
      <c r="K4" s="14"/>
    </row>
    <row r="5" spans="1:11" ht="55.5" customHeight="1" thickBot="1" x14ac:dyDescent="0.3">
      <c r="A5" s="30" t="s">
        <v>18</v>
      </c>
      <c r="B5" s="31" t="s">
        <v>8</v>
      </c>
      <c r="C5" s="4" t="s">
        <v>20</v>
      </c>
      <c r="D5" s="5" t="s">
        <v>20</v>
      </c>
      <c r="E5" s="5">
        <v>73</v>
      </c>
      <c r="F5" s="5">
        <v>46</v>
      </c>
      <c r="G5" s="5">
        <v>1954</v>
      </c>
      <c r="H5" s="5" t="s">
        <v>20</v>
      </c>
      <c r="I5" s="5" t="s">
        <v>20</v>
      </c>
      <c r="J5" s="5">
        <f>SUM(C5:I5)</f>
        <v>2073</v>
      </c>
      <c r="K5" s="14"/>
    </row>
    <row r="6" spans="1:11" ht="55.5" customHeight="1" thickBot="1" x14ac:dyDescent="0.3">
      <c r="A6" s="32" t="s">
        <v>19</v>
      </c>
      <c r="B6" s="33" t="s">
        <v>8</v>
      </c>
      <c r="C6" s="6" t="s">
        <v>36</v>
      </c>
      <c r="D6" s="7" t="s">
        <v>36</v>
      </c>
      <c r="E6" s="7">
        <v>30</v>
      </c>
      <c r="F6" s="7">
        <v>5</v>
      </c>
      <c r="G6" s="7">
        <v>632</v>
      </c>
      <c r="H6" s="7" t="s">
        <v>36</v>
      </c>
      <c r="I6" s="7" t="s">
        <v>36</v>
      </c>
      <c r="J6" s="7">
        <f>SUM(C6:I6)</f>
        <v>667</v>
      </c>
      <c r="K6" s="14"/>
    </row>
    <row r="7" spans="1:11" ht="45" customHeight="1" thickBot="1" x14ac:dyDescent="0.3">
      <c r="A7" s="34"/>
      <c r="B7" s="35"/>
      <c r="C7" s="36"/>
      <c r="D7" s="36"/>
      <c r="E7" s="37"/>
      <c r="F7" s="37"/>
      <c r="G7" s="37"/>
      <c r="H7" s="37"/>
      <c r="I7" s="38"/>
      <c r="J7" s="39"/>
      <c r="K7" s="14"/>
    </row>
    <row r="8" spans="1:11" ht="51.75" customHeight="1" thickBot="1" x14ac:dyDescent="0.3">
      <c r="A8" s="17" t="s">
        <v>10</v>
      </c>
      <c r="B8" s="18"/>
      <c r="C8" s="3"/>
      <c r="D8" s="3"/>
      <c r="E8" s="3"/>
      <c r="F8" s="40"/>
      <c r="G8" s="41"/>
      <c r="H8" s="41"/>
      <c r="I8" s="41"/>
      <c r="J8" s="42"/>
      <c r="K8" s="14"/>
    </row>
    <row r="9" spans="1:11" ht="51.75" customHeight="1" thickBot="1" x14ac:dyDescent="0.3">
      <c r="A9" s="15" t="s">
        <v>9</v>
      </c>
      <c r="B9" s="16"/>
      <c r="C9" s="9">
        <v>0</v>
      </c>
      <c r="D9" s="9">
        <v>0</v>
      </c>
      <c r="E9" s="9">
        <v>1</v>
      </c>
      <c r="F9" s="9">
        <v>2</v>
      </c>
      <c r="G9" s="9">
        <v>1</v>
      </c>
      <c r="H9" s="9">
        <v>0</v>
      </c>
      <c r="I9" s="9">
        <v>0</v>
      </c>
      <c r="J9" s="10">
        <f>+I9+H9+G9+F9+E9+D9+C9</f>
        <v>4</v>
      </c>
      <c r="K9" s="14"/>
    </row>
    <row r="10" spans="1:11" ht="51.75" customHeight="1" thickBot="1" x14ac:dyDescent="0.3">
      <c r="A10" s="15" t="s">
        <v>12</v>
      </c>
      <c r="B10" s="16"/>
      <c r="C10" s="11">
        <v>1</v>
      </c>
      <c r="D10" s="11">
        <v>1</v>
      </c>
      <c r="E10" s="11">
        <v>1</v>
      </c>
      <c r="F10" s="11">
        <v>2</v>
      </c>
      <c r="G10" s="11">
        <v>1</v>
      </c>
      <c r="H10" s="11">
        <v>0</v>
      </c>
      <c r="I10" s="11">
        <v>1</v>
      </c>
      <c r="J10" s="12">
        <f>SUM(C10:I10)</f>
        <v>7</v>
      </c>
      <c r="K10" s="14"/>
    </row>
    <row r="11" spans="1:11" ht="51.75" customHeight="1" x14ac:dyDescent="0.35">
      <c r="A11" s="1" t="s">
        <v>11</v>
      </c>
      <c r="B11" s="1"/>
      <c r="C11" s="2"/>
      <c r="D11" s="2"/>
      <c r="E11" s="2"/>
      <c r="F11" s="43"/>
      <c r="G11" s="14"/>
      <c r="H11" s="14"/>
      <c r="I11" s="14"/>
      <c r="J11" s="14"/>
      <c r="K11" s="14"/>
    </row>
    <row r="12" spans="1:11" ht="45.75" customHeight="1" x14ac:dyDescent="0.25">
      <c r="A12" s="44" t="s">
        <v>37</v>
      </c>
      <c r="B12" s="44"/>
      <c r="C12" s="44"/>
      <c r="D12" s="44"/>
      <c r="E12" s="44"/>
      <c r="F12" s="44"/>
      <c r="G12" s="44"/>
      <c r="H12" s="44"/>
      <c r="I12" s="44"/>
      <c r="J12" s="44"/>
      <c r="K12" s="14"/>
    </row>
  </sheetData>
  <mergeCells count="8">
    <mergeCell ref="A10:B10"/>
    <mergeCell ref="A12:J12"/>
    <mergeCell ref="A1:J1"/>
    <mergeCell ref="A2:J2"/>
    <mergeCell ref="A3:B4"/>
    <mergeCell ref="C3:J3"/>
    <mergeCell ref="A8:B8"/>
    <mergeCell ref="A9:B9"/>
  </mergeCells>
  <pageMargins left="0.70866141732283472" right="0.70866141732283472" top="0.74803149606299213" bottom="0.74803149606299213" header="0.31496062992125984" footer="0.31496062992125984"/>
  <pageSetup paperSize="9" scale="43" orientation="landscape" r:id="rId1"/>
  <headerFooter>
    <oddFooter>&amp;L&amp;F&amp;C&amp;A&amp;R&amp;P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9CFC3-9F2D-4188-999A-3B181111A21A}">
  <sheetPr>
    <tabColor rgb="FF00FF00"/>
    <pageSetUpPr fitToPage="1"/>
  </sheetPr>
  <dimension ref="A1:J36"/>
  <sheetViews>
    <sheetView zoomScale="69" zoomScaleNormal="69" workbookViewId="0">
      <selection sqref="A1:J1"/>
    </sheetView>
  </sheetViews>
  <sheetFormatPr baseColWidth="10" defaultColWidth="11.42578125" defaultRowHeight="15" x14ac:dyDescent="0.25"/>
  <cols>
    <col min="1" max="1" width="66.7109375" customWidth="1"/>
    <col min="2" max="2" width="9.28515625" customWidth="1"/>
    <col min="3" max="10" width="28" customWidth="1"/>
  </cols>
  <sheetData>
    <row r="1" spans="1:10" ht="51.75" customHeight="1" x14ac:dyDescent="0.25">
      <c r="A1" s="19" t="s">
        <v>21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59.25" customHeight="1" thickBot="1" x14ac:dyDescent="0.3">
      <c r="A2" s="19" t="s">
        <v>40</v>
      </c>
      <c r="B2" s="19"/>
      <c r="C2" s="20"/>
      <c r="D2" s="20"/>
      <c r="E2" s="20"/>
      <c r="F2" s="20"/>
      <c r="G2" s="20"/>
      <c r="H2" s="20"/>
      <c r="I2" s="20"/>
      <c r="J2" s="20"/>
    </row>
    <row r="3" spans="1:10" ht="51.75" customHeight="1" thickBot="1" x14ac:dyDescent="0.3">
      <c r="A3" s="21" t="s">
        <v>22</v>
      </c>
      <c r="B3" s="22"/>
      <c r="C3" s="23" t="s">
        <v>0</v>
      </c>
      <c r="D3" s="24"/>
      <c r="E3" s="24"/>
      <c r="F3" s="24"/>
      <c r="G3" s="24"/>
      <c r="H3" s="24"/>
      <c r="I3" s="24"/>
      <c r="J3" s="25"/>
    </row>
    <row r="4" spans="1:10" ht="69.75" customHeight="1" thickBot="1" x14ac:dyDescent="0.3">
      <c r="A4" s="26"/>
      <c r="B4" s="27"/>
      <c r="C4" s="28" t="s">
        <v>41</v>
      </c>
      <c r="D4" s="29" t="s">
        <v>42</v>
      </c>
      <c r="E4" s="29" t="s">
        <v>43</v>
      </c>
      <c r="F4" s="29" t="s">
        <v>3</v>
      </c>
      <c r="G4" s="29" t="s">
        <v>4</v>
      </c>
      <c r="H4" s="29" t="s">
        <v>5</v>
      </c>
      <c r="I4" s="29" t="s">
        <v>6</v>
      </c>
      <c r="J4" s="28" t="s">
        <v>7</v>
      </c>
    </row>
    <row r="5" spans="1:10" ht="41.25" customHeight="1" x14ac:dyDescent="0.25">
      <c r="A5" s="45" t="s">
        <v>31</v>
      </c>
      <c r="B5" s="46" t="s">
        <v>8</v>
      </c>
      <c r="C5" s="4" t="s">
        <v>20</v>
      </c>
      <c r="D5" s="5">
        <v>2061</v>
      </c>
      <c r="E5" s="5">
        <v>438</v>
      </c>
      <c r="F5" s="5">
        <v>302</v>
      </c>
      <c r="G5" s="5">
        <v>4419</v>
      </c>
      <c r="H5" s="5" t="s">
        <v>20</v>
      </c>
      <c r="I5" s="5" t="s">
        <v>20</v>
      </c>
      <c r="J5" s="5">
        <f>SUM(C5:I5)</f>
        <v>7220</v>
      </c>
    </row>
    <row r="6" spans="1:10" ht="41.25" customHeight="1" thickBot="1" x14ac:dyDescent="0.3">
      <c r="A6" s="47"/>
      <c r="B6" s="33" t="s">
        <v>23</v>
      </c>
      <c r="C6" s="48" t="s">
        <v>24</v>
      </c>
      <c r="D6" s="8">
        <f t="shared" ref="D6:G6" si="0">D5/D25</f>
        <v>0.25491651205936922</v>
      </c>
      <c r="E6" s="8">
        <f t="shared" si="0"/>
        <v>0.30650804758572431</v>
      </c>
      <c r="F6" s="8">
        <f t="shared" si="0"/>
        <v>0.32826086956521738</v>
      </c>
      <c r="G6" s="8">
        <f t="shared" si="0"/>
        <v>0.57248348231636226</v>
      </c>
      <c r="H6" s="8" t="s">
        <v>24</v>
      </c>
      <c r="I6" s="8" t="s">
        <v>24</v>
      </c>
      <c r="J6" s="8">
        <f>J5/J25</f>
        <v>0.34387502381405982</v>
      </c>
    </row>
    <row r="7" spans="1:10" ht="41.25" customHeight="1" x14ac:dyDescent="0.25">
      <c r="A7" s="45" t="s">
        <v>32</v>
      </c>
      <c r="B7" s="49" t="s">
        <v>8</v>
      </c>
      <c r="C7" s="4">
        <v>3</v>
      </c>
      <c r="D7" s="5" t="s">
        <v>20</v>
      </c>
      <c r="E7" s="5">
        <v>452</v>
      </c>
      <c r="F7" s="5">
        <v>329</v>
      </c>
      <c r="G7" s="5">
        <v>127</v>
      </c>
      <c r="H7" s="5" t="s">
        <v>20</v>
      </c>
      <c r="I7" s="5">
        <v>122</v>
      </c>
      <c r="J7" s="5">
        <f>SUM(C7:I7)</f>
        <v>1033</v>
      </c>
    </row>
    <row r="8" spans="1:10" ht="41.25" customHeight="1" thickBot="1" x14ac:dyDescent="0.3">
      <c r="A8" s="47"/>
      <c r="B8" s="33" t="s">
        <v>23</v>
      </c>
      <c r="C8" s="48">
        <f t="shared" ref="C8:G8" si="1">C7/C25</f>
        <v>1.6447368421052631E-3</v>
      </c>
      <c r="D8" s="8" t="s">
        <v>24</v>
      </c>
      <c r="E8" s="8">
        <f t="shared" si="1"/>
        <v>0.31630510846745974</v>
      </c>
      <c r="F8" s="8">
        <f t="shared" si="1"/>
        <v>0.3576086956521739</v>
      </c>
      <c r="G8" s="8">
        <f t="shared" si="1"/>
        <v>1.6452908407824849E-2</v>
      </c>
      <c r="H8" s="8" t="s">
        <v>24</v>
      </c>
      <c r="I8" s="8">
        <f>I7/I$25</f>
        <v>0.1197252208047105</v>
      </c>
      <c r="J8" s="8">
        <f>J7/J$25</f>
        <v>4.9199847590017144E-2</v>
      </c>
    </row>
    <row r="9" spans="1:10" ht="41.25" customHeight="1" x14ac:dyDescent="0.25">
      <c r="A9" s="45" t="s">
        <v>25</v>
      </c>
      <c r="B9" s="49" t="s">
        <v>8</v>
      </c>
      <c r="C9" s="4">
        <v>25</v>
      </c>
      <c r="D9" s="5" t="s">
        <v>20</v>
      </c>
      <c r="E9" s="5">
        <v>7</v>
      </c>
      <c r="F9" s="5">
        <v>0</v>
      </c>
      <c r="G9" s="5"/>
      <c r="H9" s="5" t="s">
        <v>20</v>
      </c>
      <c r="I9" s="5">
        <v>0</v>
      </c>
      <c r="J9" s="5">
        <f>SUM(C9:I9)</f>
        <v>32</v>
      </c>
    </row>
    <row r="10" spans="1:10" ht="41.25" customHeight="1" thickBot="1" x14ac:dyDescent="0.3">
      <c r="A10" s="47"/>
      <c r="B10" s="33" t="s">
        <v>23</v>
      </c>
      <c r="C10" s="48">
        <f t="shared" ref="C10:G10" si="2">C9/C25</f>
        <v>1.3706140350877192E-2</v>
      </c>
      <c r="D10" s="8" t="s">
        <v>24</v>
      </c>
      <c r="E10" s="8">
        <f t="shared" si="2"/>
        <v>4.8985304408677398E-3</v>
      </c>
      <c r="F10" s="8">
        <f t="shared" si="2"/>
        <v>0</v>
      </c>
      <c r="G10" s="8">
        <f t="shared" si="2"/>
        <v>0</v>
      </c>
      <c r="H10" s="8" t="s">
        <v>24</v>
      </c>
      <c r="I10" s="8">
        <f>I9/I$25</f>
        <v>0</v>
      </c>
      <c r="J10" s="8">
        <f>J9/J$25</f>
        <v>1.5240998285387694E-3</v>
      </c>
    </row>
    <row r="11" spans="1:10" ht="41.25" customHeight="1" x14ac:dyDescent="0.25">
      <c r="A11" s="45" t="s">
        <v>26</v>
      </c>
      <c r="B11" s="49" t="s">
        <v>8</v>
      </c>
      <c r="C11" s="4">
        <v>217</v>
      </c>
      <c r="D11" s="5">
        <v>119</v>
      </c>
      <c r="E11" s="5">
        <v>99</v>
      </c>
      <c r="F11" s="5">
        <v>145</v>
      </c>
      <c r="G11" s="5"/>
      <c r="H11" s="5" t="s">
        <v>20</v>
      </c>
      <c r="I11" s="5">
        <v>54</v>
      </c>
      <c r="J11" s="5">
        <f>SUM(C11:I11)</f>
        <v>634</v>
      </c>
    </row>
    <row r="12" spans="1:10" ht="41.25" customHeight="1" thickBot="1" x14ac:dyDescent="0.3">
      <c r="A12" s="47"/>
      <c r="B12" s="33" t="s">
        <v>23</v>
      </c>
      <c r="C12" s="48">
        <f t="shared" ref="C12:G12" si="3">C11/C25</f>
        <v>0.11896929824561403</v>
      </c>
      <c r="D12" s="8">
        <f t="shared" si="3"/>
        <v>1.4718614718614719E-2</v>
      </c>
      <c r="E12" s="8">
        <f t="shared" si="3"/>
        <v>6.9279216235129462E-2</v>
      </c>
      <c r="F12" s="8">
        <f t="shared" si="3"/>
        <v>0.15760869565217392</v>
      </c>
      <c r="G12" s="8">
        <f t="shared" si="3"/>
        <v>0</v>
      </c>
      <c r="H12" s="8" t="s">
        <v>24</v>
      </c>
      <c r="I12" s="8">
        <f>I11/I$25</f>
        <v>5.2993130520117761E-2</v>
      </c>
      <c r="J12" s="8">
        <f>J11/J$25</f>
        <v>3.0196227852924366E-2</v>
      </c>
    </row>
    <row r="13" spans="1:10" ht="41.25" customHeight="1" x14ac:dyDescent="0.25">
      <c r="A13" s="45" t="s">
        <v>44</v>
      </c>
      <c r="B13" s="49" t="s">
        <v>8</v>
      </c>
      <c r="C13" s="4">
        <v>657</v>
      </c>
      <c r="D13" s="5">
        <v>385</v>
      </c>
      <c r="E13" s="5">
        <v>6</v>
      </c>
      <c r="F13" s="5">
        <v>65</v>
      </c>
      <c r="G13" s="5">
        <v>1270</v>
      </c>
      <c r="H13" s="5" t="s">
        <v>20</v>
      </c>
      <c r="I13" s="5">
        <v>697</v>
      </c>
      <c r="J13" s="5">
        <f>SUM(C13:I13)</f>
        <v>3080</v>
      </c>
    </row>
    <row r="14" spans="1:10" ht="41.25" customHeight="1" thickBot="1" x14ac:dyDescent="0.3">
      <c r="A14" s="47"/>
      <c r="B14" s="33" t="s">
        <v>23</v>
      </c>
      <c r="C14" s="48">
        <f t="shared" ref="C14:G14" si="4">C13/C25</f>
        <v>0.36019736842105265</v>
      </c>
      <c r="D14" s="8">
        <f t="shared" si="4"/>
        <v>4.7619047619047616E-2</v>
      </c>
      <c r="E14" s="8">
        <f t="shared" si="4"/>
        <v>4.1987403778866337E-3</v>
      </c>
      <c r="F14" s="8">
        <f t="shared" si="4"/>
        <v>7.0652173913043473E-2</v>
      </c>
      <c r="G14" s="8">
        <f t="shared" si="4"/>
        <v>0.16452908407824848</v>
      </c>
      <c r="H14" s="8" t="s">
        <v>24</v>
      </c>
      <c r="I14" s="8">
        <f>I13/I$25</f>
        <v>0.68400392541707555</v>
      </c>
      <c r="J14" s="8">
        <f>J13/J$25</f>
        <v>0.14669460849685653</v>
      </c>
    </row>
    <row r="15" spans="1:10" ht="41.25" customHeight="1" x14ac:dyDescent="0.25">
      <c r="A15" s="45" t="s">
        <v>45</v>
      </c>
      <c r="B15" s="49" t="s">
        <v>8</v>
      </c>
      <c r="C15" s="4">
        <v>40</v>
      </c>
      <c r="D15" s="5" t="s">
        <v>20</v>
      </c>
      <c r="E15" s="5">
        <v>36</v>
      </c>
      <c r="F15" s="5">
        <v>3</v>
      </c>
      <c r="G15" s="5">
        <v>429</v>
      </c>
      <c r="H15" s="5" t="s">
        <v>20</v>
      </c>
      <c r="I15" s="5">
        <v>9</v>
      </c>
      <c r="J15" s="5">
        <f>SUM(C15:I15)</f>
        <v>517</v>
      </c>
    </row>
    <row r="16" spans="1:10" ht="41.25" customHeight="1" thickBot="1" x14ac:dyDescent="0.3">
      <c r="A16" s="47"/>
      <c r="B16" s="33" t="s">
        <v>23</v>
      </c>
      <c r="C16" s="48">
        <f t="shared" ref="C16:G16" si="5">C15/C25</f>
        <v>2.1929824561403508E-2</v>
      </c>
      <c r="D16" s="8" t="s">
        <v>24</v>
      </c>
      <c r="E16" s="8">
        <f t="shared" si="5"/>
        <v>2.5192442267319804E-2</v>
      </c>
      <c r="F16" s="8">
        <f t="shared" si="5"/>
        <v>3.2608695652173911E-3</v>
      </c>
      <c r="G16" s="8">
        <f t="shared" si="5"/>
        <v>5.5577147298872913E-2</v>
      </c>
      <c r="H16" s="8" t="s">
        <v>24</v>
      </c>
      <c r="I16" s="8">
        <f>I15/I$25</f>
        <v>8.832188420019628E-3</v>
      </c>
      <c r="J16" s="8">
        <f>J15/J$25</f>
        <v>2.4623737854829492E-2</v>
      </c>
    </row>
    <row r="17" spans="1:10" ht="33.75" customHeight="1" x14ac:dyDescent="0.25">
      <c r="A17" s="45" t="s">
        <v>33</v>
      </c>
      <c r="B17" s="49" t="s">
        <v>8</v>
      </c>
      <c r="C17" s="4">
        <v>93</v>
      </c>
      <c r="D17" s="5" t="s">
        <v>20</v>
      </c>
      <c r="E17" s="5">
        <v>21</v>
      </c>
      <c r="F17" s="5">
        <v>40</v>
      </c>
      <c r="G17" s="5">
        <v>605</v>
      </c>
      <c r="H17" s="5" t="s">
        <v>20</v>
      </c>
      <c r="I17" s="5">
        <v>80</v>
      </c>
      <c r="J17" s="5">
        <f>SUM(C17:I17)</f>
        <v>839</v>
      </c>
    </row>
    <row r="18" spans="1:10" ht="33.75" customHeight="1" thickBot="1" x14ac:dyDescent="0.3">
      <c r="A18" s="47"/>
      <c r="B18" s="33" t="s">
        <v>23</v>
      </c>
      <c r="C18" s="48">
        <f>C17/C25</f>
        <v>5.0986842105263157E-2</v>
      </c>
      <c r="D18" s="8" t="s">
        <v>24</v>
      </c>
      <c r="E18" s="8">
        <f t="shared" ref="E18:J18" si="6">E17/E25</f>
        <v>1.4695591322603219E-2</v>
      </c>
      <c r="F18" s="8">
        <f t="shared" si="6"/>
        <v>4.3478260869565216E-2</v>
      </c>
      <c r="G18" s="8">
        <f t="shared" si="6"/>
        <v>7.8378028242000256E-2</v>
      </c>
      <c r="H18" s="8" t="s">
        <v>24</v>
      </c>
      <c r="I18" s="8">
        <f t="shared" si="6"/>
        <v>7.8508341511285579E-2</v>
      </c>
      <c r="J18" s="8">
        <f t="shared" si="6"/>
        <v>3.9959992379500854E-2</v>
      </c>
    </row>
    <row r="19" spans="1:10" ht="33.75" customHeight="1" x14ac:dyDescent="0.25">
      <c r="A19" s="45" t="s">
        <v>28</v>
      </c>
      <c r="B19" s="49" t="s">
        <v>8</v>
      </c>
      <c r="C19" s="4">
        <v>4</v>
      </c>
      <c r="D19" s="5">
        <v>19</v>
      </c>
      <c r="E19" s="5">
        <v>3</v>
      </c>
      <c r="F19" s="5">
        <v>1</v>
      </c>
      <c r="G19" s="5">
        <v>345</v>
      </c>
      <c r="H19" s="5" t="s">
        <v>20</v>
      </c>
      <c r="I19" s="5">
        <v>57</v>
      </c>
      <c r="J19" s="5">
        <f>SUM(C19:I19)</f>
        <v>429</v>
      </c>
    </row>
    <row r="20" spans="1:10" ht="33.75" customHeight="1" thickBot="1" x14ac:dyDescent="0.3">
      <c r="A20" s="47"/>
      <c r="B20" s="33" t="s">
        <v>23</v>
      </c>
      <c r="C20" s="48">
        <f>C19/C25</f>
        <v>2.1929824561403508E-3</v>
      </c>
      <c r="D20" s="8">
        <f t="shared" ref="D20:J20" si="7">D19/D25</f>
        <v>2.3500309214594928E-3</v>
      </c>
      <c r="E20" s="8">
        <f t="shared" si="7"/>
        <v>2.0993701889433169E-3</v>
      </c>
      <c r="F20" s="8">
        <f t="shared" si="7"/>
        <v>1.0869565217391304E-3</v>
      </c>
      <c r="G20" s="8">
        <f t="shared" si="7"/>
        <v>4.469490866692577E-2</v>
      </c>
      <c r="H20" s="8" t="s">
        <v>24</v>
      </c>
      <c r="I20" s="8">
        <f t="shared" si="7"/>
        <v>5.5937193326790972E-2</v>
      </c>
      <c r="J20" s="8">
        <f t="shared" si="7"/>
        <v>2.0432463326347877E-2</v>
      </c>
    </row>
    <row r="21" spans="1:10" ht="44.25" customHeight="1" x14ac:dyDescent="0.25">
      <c r="A21" s="45" t="s">
        <v>46</v>
      </c>
      <c r="B21" s="49" t="s">
        <v>8</v>
      </c>
      <c r="C21" s="4">
        <v>785</v>
      </c>
      <c r="D21" s="5">
        <v>5501</v>
      </c>
      <c r="E21" s="5">
        <v>367</v>
      </c>
      <c r="F21" s="5">
        <v>8</v>
      </c>
      <c r="G21" s="5">
        <v>524</v>
      </c>
      <c r="H21" s="5" t="s">
        <v>20</v>
      </c>
      <c r="I21" s="5">
        <v>0</v>
      </c>
      <c r="J21" s="5">
        <f>SUM(C21:I21)</f>
        <v>7185</v>
      </c>
    </row>
    <row r="22" spans="1:10" ht="44.25" customHeight="1" thickBot="1" x14ac:dyDescent="0.3">
      <c r="A22" s="47"/>
      <c r="B22" s="33" t="s">
        <v>23</v>
      </c>
      <c r="C22" s="48">
        <f>C21/C25</f>
        <v>0.43037280701754388</v>
      </c>
      <c r="D22" s="8">
        <f t="shared" ref="D22:J22" si="8">D21/D25</f>
        <v>0.68039579468150901</v>
      </c>
      <c r="E22" s="8">
        <f t="shared" si="8"/>
        <v>0.25682295311406578</v>
      </c>
      <c r="F22" s="8">
        <f t="shared" si="8"/>
        <v>8.6956521739130436E-3</v>
      </c>
      <c r="G22" s="8">
        <f t="shared" si="8"/>
        <v>6.788444098976551E-2</v>
      </c>
      <c r="H22" s="8" t="s">
        <v>24</v>
      </c>
      <c r="I22" s="8">
        <f t="shared" si="8"/>
        <v>0</v>
      </c>
      <c r="J22" s="8">
        <f t="shared" si="8"/>
        <v>0.34220803962659552</v>
      </c>
    </row>
    <row r="23" spans="1:10" ht="33.75" customHeight="1" x14ac:dyDescent="0.25">
      <c r="A23" s="45" t="s">
        <v>34</v>
      </c>
      <c r="B23" s="49" t="s">
        <v>8</v>
      </c>
      <c r="C23" s="4" t="s">
        <v>20</v>
      </c>
      <c r="D23" s="5" t="s">
        <v>20</v>
      </c>
      <c r="E23" s="5">
        <v>0</v>
      </c>
      <c r="F23" s="5">
        <v>27</v>
      </c>
      <c r="G23" s="5"/>
      <c r="H23" s="5" t="s">
        <v>20</v>
      </c>
      <c r="I23" s="5">
        <v>0</v>
      </c>
      <c r="J23" s="5">
        <f>SUM(C23:I23)</f>
        <v>27</v>
      </c>
    </row>
    <row r="24" spans="1:10" ht="33.75" customHeight="1" thickBot="1" x14ac:dyDescent="0.3">
      <c r="A24" s="47"/>
      <c r="B24" s="33" t="s">
        <v>23</v>
      </c>
      <c r="C24" s="48" t="s">
        <v>24</v>
      </c>
      <c r="D24" s="8" t="s">
        <v>24</v>
      </c>
      <c r="E24" s="8">
        <f t="shared" ref="E24:G24" si="9">E23/E25</f>
        <v>0</v>
      </c>
      <c r="F24" s="8">
        <f t="shared" si="9"/>
        <v>2.9347826086956522E-2</v>
      </c>
      <c r="G24" s="8">
        <f t="shared" si="9"/>
        <v>0</v>
      </c>
      <c r="H24" s="8" t="s">
        <v>24</v>
      </c>
      <c r="I24" s="8">
        <f>I23/I$25</f>
        <v>0</v>
      </c>
      <c r="J24" s="8">
        <f>J23/J$25</f>
        <v>1.2859592303295865E-3</v>
      </c>
    </row>
    <row r="25" spans="1:10" s="13" customFormat="1" ht="33.75" customHeight="1" x14ac:dyDescent="0.25">
      <c r="A25" s="45" t="s">
        <v>27</v>
      </c>
      <c r="B25" s="49" t="s">
        <v>8</v>
      </c>
      <c r="C25" s="4">
        <f>C7+C9+C11+C13+C15+C17+C19+C21</f>
        <v>1824</v>
      </c>
      <c r="D25" s="4">
        <f>D5+D11+D13+D19+D21</f>
        <v>8085</v>
      </c>
      <c r="E25" s="4">
        <f>E5+E7+E9+E11+E13+E15+E17+E19+E21+E23</f>
        <v>1429</v>
      </c>
      <c r="F25" s="4">
        <f>F5+F7+F9+F11+F13+F15+F17+F19+F21+F23</f>
        <v>920</v>
      </c>
      <c r="G25" s="4">
        <f>G5+G7+G9+G11+G13+G15+G17+G19+G21+G23</f>
        <v>7719</v>
      </c>
      <c r="H25" s="4" t="s">
        <v>20</v>
      </c>
      <c r="I25" s="4">
        <f>+I7+I9+I11+I13+I15+I17+I19+I21+I23</f>
        <v>1019</v>
      </c>
      <c r="J25" s="4">
        <f>SUM(C25:I25)</f>
        <v>20996</v>
      </c>
    </row>
    <row r="26" spans="1:10" ht="33.75" customHeight="1" thickBot="1" x14ac:dyDescent="0.3">
      <c r="A26" s="47"/>
      <c r="B26" s="33" t="s">
        <v>23</v>
      </c>
      <c r="C26" s="48">
        <f t="shared" ref="C26:G26" si="10">C25/C25</f>
        <v>1</v>
      </c>
      <c r="D26" s="8">
        <f t="shared" si="10"/>
        <v>1</v>
      </c>
      <c r="E26" s="8">
        <f t="shared" si="10"/>
        <v>1</v>
      </c>
      <c r="F26" s="8">
        <f t="shared" si="10"/>
        <v>1</v>
      </c>
      <c r="G26" s="8">
        <f t="shared" si="10"/>
        <v>1</v>
      </c>
      <c r="H26" s="8" t="s">
        <v>24</v>
      </c>
      <c r="I26" s="8">
        <f>I25/I$25</f>
        <v>1</v>
      </c>
      <c r="J26" s="8">
        <f>J25/J25</f>
        <v>1</v>
      </c>
    </row>
    <row r="27" spans="1:10" ht="45" customHeight="1" thickBot="1" x14ac:dyDescent="0.3">
      <c r="A27" s="34"/>
      <c r="B27" s="35"/>
      <c r="C27" s="39"/>
      <c r="D27" s="39"/>
      <c r="E27" s="39"/>
      <c r="F27" s="39"/>
      <c r="G27" s="39"/>
      <c r="H27" s="39"/>
      <c r="I27" s="50"/>
      <c r="J27" s="39"/>
    </row>
    <row r="28" spans="1:10" ht="51.75" customHeight="1" thickBot="1" x14ac:dyDescent="0.3">
      <c r="A28" s="23" t="s">
        <v>10</v>
      </c>
      <c r="B28" s="24"/>
      <c r="C28" s="51"/>
      <c r="D28" s="51"/>
      <c r="E28" s="51"/>
      <c r="F28" s="52"/>
      <c r="G28" s="53"/>
      <c r="H28" s="53"/>
      <c r="I28" s="53"/>
      <c r="J28" s="42"/>
    </row>
    <row r="29" spans="1:10" ht="51.75" customHeight="1" thickBot="1" x14ac:dyDescent="0.3">
      <c r="A29" s="54" t="s">
        <v>9</v>
      </c>
      <c r="B29" s="55"/>
      <c r="C29" s="10">
        <v>1</v>
      </c>
      <c r="D29" s="10">
        <v>1</v>
      </c>
      <c r="E29" s="10">
        <v>1</v>
      </c>
      <c r="F29" s="10">
        <v>2</v>
      </c>
      <c r="G29" s="10">
        <v>1</v>
      </c>
      <c r="H29" s="10">
        <v>0</v>
      </c>
      <c r="I29" s="10">
        <v>1</v>
      </c>
      <c r="J29" s="10">
        <f>+I29+H29+G29+F29+E29+D29+C29</f>
        <v>7</v>
      </c>
    </row>
    <row r="30" spans="1:10" ht="51.75" customHeight="1" thickBot="1" x14ac:dyDescent="0.3">
      <c r="A30" s="54" t="s">
        <v>12</v>
      </c>
      <c r="B30" s="55"/>
      <c r="C30" s="12">
        <v>1</v>
      </c>
      <c r="D30" s="12">
        <v>1</v>
      </c>
      <c r="E30" s="12">
        <v>1</v>
      </c>
      <c r="F30" s="12">
        <v>2</v>
      </c>
      <c r="G30" s="12">
        <v>1</v>
      </c>
      <c r="H30" s="12">
        <v>0</v>
      </c>
      <c r="I30" s="12">
        <v>1</v>
      </c>
      <c r="J30" s="12">
        <f>+I30+H30+G30+F30+E30+D30+C30</f>
        <v>7</v>
      </c>
    </row>
    <row r="31" spans="1:10" ht="37.5" customHeight="1" x14ac:dyDescent="0.35">
      <c r="A31" s="56" t="s">
        <v>11</v>
      </c>
      <c r="B31" s="56"/>
      <c r="C31" s="14"/>
      <c r="D31" s="14"/>
      <c r="E31" s="14"/>
      <c r="F31" s="43"/>
      <c r="G31" s="14"/>
      <c r="H31" s="14"/>
      <c r="I31" s="14"/>
      <c r="J31" s="14"/>
    </row>
    <row r="32" spans="1:10" ht="27.75" customHeight="1" x14ac:dyDescent="0.25">
      <c r="A32" s="44" t="s">
        <v>47</v>
      </c>
      <c r="B32" s="44"/>
      <c r="C32" s="44"/>
      <c r="D32" s="44"/>
      <c r="E32" s="44"/>
      <c r="F32" s="44"/>
      <c r="G32" s="44"/>
      <c r="H32" s="44"/>
      <c r="I32" s="44"/>
      <c r="J32" s="44"/>
    </row>
    <row r="33" spans="1:10" ht="29.25" customHeight="1" x14ac:dyDescent="0.25">
      <c r="A33" s="44" t="s">
        <v>48</v>
      </c>
      <c r="B33" s="44"/>
      <c r="C33" s="44"/>
      <c r="D33" s="44"/>
      <c r="E33" s="44"/>
      <c r="F33" s="44"/>
      <c r="G33" s="44"/>
      <c r="H33" s="44"/>
      <c r="I33" s="44"/>
      <c r="J33" s="44"/>
    </row>
    <row r="34" spans="1:10" ht="69" customHeight="1" x14ac:dyDescent="0.25">
      <c r="A34" s="44" t="s">
        <v>49</v>
      </c>
      <c r="B34" s="44"/>
      <c r="C34" s="44"/>
      <c r="D34" s="44"/>
      <c r="E34" s="44"/>
      <c r="F34" s="44"/>
      <c r="G34" s="44"/>
      <c r="H34" s="44"/>
      <c r="I34" s="44"/>
      <c r="J34" s="44"/>
    </row>
    <row r="35" spans="1:10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</row>
    <row r="36" spans="1:10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</row>
  </sheetData>
  <mergeCells count="21">
    <mergeCell ref="A32:J32"/>
    <mergeCell ref="A33:J33"/>
    <mergeCell ref="A34:J34"/>
    <mergeCell ref="A21:A22"/>
    <mergeCell ref="A23:A24"/>
    <mergeCell ref="A25:A26"/>
    <mergeCell ref="A28:B28"/>
    <mergeCell ref="A29:B29"/>
    <mergeCell ref="A30:B30"/>
    <mergeCell ref="A9:A10"/>
    <mergeCell ref="A11:A12"/>
    <mergeCell ref="A13:A14"/>
    <mergeCell ref="A15:A16"/>
    <mergeCell ref="A17:A18"/>
    <mergeCell ref="A19:A20"/>
    <mergeCell ref="A1:J1"/>
    <mergeCell ref="A2:J2"/>
    <mergeCell ref="A3:B4"/>
    <mergeCell ref="C3:J3"/>
    <mergeCell ref="A5:A6"/>
    <mergeCell ref="A7:A8"/>
  </mergeCells>
  <pageMargins left="0.70866141732283472" right="0.70866141732283472" top="0.74803149606299213" bottom="0.74803149606299213" header="0.31496062992125984" footer="0.31496062992125984"/>
  <pageSetup paperSize="8" scale="53" orientation="landscape" r:id="rId1"/>
  <headerFooter>
    <oddFooter>&amp;L&amp;F&amp;C&amp;A&amp;R&amp;P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Tab 221_2020_Web</vt:lpstr>
      <vt:lpstr>Tab 222_2020_Web</vt:lpstr>
      <vt:lpstr>Tab 223_2020_Web</vt:lpstr>
    </vt:vector>
  </TitlesOfParts>
  <Company>IWEPS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Didier Henry</dc:creator>
  <cp:lastModifiedBy>Olivier Colicis</cp:lastModifiedBy>
  <cp:lastPrinted>2019-08-14T08:56:00Z</cp:lastPrinted>
  <dcterms:created xsi:type="dcterms:W3CDTF">2017-10-19T10:49:35Z</dcterms:created>
  <dcterms:modified xsi:type="dcterms:W3CDTF">2021-11-08T08:46:25Z</dcterms:modified>
</cp:coreProperties>
</file>