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defaultThemeVersion="166925"/>
  <mc:AlternateContent xmlns:mc="http://schemas.openxmlformats.org/markup-compatibility/2006">
    <mc:Choice Requires="x15">
      <x15ac:absPath xmlns:x15ac="http://schemas.microsoft.com/office/spreadsheetml/2010/11/ac" url="M:\12000-Relais_sociaux\4_Publication_Annuaires\Stat_RSU_2020\RSU_Profil_2020\TAB_511_à_5110_AJA_2020_dhe_ok_oco\"/>
    </mc:Choice>
  </mc:AlternateContent>
  <xr:revisionPtr revIDLastSave="0" documentId="8_{14373A51-FEE0-43D6-B059-DB45DCEE2660}" xr6:coauthVersionLast="47" xr6:coauthVersionMax="47" xr10:uidLastSave="{00000000-0000-0000-0000-000000000000}"/>
  <bookViews>
    <workbookView xWindow="-120" yWindow="-120" windowWidth="29040" windowHeight="15840" tabRatio="943" xr2:uid="{4C7ACA17-31C4-4749-9123-AC93C98311DB}"/>
  </bookViews>
  <sheets>
    <sheet name="TAB-5.1.1_2020_Web" sheetId="15" r:id="rId1"/>
    <sheet name="TAB-5.1.2_2020_Web" sheetId="16" r:id="rId2"/>
    <sheet name="TAB-5.1.3_2020_Web" sheetId="17" r:id="rId3"/>
    <sheet name="TAB-5.1.4_2020_Web" sheetId="18" r:id="rId4"/>
    <sheet name="TAB-5.1.5_2020_Web" sheetId="19" r:id="rId5"/>
    <sheet name="TAB-5.1.6_2020_Web" sheetId="20" r:id="rId6"/>
    <sheet name="TAB-5.1.7_2020_Web" sheetId="21" r:id="rId7"/>
    <sheet name="TAB-5.1.8_2020_Web" sheetId="22" r:id="rId8"/>
    <sheet name="TAB-5.1.9_2020_Web" sheetId="23" r:id="rId9"/>
    <sheet name="TAB-5.1.10_2020_web" sheetId="24" r:id="rId10"/>
  </sheets>
  <externalReferences>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s>
  <definedNames>
    <definedName name="Profil_2017_qly" localSheetId="0">#REF!</definedName>
    <definedName name="Profil_2017_qly" localSheetId="9">#REF!</definedName>
    <definedName name="Profil_2017_qly" localSheetId="1">#REF!</definedName>
    <definedName name="Profil_2017_qly" localSheetId="2">#REF!</definedName>
    <definedName name="Profil_2017_qly" localSheetId="3">#REF!</definedName>
    <definedName name="Profil_2017_qly" localSheetId="4">#REF!</definedName>
    <definedName name="Profil_2017_qly" localSheetId="5">#REF!</definedName>
    <definedName name="Profil_2017_qly" localSheetId="6">#REF!</definedName>
    <definedName name="Profil_2017_qly" localSheetId="7">#REF!</definedName>
    <definedName name="Profil_2017_qly" localSheetId="8">#REF!</definedName>
    <definedName name="Profil_2017_qly">#REF!</definedName>
    <definedName name="Profil_2017_qty" localSheetId="1">#REF!</definedName>
    <definedName name="Profil_2017_qty" localSheetId="2">#REF!</definedName>
    <definedName name="Profil_2017_qty" localSheetId="4">#REF!</definedName>
    <definedName name="Profil_2017_qty" localSheetId="5">#REF!</definedName>
    <definedName name="Profil_2017_qty" localSheetId="6">#REF!</definedName>
    <definedName name="Profil_2017_qty" localSheetId="7">#REF!</definedName>
    <definedName name="Profil_2017_qty" localSheetId="8">#REF!</definedName>
    <definedName name="Profil_2017_qty">#REF!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49" i="24" l="1"/>
  <c r="J48" i="24"/>
  <c r="J45" i="24"/>
  <c r="I44" i="24"/>
  <c r="J44" i="24" s="1"/>
  <c r="D44" i="24"/>
  <c r="J42" i="24"/>
  <c r="J40" i="24"/>
  <c r="I40" i="24"/>
  <c r="D40" i="24"/>
  <c r="J39" i="24"/>
  <c r="I38" i="24"/>
  <c r="D38" i="24"/>
  <c r="J37" i="24"/>
  <c r="J38" i="24" s="1"/>
  <c r="J36" i="24"/>
  <c r="I36" i="24"/>
  <c r="D36" i="24"/>
  <c r="J35" i="24"/>
  <c r="I34" i="24"/>
  <c r="D34" i="24"/>
  <c r="J33" i="24"/>
  <c r="J34" i="24" s="1"/>
  <c r="J32" i="24"/>
  <c r="I32" i="24"/>
  <c r="D32" i="24"/>
  <c r="J31" i="24"/>
  <c r="I30" i="24"/>
  <c r="D30" i="24"/>
  <c r="J29" i="24"/>
  <c r="J30" i="24" s="1"/>
  <c r="J28" i="24"/>
  <c r="I28" i="24"/>
  <c r="D28" i="24"/>
  <c r="J27" i="24"/>
  <c r="I26" i="24"/>
  <c r="D26" i="24"/>
  <c r="J25" i="24"/>
  <c r="J26" i="24" s="1"/>
  <c r="J24" i="24"/>
  <c r="I24" i="24"/>
  <c r="D24" i="24"/>
  <c r="J23" i="24"/>
  <c r="I22" i="24"/>
  <c r="D22" i="24"/>
  <c r="J21" i="24"/>
  <c r="J22" i="24" s="1"/>
  <c r="J20" i="24"/>
  <c r="I20" i="24"/>
  <c r="D20" i="24"/>
  <c r="J19" i="24"/>
  <c r="I18" i="24"/>
  <c r="D18" i="24"/>
  <c r="J17" i="24"/>
  <c r="J18" i="24" s="1"/>
  <c r="J16" i="24"/>
  <c r="I16" i="24"/>
  <c r="D16" i="24"/>
  <c r="J15" i="24"/>
  <c r="I14" i="24"/>
  <c r="D14" i="24"/>
  <c r="J13" i="24"/>
  <c r="J14" i="24" s="1"/>
  <c r="J12" i="24"/>
  <c r="I12" i="24"/>
  <c r="D12" i="24"/>
  <c r="J11" i="24"/>
  <c r="I10" i="24"/>
  <c r="D10" i="24"/>
  <c r="J9" i="24"/>
  <c r="J10" i="24" s="1"/>
  <c r="J8" i="24"/>
  <c r="I8" i="24"/>
  <c r="D8" i="24"/>
  <c r="J7" i="24"/>
  <c r="I6" i="24"/>
  <c r="D6" i="24"/>
  <c r="J5" i="24"/>
  <c r="J6" i="24" s="1"/>
  <c r="J38" i="23"/>
  <c r="J37" i="23"/>
  <c r="J34" i="23"/>
  <c r="I33" i="23"/>
  <c r="J32" i="23"/>
  <c r="I30" i="23"/>
  <c r="I29" i="23"/>
  <c r="I22" i="23" s="1"/>
  <c r="F29" i="23"/>
  <c r="F16" i="23" s="1"/>
  <c r="D29" i="23"/>
  <c r="D26" i="23" s="1"/>
  <c r="I28" i="23"/>
  <c r="J27" i="23"/>
  <c r="I26" i="23"/>
  <c r="F26" i="23"/>
  <c r="J25" i="23"/>
  <c r="J23" i="23"/>
  <c r="F22" i="23"/>
  <c r="J21" i="23"/>
  <c r="I20" i="23"/>
  <c r="F20" i="23"/>
  <c r="J19" i="23"/>
  <c r="J17" i="23"/>
  <c r="I16" i="23"/>
  <c r="J15" i="23"/>
  <c r="I14" i="23"/>
  <c r="J13" i="23"/>
  <c r="I12" i="23"/>
  <c r="J11" i="23"/>
  <c r="I10" i="23"/>
  <c r="F10" i="23"/>
  <c r="J9" i="23"/>
  <c r="I8" i="23"/>
  <c r="F8" i="23"/>
  <c r="J7" i="23"/>
  <c r="I6" i="23"/>
  <c r="F6" i="23"/>
  <c r="J5" i="23"/>
  <c r="J32" i="22"/>
  <c r="J31" i="22"/>
  <c r="J28" i="22"/>
  <c r="J26" i="22"/>
  <c r="I23" i="22"/>
  <c r="I27" i="22" s="1"/>
  <c r="F23" i="22"/>
  <c r="F27" i="22" s="1"/>
  <c r="J27" i="22" s="1"/>
  <c r="J21" i="22"/>
  <c r="J19" i="22"/>
  <c r="J17" i="22"/>
  <c r="J15" i="22"/>
  <c r="J13" i="22"/>
  <c r="J11" i="22"/>
  <c r="J9" i="22"/>
  <c r="J7" i="22"/>
  <c r="J5" i="22"/>
  <c r="J30" i="21"/>
  <c r="J29" i="21"/>
  <c r="J26" i="21"/>
  <c r="I25" i="21"/>
  <c r="J24" i="21"/>
  <c r="I21" i="21"/>
  <c r="I22" i="21" s="1"/>
  <c r="F21" i="21"/>
  <c r="F22" i="21" s="1"/>
  <c r="D21" i="21"/>
  <c r="D8" i="21" s="1"/>
  <c r="F20" i="21"/>
  <c r="J19" i="21"/>
  <c r="I18" i="21"/>
  <c r="F18" i="21"/>
  <c r="D18" i="21"/>
  <c r="J17" i="21"/>
  <c r="F16" i="21"/>
  <c r="J15" i="21"/>
  <c r="I14" i="21"/>
  <c r="F14" i="21"/>
  <c r="J13" i="21"/>
  <c r="I12" i="21"/>
  <c r="F12" i="21"/>
  <c r="D12" i="21"/>
  <c r="J11" i="21"/>
  <c r="I10" i="21"/>
  <c r="F10" i="21"/>
  <c r="D10" i="21"/>
  <c r="J9" i="21"/>
  <c r="I8" i="21"/>
  <c r="F8" i="21"/>
  <c r="J7" i="21"/>
  <c r="I6" i="21"/>
  <c r="F6" i="21"/>
  <c r="J5" i="21"/>
  <c r="J20" i="20"/>
  <c r="J19" i="20"/>
  <c r="J16" i="20"/>
  <c r="J15" i="20" s="1"/>
  <c r="F15" i="20"/>
  <c r="J14" i="20"/>
  <c r="J11" i="20"/>
  <c r="J12" i="20" s="1"/>
  <c r="I11" i="20"/>
  <c r="I12" i="20" s="1"/>
  <c r="F11" i="20"/>
  <c r="F12" i="20" s="1"/>
  <c r="D11" i="20"/>
  <c r="D8" i="20" s="1"/>
  <c r="I10" i="20"/>
  <c r="F10" i="20"/>
  <c r="J9" i="20"/>
  <c r="J10" i="20" s="1"/>
  <c r="F8" i="20"/>
  <c r="J7" i="20"/>
  <c r="J8" i="20" s="1"/>
  <c r="F6" i="20"/>
  <c r="D6" i="20"/>
  <c r="J5" i="20"/>
  <c r="J24" i="19"/>
  <c r="J23" i="19"/>
  <c r="J20" i="19"/>
  <c r="D19" i="19"/>
  <c r="J18" i="19"/>
  <c r="D16" i="19"/>
  <c r="I15" i="19"/>
  <c r="I8" i="19" s="1"/>
  <c r="F15" i="19"/>
  <c r="F12" i="19" s="1"/>
  <c r="D15" i="19"/>
  <c r="D14" i="19"/>
  <c r="J13" i="19"/>
  <c r="I12" i="19"/>
  <c r="D12" i="19"/>
  <c r="J11" i="19"/>
  <c r="D10" i="19"/>
  <c r="J9" i="19"/>
  <c r="D8" i="19"/>
  <c r="J7" i="19"/>
  <c r="I6" i="19"/>
  <c r="F6" i="19"/>
  <c r="D6" i="19"/>
  <c r="J5" i="19"/>
  <c r="J10" i="23" l="1"/>
  <c r="J26" i="23"/>
  <c r="D20" i="23"/>
  <c r="D14" i="23"/>
  <c r="D33" i="23"/>
  <c r="D8" i="23"/>
  <c r="F14" i="23"/>
  <c r="D24" i="23"/>
  <c r="F33" i="23"/>
  <c r="J33" i="23" s="1"/>
  <c r="F24" i="23"/>
  <c r="J29" i="23"/>
  <c r="D12" i="23"/>
  <c r="F18" i="23"/>
  <c r="I24" i="23"/>
  <c r="D28" i="23"/>
  <c r="D30" i="23"/>
  <c r="D18" i="23"/>
  <c r="D6" i="23"/>
  <c r="F12" i="23"/>
  <c r="I18" i="23"/>
  <c r="D22" i="23"/>
  <c r="F28" i="23"/>
  <c r="F30" i="23"/>
  <c r="D16" i="23"/>
  <c r="D10" i="23"/>
  <c r="J23" i="22"/>
  <c r="J24" i="22" s="1"/>
  <c r="J8" i="21"/>
  <c r="D6" i="21"/>
  <c r="D25" i="21"/>
  <c r="D16" i="21"/>
  <c r="F25" i="21"/>
  <c r="J21" i="21"/>
  <c r="J18" i="21" s="1"/>
  <c r="I16" i="21"/>
  <c r="D20" i="21"/>
  <c r="D22" i="21"/>
  <c r="D14" i="21"/>
  <c r="I20" i="21"/>
  <c r="I8" i="20"/>
  <c r="D15" i="20"/>
  <c r="I15" i="20"/>
  <c r="I6" i="20"/>
  <c r="D10" i="20"/>
  <c r="D12" i="20"/>
  <c r="J6" i="20"/>
  <c r="J8" i="19"/>
  <c r="J19" i="19"/>
  <c r="F19" i="19"/>
  <c r="F10" i="19"/>
  <c r="J15" i="19"/>
  <c r="I19" i="19"/>
  <c r="I10" i="19"/>
  <c r="F14" i="19"/>
  <c r="F16" i="19"/>
  <c r="F8" i="19"/>
  <c r="I14" i="19"/>
  <c r="I16" i="19"/>
  <c r="J30" i="23" l="1"/>
  <c r="J18" i="23"/>
  <c r="J20" i="23"/>
  <c r="J22" i="23"/>
  <c r="J6" i="23"/>
  <c r="J16" i="23"/>
  <c r="J24" i="23"/>
  <c r="J14" i="23"/>
  <c r="J8" i="23"/>
  <c r="J12" i="23"/>
  <c r="J28" i="23"/>
  <c r="J18" i="22"/>
  <c r="J16" i="22"/>
  <c r="J6" i="22"/>
  <c r="J14" i="22"/>
  <c r="J20" i="22"/>
  <c r="J22" i="22"/>
  <c r="J10" i="22"/>
  <c r="J12" i="22"/>
  <c r="J8" i="22"/>
  <c r="J10" i="21"/>
  <c r="J22" i="21"/>
  <c r="J20" i="21"/>
  <c r="J14" i="21"/>
  <c r="J6" i="21"/>
  <c r="J25" i="21"/>
  <c r="J12" i="21"/>
  <c r="J16" i="21"/>
  <c r="J16" i="19"/>
  <c r="J6" i="19"/>
  <c r="J12" i="19"/>
  <c r="J14" i="19"/>
  <c r="J10" i="19"/>
  <c r="Z37" i="18" l="1"/>
  <c r="Y37" i="18"/>
  <c r="X37" i="18"/>
  <c r="Z36" i="18"/>
  <c r="Y36" i="18"/>
  <c r="X36" i="18"/>
  <c r="X33" i="18"/>
  <c r="Y31" i="18"/>
  <c r="Z31" i="18" s="1"/>
  <c r="X31" i="18"/>
  <c r="W31" i="18"/>
  <c r="U29" i="18"/>
  <c r="V28" i="18"/>
  <c r="V27" i="18" s="1"/>
  <c r="U28" i="18"/>
  <c r="U27" i="18" s="1"/>
  <c r="M28" i="18"/>
  <c r="M29" i="18" s="1"/>
  <c r="L28" i="18"/>
  <c r="L25" i="18" s="1"/>
  <c r="M27" i="18"/>
  <c r="Y26" i="18"/>
  <c r="X26" i="18"/>
  <c r="U25" i="18"/>
  <c r="M25" i="18"/>
  <c r="Y24" i="18"/>
  <c r="X24" i="18"/>
  <c r="M23" i="18"/>
  <c r="Y22" i="18"/>
  <c r="X22" i="18"/>
  <c r="U21" i="18"/>
  <c r="M21" i="18"/>
  <c r="Y20" i="18"/>
  <c r="X20" i="18"/>
  <c r="U19" i="18"/>
  <c r="M19" i="18"/>
  <c r="Y18" i="18"/>
  <c r="X18" i="18"/>
  <c r="U17" i="18"/>
  <c r="M17" i="18"/>
  <c r="Y16" i="18"/>
  <c r="X16" i="18"/>
  <c r="U15" i="18"/>
  <c r="M15" i="18"/>
  <c r="Y14" i="18"/>
  <c r="X14" i="18"/>
  <c r="U13" i="18"/>
  <c r="M13" i="18"/>
  <c r="Y12" i="18"/>
  <c r="X12" i="18"/>
  <c r="U11" i="18"/>
  <c r="M11" i="18"/>
  <c r="Y10" i="18"/>
  <c r="X10" i="18"/>
  <c r="U9" i="18"/>
  <c r="M9" i="18"/>
  <c r="Y8" i="18"/>
  <c r="X8" i="18"/>
  <c r="U7" i="18"/>
  <c r="M7" i="18"/>
  <c r="Y6" i="18"/>
  <c r="X6" i="18"/>
  <c r="J23" i="17"/>
  <c r="J22" i="17"/>
  <c r="J19" i="17"/>
  <c r="I15" i="17"/>
  <c r="I17" i="17" s="1"/>
  <c r="F15" i="17"/>
  <c r="F17" i="17" s="1"/>
  <c r="D15" i="17"/>
  <c r="D17" i="17" s="1"/>
  <c r="J14" i="17"/>
  <c r="I11" i="17"/>
  <c r="I6" i="17" s="1"/>
  <c r="F11" i="17"/>
  <c r="F12" i="17" s="1"/>
  <c r="D11" i="17"/>
  <c r="J7" i="17"/>
  <c r="J5" i="17"/>
  <c r="J11" i="17" s="1"/>
  <c r="X7" i="18" l="1"/>
  <c r="X19" i="18"/>
  <c r="X11" i="18"/>
  <c r="X13" i="18"/>
  <c r="X17" i="18"/>
  <c r="X23" i="18"/>
  <c r="X25" i="18"/>
  <c r="W28" i="18"/>
  <c r="V29" i="18"/>
  <c r="Z6" i="18"/>
  <c r="Z10" i="18"/>
  <c r="Z14" i="18"/>
  <c r="Z18" i="18"/>
  <c r="Z22" i="18"/>
  <c r="Z26" i="18"/>
  <c r="X28" i="18"/>
  <c r="X29" i="18" s="1"/>
  <c r="L7" i="18"/>
  <c r="V9" i="18"/>
  <c r="L11" i="18"/>
  <c r="V13" i="18"/>
  <c r="L15" i="18"/>
  <c r="V17" i="18"/>
  <c r="L19" i="18"/>
  <c r="V21" i="18"/>
  <c r="L23" i="18"/>
  <c r="V25" i="18"/>
  <c r="L27" i="18"/>
  <c r="Y28" i="18"/>
  <c r="Z8" i="18"/>
  <c r="Z12" i="18"/>
  <c r="Z16" i="18"/>
  <c r="Z20" i="18"/>
  <c r="U23" i="18"/>
  <c r="Z24" i="18"/>
  <c r="N28" i="18"/>
  <c r="L29" i="18"/>
  <c r="V7" i="18"/>
  <c r="L9" i="18"/>
  <c r="V11" i="18"/>
  <c r="L13" i="18"/>
  <c r="V15" i="18"/>
  <c r="L17" i="18"/>
  <c r="V19" i="18"/>
  <c r="L21" i="18"/>
  <c r="V23" i="18"/>
  <c r="J8" i="17"/>
  <c r="J10" i="17"/>
  <c r="J12" i="17"/>
  <c r="J6" i="17"/>
  <c r="F8" i="17"/>
  <c r="I8" i="17"/>
  <c r="J15" i="17"/>
  <c r="J17" i="17" s="1"/>
  <c r="F10" i="17"/>
  <c r="I12" i="17"/>
  <c r="F6" i="17"/>
  <c r="I10" i="17"/>
  <c r="Y29" i="18" l="1"/>
  <c r="Z28" i="18"/>
  <c r="Z29" i="18" s="1"/>
  <c r="Y17" i="18"/>
  <c r="Y27" i="18"/>
  <c r="Y13" i="18"/>
  <c r="W23" i="18"/>
  <c r="W21" i="18"/>
  <c r="W19" i="18"/>
  <c r="W25" i="18"/>
  <c r="W17" i="18"/>
  <c r="W13" i="18"/>
  <c r="W9" i="18"/>
  <c r="W27" i="18"/>
  <c r="W15" i="18"/>
  <c r="W7" i="18"/>
  <c r="W29" i="18"/>
  <c r="W11" i="18"/>
  <c r="X15" i="18"/>
  <c r="Y19" i="18"/>
  <c r="Y21" i="18"/>
  <c r="X27" i="18"/>
  <c r="Y15" i="18"/>
  <c r="Z15" i="18"/>
  <c r="N29" i="18"/>
  <c r="N15" i="18"/>
  <c r="N11" i="18"/>
  <c r="N7" i="18"/>
  <c r="N27" i="18"/>
  <c r="N23" i="18"/>
  <c r="N19" i="18"/>
  <c r="N9" i="18"/>
  <c r="L32" i="18"/>
  <c r="X32" i="18" s="1"/>
  <c r="N25" i="18"/>
  <c r="N21" i="18"/>
  <c r="N17" i="18"/>
  <c r="N13" i="18"/>
  <c r="Z7" i="18"/>
  <c r="Y23" i="18"/>
  <c r="Y9" i="18"/>
  <c r="Y25" i="18"/>
  <c r="Y11" i="18"/>
  <c r="Z19" i="18"/>
  <c r="X9" i="18"/>
  <c r="X21" i="18"/>
  <c r="Y7" i="18"/>
  <c r="J14" i="16"/>
  <c r="J13" i="16"/>
  <c r="I9" i="16"/>
  <c r="J9" i="16" s="1"/>
  <c r="J10" i="16" s="1"/>
  <c r="F9" i="16"/>
  <c r="J7" i="16"/>
  <c r="J5" i="16"/>
  <c r="J19" i="15"/>
  <c r="J18" i="15"/>
  <c r="F15" i="15"/>
  <c r="J14" i="15"/>
  <c r="F12" i="15"/>
  <c r="D12" i="15"/>
  <c r="I11" i="15"/>
  <c r="I15" i="15" s="1"/>
  <c r="F11" i="15"/>
  <c r="D11" i="15"/>
  <c r="D15" i="15" s="1"/>
  <c r="J15" i="15" s="1"/>
  <c r="F10" i="15"/>
  <c r="D10" i="15"/>
  <c r="J9" i="15"/>
  <c r="F8" i="15"/>
  <c r="J7" i="15"/>
  <c r="I6" i="15"/>
  <c r="F6" i="15"/>
  <c r="D6" i="15"/>
  <c r="J5" i="15"/>
  <c r="J11" i="15" s="1"/>
  <c r="Z9" i="18" l="1"/>
  <c r="Z25" i="18"/>
  <c r="Z11" i="18"/>
  <c r="Z27" i="18"/>
  <c r="Z21" i="18"/>
  <c r="Z23" i="18"/>
  <c r="Z17" i="18"/>
  <c r="Z13" i="18"/>
  <c r="J6" i="16"/>
  <c r="J8" i="16"/>
  <c r="I8" i="16"/>
  <c r="I6" i="16"/>
  <c r="I10" i="16"/>
  <c r="J8" i="15"/>
  <c r="J6" i="15"/>
  <c r="J12" i="15"/>
  <c r="J10" i="15"/>
  <c r="D8" i="15"/>
  <c r="I10" i="15"/>
  <c r="I12" i="15"/>
  <c r="I8" i="15"/>
</calcChain>
</file>

<file path=xl/sharedStrings.xml><?xml version="1.0" encoding="utf-8"?>
<sst xmlns="http://schemas.openxmlformats.org/spreadsheetml/2006/main" count="1612" uniqueCount="155">
  <si>
    <t>Tableau 5.1.9 : Utilisateurs de l'accueil de jour "aide alimentaire" (AJ-A) organisé par les services partenaires des Relais sociaux urbains (RSU)</t>
  </si>
  <si>
    <t>Lieu de résidence</t>
  </si>
  <si>
    <t>Relais social urbain (RSU)</t>
  </si>
  <si>
    <t>Charleroi (RSC)</t>
  </si>
  <si>
    <t>Liège (RSPL)</t>
  </si>
  <si>
    <t>La Louvière (RSULL)</t>
  </si>
  <si>
    <t>Mons (RSUMB)</t>
  </si>
  <si>
    <t>Namur (RSUN)</t>
  </si>
  <si>
    <t>Tournai (RSUT)</t>
  </si>
  <si>
    <t>Verviers (RSUV)</t>
  </si>
  <si>
    <t>Total des RSU wallons</t>
  </si>
  <si>
    <t>Arrondissement de Charleroi</t>
  </si>
  <si>
    <t xml:space="preserve"> CA</t>
  </si>
  <si>
    <t>nd</t>
  </si>
  <si>
    <t xml:space="preserve"> %</t>
  </si>
  <si>
    <t>-</t>
  </si>
  <si>
    <t>Arrondissement de Soignies
(La Louvière)</t>
  </si>
  <si>
    <t>Arrondissement de Liège</t>
  </si>
  <si>
    <t>Arrondissement de Mons</t>
  </si>
  <si>
    <t>Arrondissement de Namur</t>
  </si>
  <si>
    <t>Arrondissement de Tournai</t>
  </si>
  <si>
    <t>Arrondissement de Verviers</t>
  </si>
  <si>
    <t>Autre arrondissement wallon</t>
  </si>
  <si>
    <t>Région de Bruxelles</t>
  </si>
  <si>
    <t>Région flamande</t>
  </si>
  <si>
    <t>Pays frontalier</t>
  </si>
  <si>
    <t xml:space="preserve">Autre pays étranger </t>
  </si>
  <si>
    <t xml:space="preserve">Total
(Lieu de résidence connu) </t>
  </si>
  <si>
    <t>Lieu de résidence inconnu</t>
  </si>
  <si>
    <t>Non- réponses
ou réponses non-exploitables</t>
  </si>
  <si>
    <t>Total global</t>
  </si>
  <si>
    <t>Services partenaires sources</t>
  </si>
  <si>
    <t>Nombre de services ayant répondu à cette variable</t>
  </si>
  <si>
    <t>Nombre de services ayant participé à la collecte relative à l'AJ-A</t>
  </si>
  <si>
    <t>Sources : IWEPS, Relais sociaux urbains &amp; services partenaires des Relais sociaux urbains de Wallonie; Calculs : IWEPS</t>
  </si>
  <si>
    <t>Tableau 5.1.8 : Utilisateurs de l'accueil de jour "aide alimentaire" (AJ-A) organisé par les services partenaires des Relais sociaux urbains (RSU).</t>
  </si>
  <si>
    <t>Type de logement / hébergement</t>
  </si>
  <si>
    <t xml:space="preserve">En rue ou en abris de fortune  (squat, voiture, tente, caravane…) </t>
  </si>
  <si>
    <t>CA</t>
  </si>
  <si>
    <t>Chez un tiers "proche" (famille élargie, amis, connaissances…)</t>
  </si>
  <si>
    <t>En hébergement d'urgence (abri de nuit, lits DUS, hôtel)</t>
  </si>
  <si>
    <t>En institution - Autres
(prison, hôpital psychiatrique…)</t>
  </si>
  <si>
    <t>En logement privé</t>
  </si>
  <si>
    <t>En Maison d'accueil</t>
  </si>
  <si>
    <t>En logement social/public et assimilé (AIS)</t>
  </si>
  <si>
    <t>En logements d'urgence, de transit, d'insertion…</t>
  </si>
  <si>
    <t>Dans d'autres endroits hors institution</t>
  </si>
  <si>
    <t xml:space="preserve">Total
(Type de logement / hébergement connu) </t>
  </si>
  <si>
    <t>Type de logement / hébergement 
inconnu</t>
  </si>
  <si>
    <t>Tableau 5.1.10 : Difficultés déclarées par les utilisateurs de l'accueil de jour "aide alimentaire" (AJ-A) organisé par les services partenaires des Relais sociaux urbains (RSU).</t>
  </si>
  <si>
    <t>Type de difficulté</t>
  </si>
  <si>
    <t>Avec des difficultés - Assuétude</t>
  </si>
  <si>
    <t xml:space="preserve"> % du total
des utilisateurs différents</t>
  </si>
  <si>
    <t>Avec des difficultés - Emploi/Formation</t>
  </si>
  <si>
    <t>Avec des difficultés - Santé mentale/ difficultés psychologiques</t>
  </si>
  <si>
    <t>Avec des difficultés - Santé physique (hors handicap reconnu)</t>
  </si>
  <si>
    <t>Avec des difficultés administratives</t>
  </si>
  <si>
    <t>Avec des difficultés de logement - problèmes de chauffage, électricité…</t>
  </si>
  <si>
    <t>Avec des difficultés de logement - problèmes de rupture familiale</t>
  </si>
  <si>
    <t>Avec des difficultés de logement - problèmes de surpopulation</t>
  </si>
  <si>
    <t>Avec des difficultés de logement - problèmes d'expulsion ou menace d'expulsion</t>
  </si>
  <si>
    <t>Avec des difficultés de logement - problèmes d'insalubrité (pas de commodités)</t>
  </si>
  <si>
    <t>Avec des difficultés financières</t>
  </si>
  <si>
    <t>Avec des difficultés liées à l'isolement social</t>
  </si>
  <si>
    <t>Avec des difficultés relationnelles (conflits extrafamiliaux)</t>
  </si>
  <si>
    <t>Avec un handicap reconnu</t>
  </si>
  <si>
    <t>Victimes de violence conjugale</t>
  </si>
  <si>
    <t>Victimes de violence intrafamiliale</t>
  </si>
  <si>
    <t>Avec des difficultés - autres
(3)</t>
  </si>
  <si>
    <r>
      <t>Nombre total d'</t>
    </r>
    <r>
      <rPr>
        <b/>
        <i/>
        <sz val="14"/>
        <rFont val="Calibri"/>
        <family val="2"/>
        <scheme val="minor"/>
      </rPr>
      <t>utilisateurs différents</t>
    </r>
    <r>
      <rPr>
        <b/>
        <sz val="14"/>
        <rFont val="Calibri"/>
        <family val="2"/>
        <scheme val="minor"/>
      </rPr>
      <t xml:space="preserve"> pour lesquels l'information "difficulté" a été récoltée</t>
    </r>
  </si>
  <si>
    <t>Remarques :
(1)  Les pourcentages calculés dans ce tableau représentent le nombre d'utilisateurs soumis à certaines difficultés par rapport à l'ensemble des utilisateurs différents qui ont répondu à cette question.
Un utilisateur peut renseigner plusieurs difficultés. Les pourcentages ne peuvent pas être additionnés.
(2)  Les données - par type de difficulté -  provenant de services n'ayant pas fourni l'information relative au "nombre d'utilisateurs différents ayant répondu à la question" ne sont pas reprises dans ce tableau.</t>
  </si>
  <si>
    <t>Tableau 5.1.1 : Utilisateurs de l'accueil de jour "aide alimentaire" (AJ-A) organisé par les services partenaires des Relais sociaux urbains (RSU)</t>
  </si>
  <si>
    <t>Sexe</t>
  </si>
  <si>
    <t>H</t>
  </si>
  <si>
    <t>%</t>
  </si>
  <si>
    <t>F</t>
  </si>
  <si>
    <t>Transsexuel</t>
  </si>
  <si>
    <t>Total 
Sexe connu</t>
  </si>
  <si>
    <t>Sexe inconnu</t>
  </si>
  <si>
    <t>Tableau 5.1.3 : Primo-utilisateurs de l'accueil de jour "aide alimentaire" (AJ-A) organisé par les services partenaires des Relais sociaux urbains (RSU)</t>
  </si>
  <si>
    <t>Primo-utilisateurs
par Sexe</t>
  </si>
  <si>
    <t>Total
Sexe connu</t>
  </si>
  <si>
    <t xml:space="preserve">nd </t>
  </si>
  <si>
    <t>Total global des primo-utilisateurs</t>
  </si>
  <si>
    <t>Total global de tous les utilisateurs</t>
  </si>
  <si>
    <t>Remarque :
Un "primo-utilisateur" est un bénéficiaire qui utilise le service pour la première fois de sa vie.</t>
  </si>
  <si>
    <t>Tableau 5.1.5 : Utilisateurs de l'accueil de jour "aide alimentaire" (AJ-A) organisé par les services partenaires des Relais sociaux urbains (RSU)</t>
  </si>
  <si>
    <t xml:space="preserve">Type de ménage
(Situation de ménage / familiale) </t>
  </si>
  <si>
    <t>Isolés vivant sans enfant</t>
  </si>
  <si>
    <t>Isolés vivant avec enfant(s)</t>
  </si>
  <si>
    <t>En couple vivant sans enfant</t>
  </si>
  <si>
    <t>En couple vivant avec enfant(s)</t>
  </si>
  <si>
    <t>En situation familiale autre</t>
  </si>
  <si>
    <t xml:space="preserve">Total
(Type de ménage connu) </t>
  </si>
  <si>
    <t>Type de ménage inconnu</t>
  </si>
  <si>
    <t>Tableau 5.1.4 : Utilisateurs de l'accueil de jour "aide alimentaire" (AJ-A) organisé par les services partenaires des Relais sociaux urbains (RSU).</t>
  </si>
  <si>
    <t>Catégorie d'âges</t>
  </si>
  <si>
    <t>Total</t>
  </si>
  <si>
    <t>0-17 ans</t>
  </si>
  <si>
    <t>18 à 24 ans</t>
  </si>
  <si>
    <t>25 à 29 ans</t>
  </si>
  <si>
    <t>30 à 34 ans</t>
  </si>
  <si>
    <t>35 à 39 ans</t>
  </si>
  <si>
    <t>40 à 44 ans</t>
  </si>
  <si>
    <t>45 à 49 ans</t>
  </si>
  <si>
    <t>50 à 54 ans</t>
  </si>
  <si>
    <t>55 à 59 ans</t>
  </si>
  <si>
    <t>60 à 64 ans</t>
  </si>
  <si>
    <t>65 ans et plus</t>
  </si>
  <si>
    <t>Total
Catégories d'âges connues</t>
  </si>
  <si>
    <t>Catégorie d'âges inconnue</t>
  </si>
  <si>
    <t xml:space="preserve">Non-réponses ou 
réponses non-exploitables </t>
  </si>
  <si>
    <t>Tableau 5.1.7 : Utilisateurs de l'accueil de jour "aide alimentaire" (AJ-A) organisé par les services partenaires des Relais sociaux urbains (RSU)</t>
  </si>
  <si>
    <t>Type de revenu principal</t>
  </si>
  <si>
    <t>Liège (RSPL)
(1)</t>
  </si>
  <si>
    <t>Allocations aux personnes handicapées</t>
  </si>
  <si>
    <t>Indemnités de mutuelle (ou maladie-invalidité)</t>
  </si>
  <si>
    <t>Revenu d'intégration sociale (RIS) ou une autre aide sociale</t>
  </si>
  <si>
    <t>Allocations de chômage</t>
  </si>
  <si>
    <t>Pension</t>
  </si>
  <si>
    <t>Revenus professionnels</t>
  </si>
  <si>
    <t>Autres types de revenus</t>
  </si>
  <si>
    <t>Aucune ressource financière</t>
  </si>
  <si>
    <t xml:space="preserve">Total
(Type de revenu principal connu) </t>
  </si>
  <si>
    <t>Type de revenu inconnu</t>
  </si>
  <si>
    <r>
      <t>Remarque :
L'information relévée porte sur le type de</t>
    </r>
    <r>
      <rPr>
        <b/>
        <sz val="12"/>
        <rFont val="Calibri"/>
        <family val="2"/>
        <scheme val="minor"/>
      </rPr>
      <t xml:space="preserve"> </t>
    </r>
    <r>
      <rPr>
        <sz val="12"/>
        <rFont val="Calibri"/>
        <family val="2"/>
        <scheme val="minor"/>
      </rPr>
      <t>revenu</t>
    </r>
    <r>
      <rPr>
        <b/>
        <sz val="12"/>
        <rFont val="Calibri"/>
        <family val="2"/>
        <scheme val="minor"/>
      </rPr>
      <t xml:space="preserve"> principal </t>
    </r>
    <r>
      <rPr>
        <sz val="12"/>
        <rFont val="Calibri"/>
        <family val="2"/>
        <scheme val="minor"/>
      </rPr>
      <t xml:space="preserve">de l'utilisateur lors de son entrée dans le service
</t>
    </r>
  </si>
  <si>
    <t>Tableau 5.1.6 : Utilisateurs de l'accueil de jour "aide alimentaire" (AJ-A) organisé par les services partenaires des Relais sociaux urbains (RSU)</t>
  </si>
  <si>
    <t>Nationalité</t>
  </si>
  <si>
    <t xml:space="preserve">Belge </t>
  </si>
  <si>
    <t>Etrangère UE</t>
  </si>
  <si>
    <t>Etrangère hors UE</t>
  </si>
  <si>
    <t xml:space="preserve">Total
(Nationalité connue) </t>
  </si>
  <si>
    <t>Nationalité inconnue</t>
  </si>
  <si>
    <t>Tableau 5.1.2 : Mineurs pris en charge par l'accueil de jour "aide alimentaire" (AJ-A) organisé par les services partenaires des Relais sociaux urbains (RSU)</t>
  </si>
  <si>
    <t>Type de prise en charge du mineur</t>
  </si>
  <si>
    <t>Prise en charge seul
(Utilisateur) (1)</t>
  </si>
  <si>
    <t>Prise en charge "en famille" (2)</t>
  </si>
  <si>
    <t xml:space="preserve">Total des mineurs
</t>
  </si>
  <si>
    <t>Remarques : 
(1) Un "mineur pris en charge seul" est un "mineur non accompagné par un membre majeur de sa famille (ou un autre adulte responsable)". Les autres données de profil sont relevées pour cette catégorie.
(2) Un  "mineur pris en charge en famille" est un mineur accompagné d'un adulte responsable. Les autres données de profil ne sont pas relevées pour cette catégorie. Ces mineurs ne sont donc pas comptabilisés dans les autres tableaux.</t>
  </si>
  <si>
    <t>Avec des difficultés de logement - autres problèmes
(3)</t>
  </si>
  <si>
    <t>Répartition par sexe et par RSU - Année 2020  -</t>
  </si>
  <si>
    <t>(1) Le RSPL indique en remarque :  "sexe non précisé = enfants"</t>
  </si>
  <si>
    <t>Répartition par type de prise en charge du mineur et par RSU - Année 2020  -</t>
  </si>
  <si>
    <t>% des primos dans le total des utilisateurs (1)</t>
  </si>
  <si>
    <t>(1) Pour le RSPL nous déduisons de la valeur 100% pour la rubrique "% des primos dans le total des utilisateurs" que la collecte 2020 du seul service répondant pour le RSPL (en l'occurrence "Resto du coeur") n'a porté que sur un public de "primo-utilisateurs"</t>
  </si>
  <si>
    <t>Répartition par âge, sexe et RSU - Année 2020</t>
  </si>
  <si>
    <t>(1) (En 2020) Pour le RSPL , les données (par tranche d'âge) du service "Resto du coeur" n'ont pas été intégrées dans ce tableau car nous ne disposons pas de la répartition homme/femme.
 A titre informatif, ces données par tranche d'âge, tous genres confondus (y compris des mineurs accompagnant des adultes)sont les suivantes :
0-17ans: 481 ; 18-24 ans: 131 ; 25-29 ans: 128 ; 30-34 ans: 126 ; 35-39 ans: 129 ; 40-44 ans: 123 ; 45-49 ans: 87 ; 50-54 ans: 77 ; 55-59 ans: 74 ; 60-64 ans: 37 ; 65 ans et +: 60 et "âge Inconnu": 15 . Total (H+F+T) : 1468</t>
  </si>
  <si>
    <t>Répartition par type de ménage et par RSU - Année 2020</t>
  </si>
  <si>
    <t>Répartition par nationalité et par RSU - Année 2020</t>
  </si>
  <si>
    <t>Répartition par type de revenu principal et par RSU - Année 2020  -</t>
  </si>
  <si>
    <t>Répartition par type de logement/hébergement (occupé la semaine précédant son accueil)
Par RSU  - Année 2020  -</t>
  </si>
  <si>
    <t>Répartition par « lieu de résidence » (Situation de l'utilisateur, la semaine précédant son accueil)
Par RSU - Année 2020  -</t>
  </si>
  <si>
    <t>Répartition par type de difficulté rencontrée connue (1),(2)et par RSU - Année 2020 -</t>
  </si>
  <si>
    <t>Liège (RSPL)
(3)</t>
  </si>
  <si>
    <t xml:space="preserve">(3) Le RSPL précise que parmi les 170 difficultés dénombrées  sous la rubrique "Avec des difficultés - autres ", "159 concernent des problèmes de séjour, 4 des problèmes judiciaires, 4 des sorties de prison et 3 des maltraitances".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</si>
</sst>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9" x14ac:knownFonts="1">
    <font>
      <sz val="11"/>
      <color theme="1"/>
      <name val="Calibri"/>
      <family val="2"/>
      <scheme val="minor"/>
    </font>
    <font>
      <sz val="11"/>
      <color theme="1"/>
      <name val="Calibri"/>
      <family val="2"/>
      <scheme val="minor"/>
    </font>
    <font>
      <b/>
      <sz val="16"/>
      <name val="Calibri"/>
      <family val="2"/>
      <scheme val="minor"/>
    </font>
    <font>
      <b/>
      <sz val="14"/>
      <name val="Calibri"/>
      <family val="2"/>
      <scheme val="minor"/>
    </font>
    <font>
      <b/>
      <sz val="12"/>
      <name val="Calibri"/>
      <family val="2"/>
      <scheme val="minor"/>
    </font>
    <font>
      <sz val="12"/>
      <name val="Calibri"/>
      <family val="2"/>
      <scheme val="minor"/>
    </font>
    <font>
      <sz val="10"/>
      <name val="Calibri"/>
      <family val="2"/>
      <scheme val="minor"/>
    </font>
    <font>
      <b/>
      <sz val="10"/>
      <name val="Calibri"/>
      <family val="2"/>
      <scheme val="minor"/>
    </font>
    <font>
      <sz val="14"/>
      <name val="Calibri"/>
      <family val="2"/>
      <scheme val="minor"/>
    </font>
    <font>
      <b/>
      <sz val="14"/>
      <color theme="1"/>
      <name val="Calibri"/>
      <family val="2"/>
      <scheme val="minor"/>
    </font>
    <font>
      <b/>
      <sz val="12"/>
      <color theme="1"/>
      <name val="Calibri"/>
      <family val="2"/>
      <scheme val="minor"/>
    </font>
    <font>
      <sz val="12"/>
      <color theme="1"/>
      <name val="Calibri"/>
      <family val="2"/>
      <scheme val="minor"/>
    </font>
    <font>
      <sz val="11"/>
      <name val="Calibri"/>
      <family val="2"/>
      <scheme val="minor"/>
    </font>
    <font>
      <b/>
      <i/>
      <sz val="14"/>
      <name val="Calibri"/>
      <family val="2"/>
      <scheme val="minor"/>
    </font>
    <font>
      <b/>
      <sz val="24"/>
      <name val="Calibri"/>
      <family val="2"/>
      <scheme val="minor"/>
    </font>
    <font>
      <b/>
      <sz val="18"/>
      <name val="Calibri"/>
      <family val="2"/>
      <scheme val="minor"/>
    </font>
    <font>
      <sz val="18"/>
      <name val="Calibri"/>
      <family val="2"/>
      <scheme val="minor"/>
    </font>
    <font>
      <b/>
      <sz val="16"/>
      <color theme="1"/>
      <name val="Calibri"/>
      <family val="2"/>
      <scheme val="minor"/>
    </font>
    <font>
      <sz val="14"/>
      <color theme="1"/>
      <name val="Calibri"/>
      <family val="2"/>
      <scheme val="minor"/>
    </font>
  </fonts>
  <fills count="3">
    <fill>
      <patternFill patternType="none"/>
    </fill>
    <fill>
      <patternFill patternType="gray125"/>
    </fill>
    <fill>
      <patternFill patternType="solid">
        <fgColor theme="0"/>
        <bgColor indexed="64"/>
      </patternFill>
    </fill>
  </fills>
  <borders count="72">
    <border>
      <left/>
      <right/>
      <top/>
      <bottom/>
      <diagonal/>
    </border>
    <border>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style="thin">
        <color indexed="64"/>
      </left>
      <right style="medium">
        <color indexed="64"/>
      </right>
      <top/>
      <bottom/>
      <diagonal/>
    </border>
    <border>
      <left style="thin">
        <color indexed="64"/>
      </left>
      <right style="thin">
        <color indexed="64"/>
      </right>
      <top/>
      <bottom/>
      <diagonal/>
    </border>
    <border>
      <left style="medium">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bottom style="medium">
        <color indexed="64"/>
      </bottom>
      <diagonal/>
    </border>
    <border>
      <left/>
      <right/>
      <top style="medium">
        <color indexed="64"/>
      </top>
      <bottom style="thin">
        <color indexed="64"/>
      </bottom>
      <diagonal/>
    </border>
    <border>
      <left/>
      <right/>
      <top style="medium">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
      <left style="medium">
        <color indexed="64"/>
      </left>
      <right style="medium">
        <color indexed="64"/>
      </right>
      <top style="thin">
        <color indexed="64"/>
      </top>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diagonal/>
    </border>
    <border>
      <left/>
      <right style="thin">
        <color indexed="64"/>
      </right>
      <top style="medium">
        <color indexed="64"/>
      </top>
      <bottom style="medium">
        <color indexed="64"/>
      </bottom>
      <diagonal/>
    </border>
    <border>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style="thin">
        <color indexed="64"/>
      </right>
      <top/>
      <bottom style="thin">
        <color indexed="64"/>
      </bottom>
      <diagonal/>
    </border>
    <border>
      <left/>
      <right style="medium">
        <color indexed="64"/>
      </right>
      <top style="thin">
        <color indexed="64"/>
      </top>
      <bottom/>
      <diagonal/>
    </border>
    <border>
      <left/>
      <right style="thin">
        <color indexed="64"/>
      </right>
      <top style="thin">
        <color indexed="64"/>
      </top>
      <bottom/>
      <diagonal/>
    </border>
    <border>
      <left style="medium">
        <color indexed="64"/>
      </left>
      <right style="thin">
        <color indexed="64"/>
      </right>
      <top/>
      <bottom/>
      <diagonal/>
    </border>
    <border>
      <left/>
      <right style="thin">
        <color indexed="64"/>
      </right>
      <top/>
      <bottom/>
      <diagonal/>
    </border>
    <border>
      <left style="thin">
        <color indexed="64"/>
      </left>
      <right/>
      <top style="thin">
        <color indexed="64"/>
      </top>
      <bottom style="medium">
        <color indexed="64"/>
      </bottom>
      <diagonal/>
    </border>
  </borders>
  <cellStyleXfs count="2">
    <xf numFmtId="0" fontId="0" fillId="0" borderId="0"/>
    <xf numFmtId="9" fontId="1" fillId="0" borderId="0" applyFont="0" applyFill="0" applyBorder="0" applyAlignment="0" applyProtection="0"/>
  </cellStyleXfs>
  <cellXfs count="448">
    <xf numFmtId="0" fontId="0" fillId="0" borderId="0" xfId="0"/>
    <xf numFmtId="0" fontId="4" fillId="2" borderId="9" xfId="0" applyFont="1" applyFill="1" applyBorder="1" applyAlignment="1">
      <alignment horizontal="center" vertical="center"/>
    </xf>
    <xf numFmtId="0" fontId="4" fillId="2" borderId="10" xfId="0" applyFont="1" applyFill="1" applyBorder="1" applyAlignment="1">
      <alignment horizontal="center" vertical="center" wrapText="1"/>
    </xf>
    <xf numFmtId="0" fontId="4" fillId="2" borderId="10" xfId="0" applyFont="1" applyFill="1" applyBorder="1" applyAlignment="1">
      <alignment horizontal="center" vertical="center"/>
    </xf>
    <xf numFmtId="0" fontId="4" fillId="0" borderId="10" xfId="0" applyFont="1" applyBorder="1" applyAlignment="1">
      <alignment horizontal="center" vertical="center" wrapText="1"/>
    </xf>
    <xf numFmtId="0" fontId="4" fillId="2" borderId="11" xfId="0" applyFont="1" applyFill="1" applyBorder="1" applyAlignment="1">
      <alignment horizontal="center" vertical="center"/>
    </xf>
    <xf numFmtId="0" fontId="4" fillId="2" borderId="3" xfId="0" applyFont="1" applyFill="1" applyBorder="1" applyAlignment="1">
      <alignment horizontal="center" vertical="center" wrapText="1"/>
    </xf>
    <xf numFmtId="0" fontId="6" fillId="2" borderId="13" xfId="0" applyFont="1" applyFill="1" applyBorder="1" applyAlignment="1">
      <alignment horizontal="center" vertical="center" wrapText="1"/>
    </xf>
    <xf numFmtId="3" fontId="5" fillId="2" borderId="14" xfId="0" applyNumberFormat="1" applyFont="1" applyFill="1" applyBorder="1" applyAlignment="1">
      <alignment horizontal="center" vertical="center"/>
    </xf>
    <xf numFmtId="3" fontId="5" fillId="2" borderId="15" xfId="0" applyNumberFormat="1" applyFont="1" applyFill="1" applyBorder="1" applyAlignment="1">
      <alignment horizontal="center" vertical="center"/>
    </xf>
    <xf numFmtId="0" fontId="6" fillId="2" borderId="17" xfId="0" applyFont="1" applyFill="1" applyBorder="1" applyAlignment="1">
      <alignment horizontal="center" vertical="center" wrapText="1"/>
    </xf>
    <xf numFmtId="164" fontId="5" fillId="2" borderId="18" xfId="1" applyNumberFormat="1" applyFont="1" applyFill="1" applyBorder="1" applyAlignment="1">
      <alignment horizontal="right" vertical="center"/>
    </xf>
    <xf numFmtId="164" fontId="5" fillId="2" borderId="19" xfId="1" applyNumberFormat="1" applyFont="1" applyFill="1" applyBorder="1" applyAlignment="1">
      <alignment horizontal="right" vertical="center"/>
    </xf>
    <xf numFmtId="0" fontId="6" fillId="2" borderId="21" xfId="0" applyFont="1" applyFill="1" applyBorder="1" applyAlignment="1">
      <alignment horizontal="center" vertical="center" wrapText="1"/>
    </xf>
    <xf numFmtId="3" fontId="5" fillId="2" borderId="22" xfId="0" applyNumberFormat="1" applyFont="1" applyFill="1" applyBorder="1" applyAlignment="1">
      <alignment horizontal="center" vertical="center"/>
    </xf>
    <xf numFmtId="3" fontId="5" fillId="2" borderId="23" xfId="0" applyNumberFormat="1" applyFont="1" applyFill="1" applyBorder="1" applyAlignment="1">
      <alignment horizontal="center" vertical="center"/>
    </xf>
    <xf numFmtId="164" fontId="5" fillId="2" borderId="22" xfId="1" applyNumberFormat="1" applyFont="1" applyFill="1" applyBorder="1" applyAlignment="1">
      <alignment horizontal="right" vertical="center"/>
    </xf>
    <xf numFmtId="164" fontId="5" fillId="2" borderId="23" xfId="1" applyNumberFormat="1" applyFont="1" applyFill="1" applyBorder="1" applyAlignment="1">
      <alignment horizontal="right" vertical="center"/>
    </xf>
    <xf numFmtId="0" fontId="7" fillId="2" borderId="13" xfId="0" applyFont="1" applyFill="1" applyBorder="1" applyAlignment="1">
      <alignment horizontal="center" vertical="center" wrapText="1"/>
    </xf>
    <xf numFmtId="3" fontId="4" fillId="2" borderId="14" xfId="0" applyNumberFormat="1" applyFont="1" applyFill="1" applyBorder="1" applyAlignment="1">
      <alignment horizontal="center" vertical="center"/>
    </xf>
    <xf numFmtId="3" fontId="4" fillId="2" borderId="15" xfId="0" applyNumberFormat="1" applyFont="1" applyFill="1" applyBorder="1" applyAlignment="1">
      <alignment horizontal="center" vertical="center"/>
    </xf>
    <xf numFmtId="0" fontId="7" fillId="2" borderId="24" xfId="0" applyFont="1" applyFill="1" applyBorder="1" applyAlignment="1">
      <alignment horizontal="center" vertical="center" wrapText="1"/>
    </xf>
    <xf numFmtId="164" fontId="4" fillId="2" borderId="25" xfId="1" applyNumberFormat="1" applyFont="1" applyFill="1" applyBorder="1" applyAlignment="1">
      <alignment horizontal="right" vertical="center"/>
    </xf>
    <xf numFmtId="164" fontId="4" fillId="2" borderId="26" xfId="1" applyNumberFormat="1" applyFont="1" applyFill="1" applyBorder="1" applyAlignment="1">
      <alignment horizontal="right" vertical="center"/>
    </xf>
    <xf numFmtId="0" fontId="5" fillId="2" borderId="0" xfId="0" applyFont="1" applyFill="1" applyAlignment="1">
      <alignment horizontal="center" vertical="center" wrapText="1"/>
    </xf>
    <xf numFmtId="0" fontId="6" fillId="2" borderId="0" xfId="0" applyFont="1" applyFill="1" applyAlignment="1">
      <alignment horizontal="center" vertical="center" wrapText="1"/>
    </xf>
    <xf numFmtId="164" fontId="5" fillId="2" borderId="0" xfId="1" applyNumberFormat="1" applyFont="1" applyFill="1" applyBorder="1" applyAlignment="1">
      <alignment horizontal="right" vertical="center"/>
    </xf>
    <xf numFmtId="0" fontId="8" fillId="2" borderId="27" xfId="0" applyFont="1" applyFill="1" applyBorder="1" applyAlignment="1">
      <alignment horizontal="center" vertical="center" wrapText="1"/>
    </xf>
    <xf numFmtId="0" fontId="5" fillId="2" borderId="11" xfId="0" applyFont="1" applyFill="1" applyBorder="1" applyAlignment="1">
      <alignment horizontal="center" vertical="center" wrapText="1"/>
    </xf>
    <xf numFmtId="3" fontId="5" fillId="2" borderId="9" xfId="0" applyNumberFormat="1" applyFont="1" applyFill="1" applyBorder="1" applyAlignment="1">
      <alignment horizontal="center" vertical="center"/>
    </xf>
    <xf numFmtId="3" fontId="5" fillId="2" borderId="10" xfId="0" applyNumberFormat="1" applyFont="1" applyFill="1" applyBorder="1" applyAlignment="1">
      <alignment horizontal="center" vertical="center"/>
    </xf>
    <xf numFmtId="3" fontId="5" fillId="2" borderId="11" xfId="0" applyNumberFormat="1" applyFont="1" applyFill="1" applyBorder="1" applyAlignment="1">
      <alignment horizontal="center" vertical="center"/>
    </xf>
    <xf numFmtId="3" fontId="4" fillId="2" borderId="28" xfId="0" applyNumberFormat="1" applyFont="1" applyFill="1" applyBorder="1" applyAlignment="1">
      <alignment horizontal="center" vertical="center"/>
    </xf>
    <xf numFmtId="0" fontId="8" fillId="2" borderId="7" xfId="0" applyFont="1" applyFill="1" applyBorder="1" applyAlignment="1">
      <alignment horizontal="center" vertical="center" wrapText="1"/>
    </xf>
    <xf numFmtId="0" fontId="5" fillId="2" borderId="24" xfId="0" applyFont="1" applyFill="1" applyBorder="1" applyAlignment="1">
      <alignment horizontal="center" vertical="center" wrapText="1"/>
    </xf>
    <xf numFmtId="3" fontId="5" fillId="2" borderId="29" xfId="0" applyNumberFormat="1" applyFont="1" applyFill="1" applyBorder="1" applyAlignment="1">
      <alignment horizontal="center" vertical="center"/>
    </xf>
    <xf numFmtId="3" fontId="4" fillId="2" borderId="26" xfId="0" applyNumberFormat="1" applyFont="1" applyFill="1" applyBorder="1" applyAlignment="1">
      <alignment horizontal="center" vertical="center"/>
    </xf>
    <xf numFmtId="3" fontId="5" fillId="2" borderId="25" xfId="0" applyNumberFormat="1" applyFont="1" applyFill="1" applyBorder="1" applyAlignment="1">
      <alignment horizontal="center" vertical="center"/>
    </xf>
    <xf numFmtId="3" fontId="5" fillId="2" borderId="24" xfId="0" applyNumberFormat="1" applyFont="1" applyFill="1" applyBorder="1" applyAlignment="1">
      <alignment horizontal="center" vertical="center"/>
    </xf>
    <xf numFmtId="3" fontId="5" fillId="2" borderId="0" xfId="0" applyNumberFormat="1" applyFont="1" applyFill="1" applyAlignment="1">
      <alignment horizontal="center" vertical="center"/>
    </xf>
    <xf numFmtId="3" fontId="4" fillId="2" borderId="0" xfId="0" applyNumberFormat="1" applyFont="1" applyFill="1" applyAlignment="1">
      <alignment horizontal="center" vertical="center"/>
    </xf>
    <xf numFmtId="0" fontId="9" fillId="0" borderId="31" xfId="0" applyFont="1" applyBorder="1" applyAlignment="1">
      <alignment vertical="center" wrapText="1"/>
    </xf>
    <xf numFmtId="3" fontId="5" fillId="0" borderId="32" xfId="0" applyNumberFormat="1" applyFont="1" applyBorder="1" applyAlignment="1">
      <alignment horizontal="center" vertical="center"/>
    </xf>
    <xf numFmtId="3" fontId="10" fillId="0" borderId="3" xfId="0" applyNumberFormat="1" applyFont="1" applyBorder="1" applyAlignment="1">
      <alignment horizontal="center" vertical="center"/>
    </xf>
    <xf numFmtId="0" fontId="5" fillId="2" borderId="35" xfId="0" applyFont="1" applyFill="1" applyBorder="1" applyAlignment="1">
      <alignment horizontal="center" vertical="center"/>
    </xf>
    <xf numFmtId="0" fontId="11" fillId="2" borderId="36" xfId="0" applyFont="1" applyFill="1" applyBorder="1" applyAlignment="1">
      <alignment horizontal="center" vertical="center"/>
    </xf>
    <xf numFmtId="0" fontId="11" fillId="2" borderId="37" xfId="0" applyFont="1" applyFill="1" applyBorder="1" applyAlignment="1">
      <alignment horizontal="center" vertical="center"/>
    </xf>
    <xf numFmtId="0" fontId="11" fillId="2" borderId="40" xfId="0" applyFont="1" applyFill="1" applyBorder="1" applyAlignment="1">
      <alignment horizontal="center" vertical="center"/>
    </xf>
    <xf numFmtId="0" fontId="11" fillId="2" borderId="41" xfId="0" applyFont="1" applyFill="1" applyBorder="1" applyAlignment="1">
      <alignment horizontal="center" vertical="center"/>
    </xf>
    <xf numFmtId="0" fontId="11" fillId="2" borderId="42" xfId="0" applyFont="1" applyFill="1" applyBorder="1" applyAlignment="1">
      <alignment horizontal="center" vertical="center"/>
    </xf>
    <xf numFmtId="0" fontId="11" fillId="2" borderId="39" xfId="0" applyFont="1" applyFill="1" applyBorder="1" applyAlignment="1">
      <alignment horizontal="center" vertical="center"/>
    </xf>
    <xf numFmtId="0" fontId="12" fillId="2" borderId="0" xfId="0" applyFont="1" applyFill="1"/>
    <xf numFmtId="0" fontId="0" fillId="0" borderId="0" xfId="0" applyAlignment="1">
      <alignment horizontal="center" vertical="center" wrapText="1"/>
    </xf>
    <xf numFmtId="164" fontId="11" fillId="0" borderId="0" xfId="1" applyNumberFormat="1" applyFont="1" applyBorder="1" applyAlignment="1">
      <alignment horizontal="center" vertical="top"/>
    </xf>
    <xf numFmtId="0" fontId="4" fillId="0" borderId="9" xfId="0" applyFont="1" applyBorder="1" applyAlignment="1">
      <alignment horizontal="center" vertical="center" wrapText="1"/>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3" xfId="0" applyFont="1" applyBorder="1" applyAlignment="1">
      <alignment horizontal="center" vertical="center" wrapText="1"/>
    </xf>
    <xf numFmtId="0" fontId="6" fillId="0" borderId="13" xfId="0" applyFont="1" applyBorder="1" applyAlignment="1">
      <alignment horizontal="center" vertical="center" wrapText="1"/>
    </xf>
    <xf numFmtId="3" fontId="5" fillId="0" borderId="14" xfId="0" applyNumberFormat="1" applyFont="1" applyBorder="1" applyAlignment="1">
      <alignment horizontal="center" vertical="center"/>
    </xf>
    <xf numFmtId="3" fontId="5" fillId="0" borderId="13" xfId="0" applyNumberFormat="1" applyFont="1" applyBorder="1" applyAlignment="1">
      <alignment horizontal="center" vertical="center"/>
    </xf>
    <xf numFmtId="3" fontId="5" fillId="0" borderId="3" xfId="0" applyNumberFormat="1" applyFont="1" applyBorder="1" applyAlignment="1">
      <alignment horizontal="center" vertical="center"/>
    </xf>
    <xf numFmtId="0" fontId="6" fillId="0" borderId="17" xfId="0" applyFont="1" applyBorder="1" applyAlignment="1">
      <alignment horizontal="center" vertical="center" wrapText="1"/>
    </xf>
    <xf numFmtId="164" fontId="5" fillId="0" borderId="18" xfId="1" applyNumberFormat="1" applyFont="1" applyFill="1" applyBorder="1" applyAlignment="1">
      <alignment horizontal="right" vertical="center"/>
    </xf>
    <xf numFmtId="164" fontId="5" fillId="0" borderId="17" xfId="1" applyNumberFormat="1" applyFont="1" applyFill="1" applyBorder="1" applyAlignment="1">
      <alignment horizontal="right" vertical="center"/>
    </xf>
    <xf numFmtId="164" fontId="5" fillId="0" borderId="43" xfId="1" applyNumberFormat="1" applyFont="1" applyFill="1" applyBorder="1" applyAlignment="1">
      <alignment horizontal="right" vertical="center"/>
    </xf>
    <xf numFmtId="0" fontId="6" fillId="0" borderId="21" xfId="0" applyFont="1" applyBorder="1" applyAlignment="1">
      <alignment horizontal="center" vertical="center" wrapText="1"/>
    </xf>
    <xf numFmtId="3" fontId="5" fillId="0" borderId="22" xfId="0" applyNumberFormat="1" applyFont="1" applyBorder="1" applyAlignment="1">
      <alignment horizontal="center" vertical="center"/>
    </xf>
    <xf numFmtId="3" fontId="5" fillId="0" borderId="21" xfId="0" applyNumberFormat="1" applyFont="1" applyBorder="1" applyAlignment="1">
      <alignment horizontal="center" vertical="center"/>
    </xf>
    <xf numFmtId="3" fontId="5" fillId="0" borderId="44" xfId="0" applyNumberFormat="1" applyFont="1" applyBorder="1" applyAlignment="1">
      <alignment horizontal="center" vertical="center"/>
    </xf>
    <xf numFmtId="164" fontId="5" fillId="0" borderId="22" xfId="1" applyNumberFormat="1" applyFont="1" applyFill="1" applyBorder="1" applyAlignment="1">
      <alignment horizontal="right" vertical="center"/>
    </xf>
    <xf numFmtId="164" fontId="5" fillId="0" borderId="21" xfId="1" applyNumberFormat="1" applyFont="1" applyFill="1" applyBorder="1" applyAlignment="1">
      <alignment horizontal="right" vertical="center"/>
    </xf>
    <xf numFmtId="164" fontId="5" fillId="0" borderId="44" xfId="1" applyNumberFormat="1" applyFont="1" applyFill="1" applyBorder="1" applyAlignment="1">
      <alignment horizontal="right" vertical="center"/>
    </xf>
    <xf numFmtId="3" fontId="4" fillId="0" borderId="14" xfId="0" applyNumberFormat="1" applyFont="1" applyBorder="1" applyAlignment="1">
      <alignment horizontal="center" vertical="center"/>
    </xf>
    <xf numFmtId="3" fontId="4" fillId="0" borderId="3" xfId="0" applyNumberFormat="1" applyFont="1" applyBorder="1" applyAlignment="1">
      <alignment horizontal="center" vertical="center"/>
    </xf>
    <xf numFmtId="0" fontId="6" fillId="0" borderId="24" xfId="0" applyFont="1" applyBorder="1" applyAlignment="1">
      <alignment horizontal="center" vertical="center" wrapText="1"/>
    </xf>
    <xf numFmtId="164" fontId="4" fillId="0" borderId="25" xfId="1" applyNumberFormat="1" applyFont="1" applyFill="1" applyBorder="1" applyAlignment="1">
      <alignment horizontal="right" vertical="center"/>
    </xf>
    <xf numFmtId="164" fontId="4" fillId="0" borderId="24" xfId="1" applyNumberFormat="1" applyFont="1" applyFill="1" applyBorder="1" applyAlignment="1">
      <alignment horizontal="right" vertical="center"/>
    </xf>
    <xf numFmtId="164" fontId="4" fillId="0" borderId="8" xfId="1" applyNumberFormat="1" applyFont="1" applyFill="1" applyBorder="1" applyAlignment="1">
      <alignment horizontal="right" vertical="center"/>
    </xf>
    <xf numFmtId="0" fontId="5" fillId="0" borderId="0" xfId="0" applyFont="1" applyAlignment="1">
      <alignment horizontal="center" vertical="center" wrapText="1"/>
    </xf>
    <xf numFmtId="0" fontId="6" fillId="0" borderId="0" xfId="0" applyFont="1" applyAlignment="1">
      <alignment horizontal="center" vertical="center" wrapText="1"/>
    </xf>
    <xf numFmtId="164" fontId="5" fillId="0" borderId="0" xfId="1" applyNumberFormat="1" applyFont="1" applyFill="1" applyBorder="1" applyAlignment="1">
      <alignment horizontal="right" vertical="center"/>
    </xf>
    <xf numFmtId="0" fontId="8" fillId="0" borderId="27" xfId="0" applyFont="1" applyBorder="1" applyAlignment="1">
      <alignment horizontal="center" vertical="center" wrapText="1"/>
    </xf>
    <xf numFmtId="0" fontId="6" fillId="0" borderId="11" xfId="0" applyFont="1" applyBorder="1" applyAlignment="1">
      <alignment horizontal="center" vertical="center" wrapText="1"/>
    </xf>
    <xf numFmtId="3" fontId="5" fillId="0" borderId="9" xfId="0" applyNumberFormat="1" applyFont="1" applyBorder="1" applyAlignment="1">
      <alignment horizontal="center" vertical="center"/>
    </xf>
    <xf numFmtId="3" fontId="5" fillId="0" borderId="10" xfId="0" applyNumberFormat="1" applyFont="1" applyBorder="1" applyAlignment="1">
      <alignment horizontal="center" vertical="center"/>
    </xf>
    <xf numFmtId="3" fontId="5" fillId="0" borderId="11" xfId="0" applyNumberFormat="1" applyFont="1" applyBorder="1" applyAlignment="1">
      <alignment horizontal="center" vertical="center"/>
    </xf>
    <xf numFmtId="3" fontId="4" fillId="0" borderId="28" xfId="0" applyNumberFormat="1" applyFont="1" applyBorder="1" applyAlignment="1">
      <alignment horizontal="center" vertical="center"/>
    </xf>
    <xf numFmtId="0" fontId="8" fillId="0" borderId="7" xfId="0" applyFont="1" applyBorder="1" applyAlignment="1">
      <alignment horizontal="center" vertical="center" wrapText="1"/>
    </xf>
    <xf numFmtId="3" fontId="5" fillId="0" borderId="29" xfId="0" applyNumberFormat="1" applyFont="1" applyBorder="1" applyAlignment="1">
      <alignment horizontal="center" vertical="center"/>
    </xf>
    <xf numFmtId="3" fontId="5" fillId="0" borderId="25" xfId="0" applyNumberFormat="1" applyFont="1" applyBorder="1" applyAlignment="1">
      <alignment horizontal="center" vertical="center"/>
    </xf>
    <xf numFmtId="3" fontId="5" fillId="0" borderId="24" xfId="0" applyNumberFormat="1" applyFont="1" applyBorder="1" applyAlignment="1">
      <alignment horizontal="center" vertical="center"/>
    </xf>
    <xf numFmtId="3" fontId="4" fillId="0" borderId="26" xfId="0" applyNumberFormat="1" applyFont="1" applyBorder="1" applyAlignment="1">
      <alignment horizontal="center" vertical="center"/>
    </xf>
    <xf numFmtId="0" fontId="12" fillId="2" borderId="0" xfId="0" applyFont="1" applyFill="1" applyAlignment="1">
      <alignment vertical="top"/>
    </xf>
    <xf numFmtId="0" fontId="0" fillId="0" borderId="0" xfId="0" applyAlignment="1">
      <alignment horizontal="center" vertical="top" wrapText="1"/>
    </xf>
    <xf numFmtId="0" fontId="6" fillId="0" borderId="13" xfId="0" applyFont="1" applyBorder="1" applyAlignment="1">
      <alignment horizontal="right" vertical="center" wrapText="1"/>
    </xf>
    <xf numFmtId="3" fontId="5" fillId="0" borderId="14" xfId="0" applyNumberFormat="1" applyFont="1" applyBorder="1" applyAlignment="1">
      <alignment horizontal="right" vertical="center"/>
    </xf>
    <xf numFmtId="3" fontId="5" fillId="0" borderId="13" xfId="0" applyNumberFormat="1" applyFont="1" applyBorder="1" applyAlignment="1">
      <alignment horizontal="right" vertical="center"/>
    </xf>
    <xf numFmtId="3" fontId="5" fillId="0" borderId="15" xfId="0" applyNumberFormat="1" applyFont="1" applyBorder="1" applyAlignment="1">
      <alignment horizontal="right" vertical="center"/>
    </xf>
    <xf numFmtId="0" fontId="6" fillId="0" borderId="17" xfId="0" applyFont="1" applyBorder="1" applyAlignment="1">
      <alignment vertical="center" wrapText="1"/>
    </xf>
    <xf numFmtId="164" fontId="4" fillId="0" borderId="18" xfId="1" applyNumberFormat="1" applyFont="1" applyFill="1" applyBorder="1" applyAlignment="1">
      <alignment horizontal="center" vertical="center"/>
    </xf>
    <xf numFmtId="164" fontId="4" fillId="0" borderId="17" xfId="1" applyNumberFormat="1" applyFont="1" applyFill="1" applyBorder="1" applyAlignment="1">
      <alignment horizontal="center" vertical="center"/>
    </xf>
    <xf numFmtId="164" fontId="4" fillId="0" borderId="19" xfId="1" applyNumberFormat="1" applyFont="1" applyFill="1" applyBorder="1" applyAlignment="1">
      <alignment horizontal="center" vertical="center"/>
    </xf>
    <xf numFmtId="0" fontId="6" fillId="0" borderId="47" xfId="0" applyFont="1" applyBorder="1" applyAlignment="1">
      <alignment horizontal="right" vertical="center" wrapText="1"/>
    </xf>
    <xf numFmtId="0" fontId="5" fillId="0" borderId="48" xfId="0" applyFont="1" applyBorder="1" applyAlignment="1">
      <alignment horizontal="right" vertical="center"/>
    </xf>
    <xf numFmtId="0" fontId="5" fillId="0" borderId="47" xfId="0" applyFont="1" applyBorder="1" applyAlignment="1">
      <alignment horizontal="right" vertical="center"/>
    </xf>
    <xf numFmtId="0" fontId="5" fillId="0" borderId="49" xfId="0" applyFont="1" applyBorder="1" applyAlignment="1">
      <alignment horizontal="right" vertical="center"/>
    </xf>
    <xf numFmtId="3" fontId="5" fillId="0" borderId="48" xfId="0" applyNumberFormat="1" applyFont="1" applyBorder="1" applyAlignment="1">
      <alignment horizontal="right" vertical="center"/>
    </xf>
    <xf numFmtId="3" fontId="5" fillId="0" borderId="47" xfId="0" applyNumberFormat="1" applyFont="1" applyBorder="1" applyAlignment="1">
      <alignment horizontal="right" vertical="center"/>
    </xf>
    <xf numFmtId="3" fontId="5" fillId="0" borderId="49" xfId="0" applyNumberFormat="1" applyFont="1" applyBorder="1" applyAlignment="1">
      <alignment horizontal="right" vertical="center"/>
    </xf>
    <xf numFmtId="0" fontId="6" fillId="0" borderId="24" xfId="0" applyFont="1" applyBorder="1" applyAlignment="1">
      <alignment vertical="center" wrapText="1"/>
    </xf>
    <xf numFmtId="164" fontId="4" fillId="0" borderId="25" xfId="1" applyNumberFormat="1" applyFont="1" applyFill="1" applyBorder="1" applyAlignment="1">
      <alignment horizontal="center" vertical="center"/>
    </xf>
    <xf numFmtId="164" fontId="4" fillId="0" borderId="24" xfId="1" applyNumberFormat="1" applyFont="1" applyFill="1" applyBorder="1" applyAlignment="1">
      <alignment horizontal="center" vertical="center"/>
    </xf>
    <xf numFmtId="164" fontId="4" fillId="0" borderId="26" xfId="1" applyNumberFormat="1" applyFont="1" applyFill="1" applyBorder="1" applyAlignment="1">
      <alignment horizontal="center" vertical="center"/>
    </xf>
    <xf numFmtId="0" fontId="12" fillId="0" borderId="0" xfId="0" applyFont="1" applyAlignment="1">
      <alignment horizontal="center" vertical="center" wrapText="1"/>
    </xf>
    <xf numFmtId="3" fontId="5" fillId="0" borderId="0" xfId="1" applyNumberFormat="1" applyFont="1" applyFill="1" applyBorder="1" applyAlignment="1">
      <alignment horizontal="center" vertical="top"/>
    </xf>
    <xf numFmtId="0" fontId="6" fillId="0" borderId="50" xfId="0" applyFont="1" applyBorder="1" applyAlignment="1">
      <alignment horizontal="center" vertical="center" wrapText="1"/>
    </xf>
    <xf numFmtId="3" fontId="5" fillId="0" borderId="51" xfId="0" applyNumberFormat="1" applyFont="1" applyBorder="1" applyAlignment="1">
      <alignment horizontal="center" vertical="center"/>
    </xf>
    <xf numFmtId="3" fontId="5" fillId="0" borderId="52" xfId="0" applyNumberFormat="1" applyFont="1" applyBorder="1" applyAlignment="1">
      <alignment horizontal="center" vertical="center"/>
    </xf>
    <xf numFmtId="3" fontId="4" fillId="0" borderId="53" xfId="0" applyNumberFormat="1" applyFont="1" applyBorder="1" applyAlignment="1">
      <alignment horizontal="center" vertical="center"/>
    </xf>
    <xf numFmtId="3" fontId="5" fillId="2" borderId="54" xfId="0" applyNumberFormat="1" applyFont="1" applyFill="1" applyBorder="1" applyAlignment="1">
      <alignment horizontal="center" vertical="center"/>
    </xf>
    <xf numFmtId="0" fontId="6" fillId="2" borderId="50" xfId="0" applyFont="1" applyFill="1" applyBorder="1" applyAlignment="1">
      <alignment horizontal="center" vertical="center" wrapText="1"/>
    </xf>
    <xf numFmtId="3" fontId="4" fillId="2" borderId="53" xfId="0" applyNumberFormat="1" applyFont="1" applyFill="1" applyBorder="1" applyAlignment="1">
      <alignment horizontal="center" vertical="center"/>
    </xf>
    <xf numFmtId="0" fontId="11" fillId="0" borderId="0" xfId="0" applyFont="1" applyAlignment="1">
      <alignment horizontal="center" vertical="center" wrapText="1"/>
    </xf>
    <xf numFmtId="0" fontId="10" fillId="0" borderId="9" xfId="0" applyFont="1" applyBorder="1" applyAlignment="1">
      <alignment horizontal="center" vertical="center"/>
    </xf>
    <xf numFmtId="0" fontId="10" fillId="0" borderId="10" xfId="0" applyFont="1" applyBorder="1" applyAlignment="1">
      <alignment horizontal="center" vertical="center"/>
    </xf>
    <xf numFmtId="0" fontId="10" fillId="0" borderId="10" xfId="0" applyFont="1" applyBorder="1" applyAlignment="1">
      <alignment horizontal="center" vertical="center" wrapText="1"/>
    </xf>
    <xf numFmtId="0" fontId="10" fillId="0" borderId="3" xfId="0" applyFont="1" applyBorder="1" applyAlignment="1">
      <alignment horizontal="center" vertical="center" wrapText="1"/>
    </xf>
    <xf numFmtId="3" fontId="5" fillId="0" borderId="48" xfId="0" applyNumberFormat="1" applyFont="1" applyBorder="1" applyAlignment="1">
      <alignment horizontal="center" vertical="center"/>
    </xf>
    <xf numFmtId="3" fontId="5" fillId="0" borderId="49" xfId="0" applyNumberFormat="1" applyFont="1" applyBorder="1" applyAlignment="1">
      <alignment horizontal="center" vertical="center"/>
    </xf>
    <xf numFmtId="0" fontId="7" fillId="0" borderId="17" xfId="0" applyFont="1" applyBorder="1" applyAlignment="1">
      <alignment horizontal="center" vertical="center" wrapText="1"/>
    </xf>
    <xf numFmtId="0" fontId="6" fillId="0" borderId="47" xfId="0" applyFont="1" applyBorder="1" applyAlignment="1">
      <alignment horizontal="center" vertical="center" wrapText="1"/>
    </xf>
    <xf numFmtId="3" fontId="5" fillId="0" borderId="23" xfId="0" applyNumberFormat="1" applyFont="1" applyBorder="1" applyAlignment="1">
      <alignment horizontal="center" vertical="center"/>
    </xf>
    <xf numFmtId="3" fontId="4" fillId="0" borderId="22" xfId="0" applyNumberFormat="1" applyFont="1" applyBorder="1" applyAlignment="1">
      <alignment horizontal="center" vertical="center"/>
    </xf>
    <xf numFmtId="3" fontId="4" fillId="0" borderId="23" xfId="0" applyNumberFormat="1" applyFont="1" applyBorder="1" applyAlignment="1">
      <alignment horizontal="center" vertical="center"/>
    </xf>
    <xf numFmtId="0" fontId="7" fillId="0" borderId="24" xfId="0" applyFont="1" applyBorder="1" applyAlignment="1">
      <alignment horizontal="center" vertical="center" wrapText="1"/>
    </xf>
    <xf numFmtId="0" fontId="5" fillId="0" borderId="10" xfId="0" applyFont="1" applyBorder="1" applyAlignment="1">
      <alignment horizontal="center" vertical="center"/>
    </xf>
    <xf numFmtId="0" fontId="5" fillId="0" borderId="11" xfId="0" applyFont="1" applyBorder="1" applyAlignment="1">
      <alignment horizontal="center" vertical="center"/>
    </xf>
    <xf numFmtId="3" fontId="5" fillId="0" borderId="50" xfId="0" applyNumberFormat="1" applyFont="1" applyBorder="1" applyAlignment="1">
      <alignment horizontal="center" vertical="center"/>
    </xf>
    <xf numFmtId="3" fontId="5" fillId="0" borderId="0" xfId="0" applyNumberFormat="1" applyFont="1" applyAlignment="1">
      <alignment horizontal="center" vertical="center"/>
    </xf>
    <xf numFmtId="0" fontId="11" fillId="0" borderId="35" xfId="0" applyFont="1" applyBorder="1" applyAlignment="1">
      <alignment horizontal="center" vertical="center"/>
    </xf>
    <xf numFmtId="3" fontId="5" fillId="2" borderId="13" xfId="0" applyNumberFormat="1" applyFont="1" applyFill="1" applyBorder="1" applyAlignment="1">
      <alignment horizontal="center" vertical="center"/>
    </xf>
    <xf numFmtId="164" fontId="5" fillId="2" borderId="18" xfId="1" quotePrefix="1" applyNumberFormat="1" applyFont="1" applyFill="1" applyBorder="1" applyAlignment="1">
      <alignment horizontal="right" vertical="center"/>
    </xf>
    <xf numFmtId="164" fontId="5" fillId="2" borderId="17" xfId="1" applyNumberFormat="1" applyFont="1" applyFill="1" applyBorder="1" applyAlignment="1">
      <alignment horizontal="right" vertical="center"/>
    </xf>
    <xf numFmtId="0" fontId="6" fillId="2" borderId="47" xfId="0" applyFont="1" applyFill="1" applyBorder="1" applyAlignment="1">
      <alignment horizontal="center" vertical="center" wrapText="1"/>
    </xf>
    <xf numFmtId="3" fontId="5" fillId="2" borderId="48" xfId="0" applyNumberFormat="1" applyFont="1" applyFill="1" applyBorder="1" applyAlignment="1">
      <alignment horizontal="center" vertical="center"/>
    </xf>
    <xf numFmtId="3" fontId="5" fillId="2" borderId="47" xfId="0" applyNumberFormat="1" applyFont="1" applyFill="1" applyBorder="1" applyAlignment="1">
      <alignment horizontal="center" vertical="center"/>
    </xf>
    <xf numFmtId="3" fontId="5" fillId="2" borderId="49" xfId="0" applyNumberFormat="1" applyFont="1" applyFill="1" applyBorder="1" applyAlignment="1">
      <alignment horizontal="center" vertical="center"/>
    </xf>
    <xf numFmtId="3" fontId="5" fillId="2" borderId="21" xfId="0" applyNumberFormat="1" applyFont="1" applyFill="1" applyBorder="1" applyAlignment="1">
      <alignment horizontal="center" vertical="center"/>
    </xf>
    <xf numFmtId="0" fontId="6" fillId="2" borderId="24" xfId="0" applyFont="1" applyFill="1" applyBorder="1" applyAlignment="1">
      <alignment horizontal="center" vertical="center" wrapText="1"/>
    </xf>
    <xf numFmtId="164" fontId="5" fillId="2" borderId="25" xfId="1" applyNumberFormat="1" applyFont="1" applyFill="1" applyBorder="1" applyAlignment="1">
      <alignment horizontal="right" vertical="center"/>
    </xf>
    <xf numFmtId="164" fontId="5" fillId="2" borderId="25" xfId="1" quotePrefix="1" applyNumberFormat="1" applyFont="1" applyFill="1" applyBorder="1" applyAlignment="1">
      <alignment horizontal="right" vertical="center"/>
    </xf>
    <xf numFmtId="164" fontId="5" fillId="2" borderId="24" xfId="1" applyNumberFormat="1" applyFont="1" applyFill="1" applyBorder="1" applyAlignment="1">
      <alignment horizontal="right" vertical="center"/>
    </xf>
    <xf numFmtId="3" fontId="4" fillId="2" borderId="13" xfId="0" applyNumberFormat="1" applyFont="1" applyFill="1" applyBorder="1" applyAlignment="1">
      <alignment horizontal="center" vertical="center"/>
    </xf>
    <xf numFmtId="3" fontId="4" fillId="2" borderId="23" xfId="0" applyNumberFormat="1" applyFont="1" applyFill="1" applyBorder="1" applyAlignment="1">
      <alignment horizontal="center" vertical="center"/>
    </xf>
    <xf numFmtId="164" fontId="4" fillId="2" borderId="25" xfId="1" quotePrefix="1" applyNumberFormat="1" applyFont="1" applyFill="1" applyBorder="1" applyAlignment="1">
      <alignment horizontal="right" vertical="center"/>
    </xf>
    <xf numFmtId="164" fontId="4" fillId="2" borderId="24" xfId="1" applyNumberFormat="1" applyFont="1" applyFill="1" applyBorder="1" applyAlignment="1">
      <alignment horizontal="right" vertical="center"/>
    </xf>
    <xf numFmtId="0" fontId="5" fillId="2" borderId="60" xfId="0" applyFont="1" applyFill="1" applyBorder="1" applyAlignment="1">
      <alignment horizontal="center" vertical="center" wrapText="1"/>
    </xf>
    <xf numFmtId="0" fontId="5" fillId="2" borderId="51" xfId="0" applyFont="1" applyFill="1" applyBorder="1" applyAlignment="1">
      <alignment horizontal="center" vertical="center"/>
    </xf>
    <xf numFmtId="0" fontId="5" fillId="2" borderId="50" xfId="0" applyFont="1" applyFill="1" applyBorder="1" applyAlignment="1">
      <alignment horizontal="center" vertical="center"/>
    </xf>
    <xf numFmtId="0" fontId="4" fillId="2" borderId="6" xfId="0" applyFont="1" applyFill="1" applyBorder="1" applyAlignment="1">
      <alignment horizontal="center" vertical="center"/>
    </xf>
    <xf numFmtId="0" fontId="3" fillId="2" borderId="60" xfId="0" applyFont="1" applyFill="1" applyBorder="1" applyAlignment="1">
      <alignment horizontal="center" vertical="center" wrapText="1"/>
    </xf>
    <xf numFmtId="3" fontId="5" fillId="2" borderId="51" xfId="0" applyNumberFormat="1" applyFont="1" applyFill="1" applyBorder="1" applyAlignment="1">
      <alignment horizontal="center" vertical="center"/>
    </xf>
    <xf numFmtId="3" fontId="5" fillId="2" borderId="50" xfId="0" applyNumberFormat="1" applyFont="1" applyFill="1" applyBorder="1" applyAlignment="1">
      <alignment horizontal="center" vertical="center"/>
    </xf>
    <xf numFmtId="3" fontId="5" fillId="2" borderId="0" xfId="0" quotePrefix="1" applyNumberFormat="1" applyFont="1" applyFill="1" applyAlignment="1">
      <alignment horizontal="center" vertical="center"/>
    </xf>
    <xf numFmtId="0" fontId="5" fillId="2" borderId="50" xfId="0" applyFont="1" applyFill="1" applyBorder="1" applyAlignment="1">
      <alignment horizontal="center" vertical="center" wrapText="1"/>
    </xf>
    <xf numFmtId="164" fontId="4" fillId="2" borderId="51" xfId="1" quotePrefix="1" applyNumberFormat="1" applyFont="1" applyFill="1" applyBorder="1" applyAlignment="1">
      <alignment horizontal="center" vertical="center"/>
    </xf>
    <xf numFmtId="164" fontId="4" fillId="2" borderId="51" xfId="1" applyNumberFormat="1" applyFont="1" applyFill="1" applyBorder="1" applyAlignment="1">
      <alignment horizontal="center" vertical="center"/>
    </xf>
    <xf numFmtId="164" fontId="4" fillId="2" borderId="52" xfId="1" applyNumberFormat="1" applyFont="1" applyFill="1" applyBorder="1" applyAlignment="1">
      <alignment horizontal="center" vertical="center"/>
    </xf>
    <xf numFmtId="164" fontId="4" fillId="2" borderId="53" xfId="1" applyNumberFormat="1" applyFont="1" applyFill="1" applyBorder="1" applyAlignment="1">
      <alignment horizontal="center" vertical="center"/>
    </xf>
    <xf numFmtId="164" fontId="11" fillId="0" borderId="0" xfId="1" applyNumberFormat="1" applyFont="1" applyBorder="1" applyAlignment="1">
      <alignment horizontal="center"/>
    </xf>
    <xf numFmtId="164" fontId="5" fillId="2" borderId="21" xfId="1" applyNumberFormat="1" applyFont="1" applyFill="1" applyBorder="1" applyAlignment="1">
      <alignment horizontal="right" vertical="center"/>
    </xf>
    <xf numFmtId="0" fontId="6" fillId="2" borderId="11" xfId="0" applyFont="1" applyFill="1" applyBorder="1" applyAlignment="1">
      <alignment horizontal="center" vertical="center" wrapText="1"/>
    </xf>
    <xf numFmtId="0" fontId="8" fillId="2" borderId="38" xfId="0" applyFont="1" applyFill="1" applyBorder="1" applyAlignment="1">
      <alignment horizontal="center" vertical="center" wrapText="1"/>
    </xf>
    <xf numFmtId="3" fontId="4" fillId="2" borderId="64" xfId="0" applyNumberFormat="1" applyFont="1" applyFill="1" applyBorder="1" applyAlignment="1">
      <alignment horizontal="center" vertical="center"/>
    </xf>
    <xf numFmtId="0" fontId="5" fillId="0" borderId="35" xfId="0" applyFont="1" applyBorder="1" applyAlignment="1">
      <alignment horizontal="center" vertical="center"/>
    </xf>
    <xf numFmtId="0" fontId="0" fillId="0" borderId="0" xfId="0" applyAlignment="1">
      <alignment horizontal="center"/>
    </xf>
    <xf numFmtId="0" fontId="3" fillId="0" borderId="57" xfId="0" applyFont="1" applyBorder="1" applyAlignment="1">
      <alignment horizontal="center" vertical="center"/>
    </xf>
    <xf numFmtId="0" fontId="3" fillId="0" borderId="36" xfId="0" applyFont="1" applyBorder="1" applyAlignment="1">
      <alignment horizontal="center" vertical="center"/>
    </xf>
    <xf numFmtId="0" fontId="3" fillId="0" borderId="46" xfId="0" applyFont="1" applyBorder="1" applyAlignment="1">
      <alignment horizontal="center" vertical="center"/>
    </xf>
    <xf numFmtId="0" fontId="5" fillId="0" borderId="3" xfId="0" applyFont="1" applyBorder="1" applyAlignment="1">
      <alignment horizontal="center" vertical="center" wrapText="1"/>
    </xf>
    <xf numFmtId="0" fontId="5" fillId="0" borderId="61" xfId="0" applyFont="1" applyBorder="1" applyAlignment="1">
      <alignment horizontal="right" vertical="center" wrapText="1"/>
    </xf>
    <xf numFmtId="0" fontId="5" fillId="0" borderId="54" xfId="0" applyFont="1" applyBorder="1" applyAlignment="1">
      <alignment horizontal="right" vertical="center" wrapText="1"/>
    </xf>
    <xf numFmtId="0" fontId="5" fillId="0" borderId="13" xfId="0" applyFont="1" applyBorder="1" applyAlignment="1">
      <alignment horizontal="right" vertical="center" wrapText="1"/>
    </xf>
    <xf numFmtId="0" fontId="5" fillId="0" borderId="14" xfId="0" applyFont="1" applyBorder="1" applyAlignment="1">
      <alignment horizontal="right" vertical="center" wrapText="1"/>
    </xf>
    <xf numFmtId="0" fontId="4" fillId="0" borderId="43" xfId="0" applyFont="1" applyBorder="1" applyAlignment="1">
      <alignment horizontal="center" vertical="center" wrapText="1"/>
    </xf>
    <xf numFmtId="164" fontId="3" fillId="0" borderId="62" xfId="1" applyNumberFormat="1" applyFont="1" applyFill="1" applyBorder="1" applyAlignment="1">
      <alignment horizontal="center" vertical="center" wrapText="1"/>
    </xf>
    <xf numFmtId="164" fontId="3" fillId="0" borderId="66" xfId="1" applyNumberFormat="1" applyFont="1" applyFill="1" applyBorder="1" applyAlignment="1">
      <alignment horizontal="center" vertical="center" wrapText="1"/>
    </xf>
    <xf numFmtId="164" fontId="3" fillId="0" borderId="17" xfId="1" applyNumberFormat="1" applyFont="1" applyFill="1" applyBorder="1" applyAlignment="1">
      <alignment horizontal="center" vertical="center" wrapText="1"/>
    </xf>
    <xf numFmtId="0" fontId="5" fillId="0" borderId="67" xfId="0" applyFont="1" applyBorder="1" applyAlignment="1">
      <alignment horizontal="center" vertical="center" wrapText="1"/>
    </xf>
    <xf numFmtId="0" fontId="5" fillId="0" borderId="63" xfId="0" applyFont="1" applyBorder="1" applyAlignment="1">
      <alignment horizontal="right" vertical="center" wrapText="1"/>
    </xf>
    <xf numFmtId="0" fontId="5" fillId="0" borderId="68" xfId="0" applyFont="1" applyBorder="1" applyAlignment="1">
      <alignment horizontal="right" vertical="center" wrapText="1"/>
    </xf>
    <xf numFmtId="0" fontId="5" fillId="0" borderId="47" xfId="0" applyFont="1" applyBorder="1" applyAlignment="1">
      <alignment horizontal="right" vertical="center" wrapText="1"/>
    </xf>
    <xf numFmtId="0" fontId="5" fillId="0" borderId="69" xfId="0" applyFont="1" applyBorder="1" applyAlignment="1">
      <alignment horizontal="right" vertical="center" wrapText="1"/>
    </xf>
    <xf numFmtId="0" fontId="5" fillId="0" borderId="22" xfId="0" applyFont="1" applyBorder="1" applyAlignment="1">
      <alignment horizontal="right" vertical="center" wrapText="1"/>
    </xf>
    <xf numFmtId="0" fontId="5" fillId="0" borderId="21" xfId="0" applyFont="1" applyBorder="1" applyAlignment="1">
      <alignment horizontal="right" vertical="center" wrapText="1"/>
    </xf>
    <xf numFmtId="0" fontId="4" fillId="0" borderId="44" xfId="0" applyFont="1" applyBorder="1" applyAlignment="1">
      <alignment horizontal="center" vertical="center" wrapText="1"/>
    </xf>
    <xf numFmtId="164" fontId="3" fillId="0" borderId="69" xfId="1" applyNumberFormat="1" applyFont="1" applyFill="1" applyBorder="1" applyAlignment="1">
      <alignment horizontal="center" vertical="center" wrapText="1"/>
    </xf>
    <xf numFmtId="164" fontId="3" fillId="0" borderId="70" xfId="1" applyNumberFormat="1" applyFont="1" applyFill="1" applyBorder="1" applyAlignment="1">
      <alignment horizontal="center" vertical="center" wrapText="1"/>
    </xf>
    <xf numFmtId="164" fontId="3" fillId="0" borderId="21" xfId="1" applyNumberFormat="1" applyFont="1" applyFill="1" applyBorder="1" applyAlignment="1">
      <alignment horizontal="center" vertical="center" wrapText="1"/>
    </xf>
    <xf numFmtId="3" fontId="4" fillId="0" borderId="61" xfId="0" applyNumberFormat="1" applyFont="1" applyBorder="1" applyAlignment="1">
      <alignment horizontal="right" vertical="center" wrapText="1"/>
    </xf>
    <xf numFmtId="3" fontId="4" fillId="0" borderId="54" xfId="0" applyNumberFormat="1" applyFont="1" applyBorder="1" applyAlignment="1">
      <alignment horizontal="right" vertical="center" wrapText="1"/>
    </xf>
    <xf numFmtId="3" fontId="4" fillId="0" borderId="13" xfId="0" applyNumberFormat="1" applyFont="1" applyBorder="1" applyAlignment="1">
      <alignment horizontal="right" vertical="center" wrapText="1"/>
    </xf>
    <xf numFmtId="3" fontId="4" fillId="0" borderId="14" xfId="0" applyNumberFormat="1" applyFont="1" applyBorder="1" applyAlignment="1">
      <alignment horizontal="right" vertical="center" wrapText="1"/>
    </xf>
    <xf numFmtId="0" fontId="4" fillId="0" borderId="8" xfId="0" applyFont="1" applyBorder="1" applyAlignment="1">
      <alignment horizontal="center" vertical="center" wrapText="1"/>
    </xf>
    <xf numFmtId="164" fontId="3" fillId="0" borderId="30" xfId="1" applyNumberFormat="1" applyFont="1" applyFill="1" applyBorder="1" applyAlignment="1">
      <alignment horizontal="center" vertical="center" wrapText="1"/>
    </xf>
    <xf numFmtId="164" fontId="3" fillId="0" borderId="29" xfId="1" applyNumberFormat="1" applyFont="1" applyFill="1" applyBorder="1" applyAlignment="1">
      <alignment horizontal="center" vertical="center" wrapText="1"/>
    </xf>
    <xf numFmtId="164" fontId="3" fillId="0" borderId="24" xfId="1" applyNumberFormat="1" applyFont="1" applyFill="1" applyBorder="1" applyAlignment="1">
      <alignment horizontal="center" vertical="center" wrapText="1"/>
    </xf>
    <xf numFmtId="164" fontId="3" fillId="0" borderId="25" xfId="1" applyNumberFormat="1" applyFont="1" applyFill="1" applyBorder="1" applyAlignment="1">
      <alignment horizontal="center" vertical="center" wrapText="1"/>
    </xf>
    <xf numFmtId="0" fontId="3" fillId="0" borderId="0" xfId="0" applyFont="1" applyAlignment="1">
      <alignment horizontal="center" vertical="center" wrapText="1"/>
    </xf>
    <xf numFmtId="164" fontId="3" fillId="0" borderId="0" xfId="1" applyNumberFormat="1" applyFont="1" applyFill="1" applyBorder="1" applyAlignment="1">
      <alignment horizontal="center" vertical="center" wrapText="1"/>
    </xf>
    <xf numFmtId="0" fontId="8" fillId="0" borderId="2" xfId="0" applyFont="1" applyBorder="1" applyAlignment="1">
      <alignment horizontal="center" vertical="center" wrapText="1"/>
    </xf>
    <xf numFmtId="0" fontId="5" fillId="0" borderId="13" xfId="0" applyFont="1" applyBorder="1" applyAlignment="1">
      <alignment horizontal="center" vertical="center" wrapText="1"/>
    </xf>
    <xf numFmtId="0" fontId="8" fillId="0" borderId="59" xfId="0" applyFont="1" applyBorder="1" applyAlignment="1">
      <alignment horizontal="center" vertical="center" wrapText="1"/>
    </xf>
    <xf numFmtId="0" fontId="5" fillId="0" borderId="42" xfId="0" applyFont="1" applyBorder="1" applyAlignment="1">
      <alignment horizontal="center" vertical="center" wrapText="1"/>
    </xf>
    <xf numFmtId="0" fontId="3" fillId="0" borderId="2" xfId="0" applyFont="1" applyBorder="1" applyAlignment="1">
      <alignment horizontal="center" vertical="center"/>
    </xf>
    <xf numFmtId="0" fontId="5" fillId="0" borderId="50" xfId="0" applyFont="1" applyBorder="1" applyAlignment="1">
      <alignment horizontal="center" vertical="center" wrapText="1"/>
    </xf>
    <xf numFmtId="0" fontId="15" fillId="0" borderId="32" xfId="0" applyFont="1" applyBorder="1" applyAlignment="1">
      <alignment horizontal="center" vertical="center"/>
    </xf>
    <xf numFmtId="0" fontId="5" fillId="0" borderId="32" xfId="0" applyFont="1" applyBorder="1" applyAlignment="1">
      <alignment horizontal="center" vertical="center" wrapText="1"/>
    </xf>
    <xf numFmtId="3" fontId="16" fillId="0" borderId="32" xfId="0" applyNumberFormat="1" applyFont="1" applyBorder="1" applyAlignment="1">
      <alignment horizontal="center" vertical="center"/>
    </xf>
    <xf numFmtId="0" fontId="12" fillId="0" borderId="0" xfId="0" applyFont="1"/>
    <xf numFmtId="0" fontId="3" fillId="2" borderId="9" xfId="0" applyFont="1" applyFill="1" applyBorder="1" applyAlignment="1">
      <alignment horizontal="center" vertical="center"/>
    </xf>
    <xf numFmtId="0" fontId="3" fillId="2" borderId="10" xfId="0" applyFont="1" applyFill="1" applyBorder="1" applyAlignment="1">
      <alignment horizontal="center" vertical="center" wrapText="1"/>
    </xf>
    <xf numFmtId="0" fontId="3" fillId="2" borderId="10" xfId="0" applyFont="1" applyFill="1" applyBorder="1" applyAlignment="1">
      <alignment horizontal="center" vertical="center"/>
    </xf>
    <xf numFmtId="0" fontId="3" fillId="0" borderId="10" xfId="0" applyFont="1" applyBorder="1" applyAlignment="1">
      <alignment horizontal="center" vertical="center" wrapText="1"/>
    </xf>
    <xf numFmtId="0" fontId="3" fillId="2" borderId="11" xfId="0" applyFont="1" applyFill="1" applyBorder="1" applyAlignment="1">
      <alignment horizontal="center" vertical="center"/>
    </xf>
    <xf numFmtId="0" fontId="8" fillId="2" borderId="3" xfId="0" applyFont="1" applyFill="1" applyBorder="1" applyAlignment="1">
      <alignment horizontal="center" vertical="center" wrapText="1"/>
    </xf>
    <xf numFmtId="3" fontId="8" fillId="2" borderId="14" xfId="0" applyNumberFormat="1" applyFont="1" applyFill="1" applyBorder="1" applyAlignment="1">
      <alignment horizontal="center" vertical="center"/>
    </xf>
    <xf numFmtId="3" fontId="8" fillId="2" borderId="13" xfId="0" applyNumberFormat="1" applyFont="1" applyFill="1" applyBorder="1" applyAlignment="1">
      <alignment horizontal="center" vertical="center"/>
    </xf>
    <xf numFmtId="3" fontId="8" fillId="2" borderId="15" xfId="0" applyNumberFormat="1" applyFont="1" applyFill="1" applyBorder="1" applyAlignment="1">
      <alignment horizontal="center" vertical="center"/>
    </xf>
    <xf numFmtId="0" fontId="8" fillId="2" borderId="43" xfId="0" applyFont="1" applyFill="1" applyBorder="1" applyAlignment="1">
      <alignment horizontal="center" vertical="center" wrapText="1"/>
    </xf>
    <xf numFmtId="164" fontId="8" fillId="2" borderId="18" xfId="1" applyNumberFormat="1" applyFont="1" applyFill="1" applyBorder="1" applyAlignment="1">
      <alignment horizontal="right" vertical="center"/>
    </xf>
    <xf numFmtId="164" fontId="8" fillId="2" borderId="17" xfId="1" applyNumberFormat="1" applyFont="1" applyFill="1" applyBorder="1" applyAlignment="1">
      <alignment horizontal="right" vertical="center"/>
    </xf>
    <xf numFmtId="164" fontId="8" fillId="2" borderId="19" xfId="1" applyNumberFormat="1" applyFont="1" applyFill="1" applyBorder="1" applyAlignment="1">
      <alignment horizontal="right" vertical="center"/>
    </xf>
    <xf numFmtId="0" fontId="8" fillId="2" borderId="44" xfId="0" applyFont="1" applyFill="1" applyBorder="1" applyAlignment="1">
      <alignment horizontal="center" vertical="center" wrapText="1"/>
    </xf>
    <xf numFmtId="3" fontId="8" fillId="2" borderId="22" xfId="0" applyNumberFormat="1" applyFont="1" applyFill="1" applyBorder="1" applyAlignment="1">
      <alignment horizontal="center" vertical="center"/>
    </xf>
    <xf numFmtId="3" fontId="8" fillId="2" borderId="21" xfId="0" applyNumberFormat="1" applyFont="1" applyFill="1" applyBorder="1" applyAlignment="1">
      <alignment horizontal="center" vertical="center"/>
    </xf>
    <xf numFmtId="3" fontId="8" fillId="2" borderId="23" xfId="0" applyNumberFormat="1" applyFont="1" applyFill="1" applyBorder="1" applyAlignment="1">
      <alignment horizontal="center" vertical="center"/>
    </xf>
    <xf numFmtId="164" fontId="8" fillId="2" borderId="22" xfId="1" applyNumberFormat="1" applyFont="1" applyFill="1" applyBorder="1" applyAlignment="1">
      <alignment horizontal="right" vertical="center"/>
    </xf>
    <xf numFmtId="164" fontId="8" fillId="2" borderId="21" xfId="1" applyNumberFormat="1" applyFont="1" applyFill="1" applyBorder="1" applyAlignment="1">
      <alignment horizontal="right" vertical="center"/>
    </xf>
    <xf numFmtId="164" fontId="8" fillId="2" borderId="23" xfId="1" applyNumberFormat="1" applyFont="1" applyFill="1" applyBorder="1" applyAlignment="1">
      <alignment horizontal="right" vertical="center"/>
    </xf>
    <xf numFmtId="0" fontId="7" fillId="2" borderId="3"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8" fillId="2" borderId="11" xfId="0" applyFont="1" applyFill="1" applyBorder="1" applyAlignment="1">
      <alignment horizontal="center" vertical="center" wrapText="1"/>
    </xf>
    <xf numFmtId="3" fontId="8" fillId="2" borderId="9" xfId="0" applyNumberFormat="1" applyFont="1" applyFill="1" applyBorder="1" applyAlignment="1">
      <alignment horizontal="center" vertical="center"/>
    </xf>
    <xf numFmtId="3" fontId="8" fillId="2" borderId="10" xfId="0" applyNumberFormat="1" applyFont="1" applyFill="1" applyBorder="1" applyAlignment="1">
      <alignment horizontal="center" vertical="center"/>
    </xf>
    <xf numFmtId="3" fontId="8" fillId="2" borderId="11" xfId="0" applyNumberFormat="1" applyFont="1" applyFill="1" applyBorder="1" applyAlignment="1">
      <alignment horizontal="center" vertical="center"/>
    </xf>
    <xf numFmtId="3" fontId="3" fillId="2" borderId="28" xfId="0" applyNumberFormat="1" applyFont="1" applyFill="1" applyBorder="1" applyAlignment="1">
      <alignment horizontal="center" vertical="center"/>
    </xf>
    <xf numFmtId="0" fontId="8" fillId="2" borderId="42" xfId="0" applyFont="1" applyFill="1" applyBorder="1" applyAlignment="1">
      <alignment horizontal="center" vertical="center" wrapText="1"/>
    </xf>
    <xf numFmtId="3" fontId="8" fillId="2" borderId="29" xfId="0" applyNumberFormat="1" applyFont="1" applyFill="1" applyBorder="1" applyAlignment="1">
      <alignment horizontal="center" vertical="center"/>
    </xf>
    <xf numFmtId="3" fontId="8" fillId="2" borderId="29" xfId="0" quotePrefix="1" applyNumberFormat="1" applyFont="1" applyFill="1" applyBorder="1" applyAlignment="1">
      <alignment horizontal="center" vertical="center"/>
    </xf>
    <xf numFmtId="3" fontId="8" fillId="2" borderId="25" xfId="0" applyNumberFormat="1" applyFont="1" applyFill="1" applyBorder="1" applyAlignment="1">
      <alignment horizontal="center" vertical="center"/>
    </xf>
    <xf numFmtId="3" fontId="8" fillId="2" borderId="24" xfId="0" applyNumberFormat="1" applyFont="1" applyFill="1" applyBorder="1" applyAlignment="1">
      <alignment horizontal="center" vertical="center"/>
    </xf>
    <xf numFmtId="3" fontId="3" fillId="2" borderId="26" xfId="0" applyNumberFormat="1" applyFont="1" applyFill="1" applyBorder="1" applyAlignment="1">
      <alignment horizontal="center" vertical="center"/>
    </xf>
    <xf numFmtId="0" fontId="8" fillId="2" borderId="8" xfId="0" applyFont="1" applyFill="1" applyBorder="1" applyAlignment="1">
      <alignment horizontal="center" vertical="center" wrapText="1"/>
    </xf>
    <xf numFmtId="0" fontId="8" fillId="2" borderId="35" xfId="0" applyFont="1" applyFill="1" applyBorder="1" applyAlignment="1">
      <alignment horizontal="center" vertical="center"/>
    </xf>
    <xf numFmtId="0" fontId="18" fillId="2" borderId="36" xfId="0" applyFont="1" applyFill="1" applyBorder="1" applyAlignment="1">
      <alignment horizontal="center" vertical="center"/>
    </xf>
    <xf numFmtId="0" fontId="18" fillId="2" borderId="37" xfId="0" applyFont="1" applyFill="1" applyBorder="1" applyAlignment="1">
      <alignment horizontal="center" vertical="center"/>
    </xf>
    <xf numFmtId="0" fontId="18" fillId="2" borderId="40" xfId="0" applyFont="1" applyFill="1" applyBorder="1" applyAlignment="1">
      <alignment horizontal="center" vertical="center"/>
    </xf>
    <xf numFmtId="0" fontId="18" fillId="2" borderId="41" xfId="0" applyFont="1" applyFill="1" applyBorder="1" applyAlignment="1">
      <alignment horizontal="center" vertical="center"/>
    </xf>
    <xf numFmtId="0" fontId="18" fillId="2" borderId="42" xfId="0" applyFont="1" applyFill="1" applyBorder="1" applyAlignment="1">
      <alignment horizontal="center" vertical="center"/>
    </xf>
    <xf numFmtId="0" fontId="18" fillId="2" borderId="39" xfId="0" applyFont="1" applyFill="1" applyBorder="1" applyAlignment="1">
      <alignment horizontal="center" vertical="center"/>
    </xf>
    <xf numFmtId="0" fontId="5" fillId="2" borderId="0" xfId="0" applyFont="1" applyFill="1"/>
    <xf numFmtId="164" fontId="5" fillId="2" borderId="26" xfId="1" applyNumberFormat="1" applyFont="1" applyFill="1" applyBorder="1" applyAlignment="1">
      <alignment horizontal="right" vertical="center"/>
    </xf>
    <xf numFmtId="3" fontId="4" fillId="2" borderId="22" xfId="0" applyNumberFormat="1" applyFont="1" applyFill="1" applyBorder="1" applyAlignment="1">
      <alignment horizontal="center" vertical="center"/>
    </xf>
    <xf numFmtId="3" fontId="4" fillId="2" borderId="21" xfId="0" applyNumberFormat="1" applyFont="1" applyFill="1" applyBorder="1" applyAlignment="1">
      <alignment horizontal="center" vertical="center"/>
    </xf>
    <xf numFmtId="0" fontId="5" fillId="2" borderId="47" xfId="0" applyFont="1" applyFill="1" applyBorder="1" applyAlignment="1">
      <alignment horizontal="center" vertical="center" wrapText="1"/>
    </xf>
    <xf numFmtId="0" fontId="10" fillId="0" borderId="11" xfId="0" applyFont="1" applyBorder="1" applyAlignment="1">
      <alignment horizontal="center" vertical="center"/>
    </xf>
    <xf numFmtId="3" fontId="4" fillId="2" borderId="3" xfId="0" applyNumberFormat="1" applyFont="1" applyFill="1" applyBorder="1" applyAlignment="1">
      <alignment horizontal="center" vertical="center"/>
    </xf>
    <xf numFmtId="164" fontId="5" fillId="2" borderId="70" xfId="1" applyNumberFormat="1" applyFont="1" applyFill="1" applyBorder="1" applyAlignment="1">
      <alignment horizontal="right" vertical="center"/>
    </xf>
    <xf numFmtId="164" fontId="5" fillId="2" borderId="44" xfId="1" applyNumberFormat="1" applyFont="1" applyFill="1" applyBorder="1" applyAlignment="1">
      <alignment horizontal="right" vertical="center"/>
    </xf>
    <xf numFmtId="3" fontId="5" fillId="2" borderId="68" xfId="0" applyNumberFormat="1" applyFont="1" applyFill="1" applyBorder="1" applyAlignment="1">
      <alignment horizontal="center" vertical="center"/>
    </xf>
    <xf numFmtId="3" fontId="4" fillId="2" borderId="67" xfId="0" applyNumberFormat="1" applyFont="1" applyFill="1" applyBorder="1" applyAlignment="1">
      <alignment horizontal="center" vertical="center"/>
    </xf>
    <xf numFmtId="164" fontId="5" fillId="2" borderId="43" xfId="1" applyNumberFormat="1" applyFont="1" applyFill="1" applyBorder="1" applyAlignment="1">
      <alignment horizontal="right" vertical="center"/>
    </xf>
    <xf numFmtId="3" fontId="4" fillId="2" borderId="48" xfId="0" applyNumberFormat="1" applyFont="1" applyFill="1" applyBorder="1" applyAlignment="1">
      <alignment horizontal="center" vertical="center"/>
    </xf>
    <xf numFmtId="3" fontId="4" fillId="2" borderId="70" xfId="0" applyNumberFormat="1" applyFont="1" applyFill="1" applyBorder="1" applyAlignment="1">
      <alignment horizontal="center" vertical="center"/>
    </xf>
    <xf numFmtId="3" fontId="4" fillId="2" borderId="44" xfId="0" applyNumberFormat="1" applyFont="1" applyFill="1" applyBorder="1" applyAlignment="1">
      <alignment horizontal="center" vertical="center"/>
    </xf>
    <xf numFmtId="164" fontId="4" fillId="2" borderId="8" xfId="1" applyNumberFormat="1" applyFont="1" applyFill="1" applyBorder="1" applyAlignment="1">
      <alignment horizontal="right" vertical="center"/>
    </xf>
    <xf numFmtId="164" fontId="5" fillId="2" borderId="0" xfId="1" quotePrefix="1" applyNumberFormat="1" applyFont="1" applyFill="1" applyBorder="1" applyAlignment="1">
      <alignment horizontal="right" vertical="center"/>
    </xf>
    <xf numFmtId="0" fontId="0" fillId="0" borderId="0" xfId="0" applyAlignment="1">
      <alignment horizontal="left" vertical="top"/>
    </xf>
    <xf numFmtId="0" fontId="3" fillId="2" borderId="0" xfId="0" applyFont="1" applyFill="1" applyAlignment="1">
      <alignment horizontal="center"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0" borderId="4" xfId="0" applyFont="1" applyBorder="1" applyAlignment="1">
      <alignment horizontal="center" vertical="center" wrapText="1"/>
    </xf>
    <xf numFmtId="0" fontId="3" fillId="2" borderId="30" xfId="0" applyFont="1" applyFill="1" applyBorder="1" applyAlignment="1">
      <alignment horizontal="center" vertical="center" wrapText="1"/>
    </xf>
    <xf numFmtId="0" fontId="3" fillId="0" borderId="30" xfId="0" applyFont="1" applyBorder="1" applyAlignment="1">
      <alignment horizontal="center" vertical="center" wrapText="1"/>
    </xf>
    <xf numFmtId="0" fontId="5" fillId="0" borderId="0" xfId="0" applyFont="1" applyAlignment="1">
      <alignment horizontal="left" vertical="top" wrapText="1"/>
    </xf>
    <xf numFmtId="0" fontId="9" fillId="0" borderId="5" xfId="0" applyFont="1" applyBorder="1" applyAlignment="1">
      <alignment horizontal="center" vertical="center" wrapText="1"/>
    </xf>
    <xf numFmtId="0" fontId="9" fillId="0" borderId="6" xfId="0" applyFont="1" applyBorder="1" applyAlignment="1">
      <alignment horizontal="center" vertical="center" wrapText="1"/>
    </xf>
    <xf numFmtId="0" fontId="9" fillId="0" borderId="27" xfId="0" applyFont="1" applyBorder="1" applyAlignment="1">
      <alignment horizontal="left" vertical="center" wrapText="1"/>
    </xf>
    <xf numFmtId="0" fontId="9" fillId="0" borderId="31" xfId="0" applyFont="1" applyBorder="1" applyAlignment="1">
      <alignment horizontal="left" vertical="center" wrapText="1"/>
    </xf>
    <xf numFmtId="0" fontId="5" fillId="2" borderId="33" xfId="0" applyFont="1" applyFill="1" applyBorder="1" applyAlignment="1">
      <alignment horizontal="center" vertical="center" wrapText="1"/>
    </xf>
    <xf numFmtId="2" fontId="9" fillId="0" borderId="0" xfId="0" applyNumberFormat="1" applyFont="1" applyAlignment="1">
      <alignment horizontal="center" vertical="center" wrapText="1"/>
    </xf>
    <xf numFmtId="2" fontId="9" fillId="0" borderId="1" xfId="0" applyNumberFormat="1"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5" fillId="2" borderId="27" xfId="0" applyFont="1" applyFill="1" applyBorder="1" applyAlignment="1">
      <alignment horizontal="center" vertical="center" wrapText="1"/>
    </xf>
    <xf numFmtId="0" fontId="4" fillId="2" borderId="33" xfId="0" applyFont="1" applyFill="1" applyBorder="1" applyAlignment="1">
      <alignment horizontal="center" vertical="center" wrapText="1"/>
    </xf>
    <xf numFmtId="0" fontId="4" fillId="2" borderId="38" xfId="0" applyFont="1" applyFill="1" applyBorder="1" applyAlignment="1">
      <alignment horizontal="center" vertical="center" wrapText="1"/>
    </xf>
    <xf numFmtId="0" fontId="11" fillId="2" borderId="33" xfId="0" applyFont="1" applyFill="1" applyBorder="1" applyAlignment="1">
      <alignment horizontal="center" vertical="center" wrapText="1"/>
    </xf>
    <xf numFmtId="0" fontId="11" fillId="2" borderId="34" xfId="0" applyFont="1" applyFill="1" applyBorder="1" applyAlignment="1">
      <alignment horizontal="center" vertical="center" wrapText="1"/>
    </xf>
    <xf numFmtId="0" fontId="11" fillId="2" borderId="38" xfId="0" applyFont="1" applyFill="1" applyBorder="1" applyAlignment="1">
      <alignment horizontal="center" vertical="center" wrapText="1"/>
    </xf>
    <xf numFmtId="0" fontId="11" fillId="2" borderId="39" xfId="0" applyFont="1" applyFill="1" applyBorder="1" applyAlignment="1">
      <alignment horizontal="center" vertical="center" wrapText="1"/>
    </xf>
    <xf numFmtId="0" fontId="0" fillId="0" borderId="0" xfId="0" applyAlignment="1">
      <alignment horizontal="left" vertical="top" wrapText="1"/>
    </xf>
    <xf numFmtId="0" fontId="3" fillId="2" borderId="0" xfId="0" applyFont="1" applyFill="1" applyAlignment="1">
      <alignment horizontal="center" vertical="center" wrapText="1"/>
    </xf>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5" fillId="2" borderId="2" xfId="0" applyFont="1" applyFill="1" applyBorder="1" applyAlignment="1">
      <alignment horizontal="center" vertical="center"/>
    </xf>
    <xf numFmtId="0" fontId="5" fillId="2" borderId="16" xfId="0" applyFont="1" applyFill="1" applyBorder="1" applyAlignment="1">
      <alignment horizontal="center" vertical="center"/>
    </xf>
    <xf numFmtId="0" fontId="5" fillId="2" borderId="20" xfId="0" applyFont="1" applyFill="1" applyBorder="1" applyAlignment="1">
      <alignment horizontal="center" vertical="center"/>
    </xf>
    <xf numFmtId="0" fontId="5" fillId="2" borderId="12" xfId="0" applyFont="1" applyFill="1" applyBorder="1" applyAlignment="1">
      <alignment horizontal="center" vertical="center"/>
    </xf>
    <xf numFmtId="0" fontId="5" fillId="2" borderId="7" xfId="0" applyFont="1" applyFill="1" applyBorder="1" applyAlignment="1">
      <alignment horizontal="center" vertical="center"/>
    </xf>
    <xf numFmtId="0" fontId="3" fillId="2" borderId="7" xfId="0" applyFont="1" applyFill="1" applyBorder="1" applyAlignment="1">
      <alignment horizontal="center" vertical="center"/>
    </xf>
    <xf numFmtId="0" fontId="14" fillId="0" borderId="0" xfId="0" applyFont="1" applyAlignment="1">
      <alignment horizontal="center" vertical="center" wrapText="1"/>
    </xf>
    <xf numFmtId="0" fontId="14"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2"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0" xfId="0" applyFont="1" applyAlignment="1">
      <alignment horizontal="center" vertical="center" wrapText="1"/>
    </xf>
    <xf numFmtId="0" fontId="2" fillId="0" borderId="7" xfId="0" applyFont="1" applyBorder="1" applyAlignment="1">
      <alignment horizontal="center" vertical="center" wrapText="1"/>
    </xf>
    <xf numFmtId="0" fontId="2" fillId="0" borderId="1"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65" xfId="0" applyFont="1" applyBorder="1" applyAlignment="1">
      <alignment horizontal="center" vertical="center" wrapText="1"/>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65" xfId="0" applyFont="1" applyBorder="1" applyAlignment="1">
      <alignment horizontal="center" vertical="center"/>
    </xf>
    <xf numFmtId="0" fontId="8" fillId="0" borderId="57" xfId="0" applyFont="1" applyBorder="1" applyAlignment="1">
      <alignment horizontal="center" vertical="center" wrapText="1"/>
    </xf>
    <xf numFmtId="0" fontId="8" fillId="0" borderId="65" xfId="0" applyFont="1" applyBorder="1" applyAlignment="1">
      <alignment horizontal="center" vertical="center" wrapText="1"/>
    </xf>
    <xf numFmtId="0" fontId="8" fillId="0" borderId="57" xfId="0" quotePrefix="1" applyFont="1" applyBorder="1" applyAlignment="1">
      <alignment horizontal="center" vertical="center" wrapText="1"/>
    </xf>
    <xf numFmtId="0" fontId="8" fillId="0" borderId="63" xfId="0" applyFont="1" applyBorder="1" applyAlignment="1">
      <alignment horizontal="center" vertical="center" wrapText="1"/>
    </xf>
    <xf numFmtId="0" fontId="3" fillId="0" borderId="59" xfId="0" applyFont="1" applyBorder="1" applyAlignment="1">
      <alignment horizontal="center" vertical="center" wrapText="1"/>
    </xf>
    <xf numFmtId="3" fontId="5" fillId="0" borderId="64" xfId="0" applyNumberFormat="1" applyFont="1" applyBorder="1" applyAlignment="1">
      <alignment horizontal="right" vertical="center"/>
    </xf>
    <xf numFmtId="3" fontId="5" fillId="0" borderId="38" xfId="0" applyNumberFormat="1" applyFont="1" applyBorder="1" applyAlignment="1">
      <alignment horizontal="right" vertical="center"/>
    </xf>
    <xf numFmtId="3" fontId="5" fillId="0" borderId="58" xfId="0" applyNumberFormat="1" applyFont="1" applyBorder="1" applyAlignment="1">
      <alignment horizontal="right" vertical="center"/>
    </xf>
    <xf numFmtId="3" fontId="5" fillId="0" borderId="39" xfId="0" applyNumberFormat="1" applyFont="1" applyBorder="1" applyAlignment="1">
      <alignment horizontal="right" vertical="center"/>
    </xf>
    <xf numFmtId="3" fontId="5" fillId="0" borderId="4" xfId="0" applyNumberFormat="1" applyFont="1" applyBorder="1" applyAlignment="1">
      <alignment horizontal="right" vertical="center"/>
    </xf>
    <xf numFmtId="3" fontId="5" fillId="0" borderId="5" xfId="0" applyNumberFormat="1" applyFont="1" applyBorder="1" applyAlignment="1">
      <alignment horizontal="right" vertical="center"/>
    </xf>
    <xf numFmtId="3" fontId="5" fillId="0" borderId="6" xfId="0" applyNumberFormat="1" applyFont="1" applyBorder="1" applyAlignment="1">
      <alignment horizontal="right" vertical="center"/>
    </xf>
    <xf numFmtId="3" fontId="5" fillId="0" borderId="53" xfId="0" applyNumberFormat="1" applyFont="1" applyBorder="1" applyAlignment="1">
      <alignment horizontal="right" vertical="center"/>
    </xf>
    <xf numFmtId="3" fontId="4" fillId="0" borderId="4" xfId="0" applyNumberFormat="1" applyFont="1" applyBorder="1" applyAlignment="1">
      <alignment horizontal="right" vertical="center"/>
    </xf>
    <xf numFmtId="3" fontId="4" fillId="0" borderId="5" xfId="0" applyNumberFormat="1" applyFont="1" applyBorder="1" applyAlignment="1">
      <alignment horizontal="right" vertical="center"/>
    </xf>
    <xf numFmtId="3" fontId="4" fillId="0" borderId="6" xfId="0" applyNumberFormat="1" applyFont="1" applyBorder="1" applyAlignment="1">
      <alignment horizontal="right" vertical="center"/>
    </xf>
    <xf numFmtId="0" fontId="3" fillId="0" borderId="27" xfId="0" applyFont="1" applyBorder="1" applyAlignment="1">
      <alignment horizontal="left" vertical="center" wrapText="1"/>
    </xf>
    <xf numFmtId="0" fontId="3" fillId="0" borderId="31" xfId="0" applyFont="1" applyBorder="1" applyAlignment="1">
      <alignment horizontal="left" vertical="center" wrapText="1"/>
    </xf>
    <xf numFmtId="0" fontId="12" fillId="0" borderId="31" xfId="0" applyFont="1" applyBorder="1" applyAlignment="1">
      <alignment horizontal="center"/>
    </xf>
    <xf numFmtId="0" fontId="12" fillId="0" borderId="45" xfId="0" applyFont="1" applyBorder="1" applyAlignment="1">
      <alignment horizontal="center"/>
    </xf>
    <xf numFmtId="0" fontId="5" fillId="0" borderId="59" xfId="0" applyFont="1" applyBorder="1" applyAlignment="1">
      <alignment horizontal="right" vertical="center"/>
    </xf>
    <xf numFmtId="0" fontId="5" fillId="0" borderId="41" xfId="0" applyFont="1" applyBorder="1" applyAlignment="1">
      <alignment horizontal="right" vertical="center"/>
    </xf>
    <xf numFmtId="0" fontId="5" fillId="0" borderId="42" xfId="0" applyFont="1" applyBorder="1" applyAlignment="1">
      <alignment horizontal="right" vertical="center"/>
    </xf>
    <xf numFmtId="0" fontId="5" fillId="0" borderId="33" xfId="0" applyFont="1" applyBorder="1" applyAlignment="1">
      <alignment horizontal="right" vertical="center"/>
    </xf>
    <xf numFmtId="0" fontId="5" fillId="0" borderId="56" xfId="0" applyFont="1" applyBorder="1" applyAlignment="1">
      <alignment horizontal="right" vertical="center"/>
    </xf>
    <xf numFmtId="0" fontId="5" fillId="0" borderId="34" xfId="0" applyFont="1" applyBorder="1" applyAlignment="1">
      <alignment horizontal="right" vertical="center"/>
    </xf>
    <xf numFmtId="0" fontId="5" fillId="0" borderId="33" xfId="0" applyFont="1" applyBorder="1" applyAlignment="1">
      <alignment horizontal="center" vertical="center" wrapText="1"/>
    </xf>
    <xf numFmtId="0" fontId="5" fillId="0" borderId="34" xfId="0" applyFont="1" applyBorder="1" applyAlignment="1">
      <alignment horizontal="center" vertical="center" wrapText="1"/>
    </xf>
    <xf numFmtId="0" fontId="5" fillId="0" borderId="38" xfId="0" applyFont="1" applyBorder="1" applyAlignment="1">
      <alignment horizontal="center" vertical="center" wrapText="1"/>
    </xf>
    <xf numFmtId="0" fontId="5" fillId="0" borderId="39" xfId="0" applyFont="1" applyBorder="1" applyAlignment="1">
      <alignment horizontal="center" vertical="center" wrapText="1"/>
    </xf>
    <xf numFmtId="0" fontId="5" fillId="0" borderId="40" xfId="0" applyFont="1" applyBorder="1" applyAlignment="1">
      <alignment horizontal="right" vertical="center"/>
    </xf>
    <xf numFmtId="0" fontId="5" fillId="0" borderId="71" xfId="0" applyFont="1" applyBorder="1" applyAlignment="1">
      <alignment horizontal="right" vertical="center"/>
    </xf>
    <xf numFmtId="0" fontId="5" fillId="2" borderId="63" xfId="0" applyFont="1" applyFill="1" applyBorder="1" applyAlignment="1">
      <alignment horizontal="center" vertical="center" wrapText="1"/>
    </xf>
    <xf numFmtId="0" fontId="5" fillId="2" borderId="62"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1" xfId="0" applyFont="1" applyFill="1" applyBorder="1" applyAlignment="1">
      <alignment horizontal="center" vertical="center" wrapText="1"/>
    </xf>
    <xf numFmtId="0" fontId="5" fillId="2" borderId="61" xfId="0" applyFont="1" applyFill="1" applyBorder="1" applyAlignment="1">
      <alignment horizontal="center" vertical="center" wrapText="1"/>
    </xf>
    <xf numFmtId="0" fontId="5" fillId="2" borderId="30" xfId="0" applyFont="1" applyFill="1" applyBorder="1" applyAlignment="1">
      <alignment horizontal="center" vertical="center" wrapText="1"/>
    </xf>
    <xf numFmtId="0" fontId="3" fillId="2" borderId="61" xfId="0" applyFont="1" applyFill="1" applyBorder="1" applyAlignment="1">
      <alignment horizontal="center" vertical="center" wrapText="1"/>
    </xf>
    <xf numFmtId="0" fontId="3" fillId="2" borderId="30" xfId="0" applyFont="1" applyFill="1" applyBorder="1" applyAlignment="1">
      <alignment horizontal="center" vertical="center" wrapText="1"/>
    </xf>
    <xf numFmtId="0" fontId="5" fillId="2" borderId="20" xfId="0" applyFont="1" applyFill="1" applyBorder="1" applyAlignment="1">
      <alignment horizontal="center" vertical="center" wrapText="1"/>
    </xf>
    <xf numFmtId="0" fontId="5" fillId="2" borderId="16"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8" fillId="2" borderId="69" xfId="0" applyFont="1" applyFill="1" applyBorder="1" applyAlignment="1">
      <alignment horizontal="center" vertical="center" wrapText="1"/>
    </xf>
    <xf numFmtId="0" fontId="15" fillId="2" borderId="0" xfId="0" applyFont="1" applyFill="1" applyAlignment="1">
      <alignment horizontal="center" vertical="center" wrapText="1"/>
    </xf>
    <xf numFmtId="0" fontId="15" fillId="0" borderId="0" xfId="0" applyFont="1" applyAlignment="1">
      <alignment horizontal="center" vertical="center" wrapText="1"/>
    </xf>
    <xf numFmtId="0" fontId="15" fillId="0" borderId="1" xfId="0" applyFont="1" applyBorder="1" applyAlignment="1">
      <alignment horizontal="center" vertical="center" wrapText="1"/>
    </xf>
    <xf numFmtId="0" fontId="2" fillId="0" borderId="3" xfId="0" applyFont="1" applyBorder="1" applyAlignment="1">
      <alignment horizontal="center" vertical="center" wrapText="1"/>
    </xf>
    <xf numFmtId="0" fontId="2" fillId="0" borderId="8" xfId="0" applyFont="1" applyBorder="1" applyAlignment="1">
      <alignment horizontal="center" vertical="center" wrapText="1"/>
    </xf>
    <xf numFmtId="0" fontId="8" fillId="2" borderId="61" xfId="0" applyFont="1" applyFill="1" applyBorder="1" applyAlignment="1">
      <alignment horizontal="center" vertical="center" wrapText="1"/>
    </xf>
    <xf numFmtId="0" fontId="8" fillId="2" borderId="62" xfId="0" applyFont="1" applyFill="1" applyBorder="1" applyAlignment="1">
      <alignment horizontal="center" vertical="center" wrapText="1"/>
    </xf>
    <xf numFmtId="0" fontId="8" fillId="2" borderId="63" xfId="0" applyFont="1" applyFill="1" applyBorder="1" applyAlignment="1">
      <alignment horizontal="center" vertical="center" wrapText="1"/>
    </xf>
    <xf numFmtId="0" fontId="3" fillId="0" borderId="61" xfId="0" applyFont="1" applyBorder="1" applyAlignment="1">
      <alignment horizontal="center" vertical="center" wrapText="1"/>
    </xf>
    <xf numFmtId="0" fontId="3" fillId="0" borderId="30" xfId="0" applyFont="1" applyBorder="1" applyAlignment="1">
      <alignment horizontal="center" vertical="center" wrapText="1"/>
    </xf>
    <xf numFmtId="0" fontId="17" fillId="0" borderId="27" xfId="0" applyFont="1" applyBorder="1" applyAlignment="1">
      <alignment horizontal="left" vertical="center" wrapText="1"/>
    </xf>
    <xf numFmtId="0" fontId="17" fillId="0" borderId="31" xfId="0" applyFont="1" applyBorder="1" applyAlignment="1">
      <alignment horizontal="left" vertical="center" wrapText="1"/>
    </xf>
    <xf numFmtId="0" fontId="18" fillId="2" borderId="33" xfId="0" applyFont="1" applyFill="1" applyBorder="1" applyAlignment="1">
      <alignment horizontal="center" vertical="center" wrapText="1"/>
    </xf>
    <xf numFmtId="0" fontId="18" fillId="2" borderId="34" xfId="0" applyFont="1" applyFill="1" applyBorder="1" applyAlignment="1">
      <alignment horizontal="center" vertical="center" wrapText="1"/>
    </xf>
    <xf numFmtId="0" fontId="18" fillId="2" borderId="38" xfId="0" applyFont="1" applyFill="1" applyBorder="1" applyAlignment="1">
      <alignment horizontal="center" vertical="center" wrapText="1"/>
    </xf>
    <xf numFmtId="0" fontId="18" fillId="2" borderId="39" xfId="0" applyFont="1" applyFill="1" applyBorder="1" applyAlignment="1">
      <alignment horizontal="center" vertical="center" wrapText="1"/>
    </xf>
    <xf numFmtId="0" fontId="5" fillId="0" borderId="20"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12" xfId="0" applyFont="1" applyBorder="1" applyAlignment="1">
      <alignment horizontal="center" vertical="center" wrapText="1"/>
    </xf>
    <xf numFmtId="0" fontId="12" fillId="0" borderId="0" xfId="0" applyFont="1" applyAlignment="1">
      <alignment horizontal="left" vertical="top" wrapText="1"/>
    </xf>
    <xf numFmtId="0" fontId="3" fillId="0" borderId="0" xfId="0" applyFont="1" applyAlignment="1">
      <alignment horizontal="center" vertical="center" wrapText="1"/>
    </xf>
    <xf numFmtId="0" fontId="3" fillId="0" borderId="1" xfId="0" applyFont="1" applyBorder="1" applyAlignment="1">
      <alignment horizontal="center" vertical="center" wrapText="1"/>
    </xf>
    <xf numFmtId="0" fontId="4" fillId="0" borderId="9" xfId="0" applyFont="1" applyBorder="1" applyAlignment="1">
      <alignment horizontal="center" vertical="center"/>
    </xf>
    <xf numFmtId="0" fontId="4" fillId="0" borderId="11" xfId="0" applyFont="1" applyBorder="1" applyAlignment="1">
      <alignment horizontal="center" vertical="center" wrapText="1"/>
    </xf>
    <xf numFmtId="0" fontId="5" fillId="0" borderId="2" xfId="0" applyFont="1" applyBorder="1" applyAlignment="1">
      <alignment horizontal="center" vertical="center"/>
    </xf>
    <xf numFmtId="0" fontId="5" fillId="0" borderId="16" xfId="0" applyFont="1" applyBorder="1" applyAlignment="1">
      <alignment horizontal="center" vertical="center"/>
    </xf>
    <xf numFmtId="164" fontId="5" fillId="0" borderId="18" xfId="1" quotePrefix="1" applyNumberFormat="1" applyFont="1" applyFill="1" applyBorder="1" applyAlignment="1">
      <alignment horizontal="right" vertical="center"/>
    </xf>
    <xf numFmtId="164" fontId="5" fillId="0" borderId="19" xfId="1" applyNumberFormat="1" applyFont="1" applyFill="1" applyBorder="1" applyAlignment="1">
      <alignment horizontal="right" vertical="center"/>
    </xf>
    <xf numFmtId="0" fontId="5" fillId="0" borderId="20" xfId="0" applyFont="1" applyBorder="1" applyAlignment="1">
      <alignment horizontal="center" vertical="center"/>
    </xf>
    <xf numFmtId="0" fontId="4" fillId="0" borderId="20" xfId="0" applyFont="1" applyBorder="1" applyAlignment="1">
      <alignment horizontal="center" vertical="center" wrapText="1"/>
    </xf>
    <xf numFmtId="0" fontId="4" fillId="0" borderId="7" xfId="0" applyFont="1" applyBorder="1" applyAlignment="1">
      <alignment horizontal="center" vertical="center"/>
    </xf>
    <xf numFmtId="164" fontId="4" fillId="0" borderId="26" xfId="1" applyNumberFormat="1" applyFont="1" applyFill="1" applyBorder="1" applyAlignment="1">
      <alignment horizontal="right" vertical="center"/>
    </xf>
    <xf numFmtId="0" fontId="5" fillId="0" borderId="27" xfId="0" applyFont="1" applyBorder="1" applyAlignment="1">
      <alignment horizontal="center" vertical="center" wrapText="1"/>
    </xf>
    <xf numFmtId="0" fontId="4" fillId="0" borderId="28" xfId="0" applyFont="1" applyBorder="1" applyAlignment="1">
      <alignment horizontal="center" vertical="center"/>
    </xf>
    <xf numFmtId="0" fontId="3" fillId="0" borderId="60" xfId="0" applyFont="1" applyBorder="1" applyAlignment="1">
      <alignment horizontal="center" vertical="center" wrapText="1"/>
    </xf>
    <xf numFmtId="3" fontId="4" fillId="0" borderId="0" xfId="0" applyNumberFormat="1" applyFont="1" applyAlignment="1">
      <alignment horizontal="center" vertical="center"/>
    </xf>
    <xf numFmtId="0" fontId="5" fillId="0" borderId="36" xfId="0" applyFont="1" applyBorder="1" applyAlignment="1">
      <alignment horizontal="center" vertical="center"/>
    </xf>
    <xf numFmtId="0" fontId="5" fillId="0" borderId="37" xfId="0" applyFont="1" applyBorder="1" applyAlignment="1">
      <alignment horizontal="center" vertical="center"/>
    </xf>
    <xf numFmtId="0" fontId="5" fillId="0" borderId="40" xfId="0" applyFont="1" applyBorder="1" applyAlignment="1">
      <alignment horizontal="center" vertical="center"/>
    </xf>
    <xf numFmtId="0" fontId="5" fillId="0" borderId="41" xfId="0" applyFont="1" applyBorder="1" applyAlignment="1">
      <alignment horizontal="center" vertical="center"/>
    </xf>
    <xf numFmtId="0" fontId="5" fillId="0" borderId="42" xfId="0" applyFont="1" applyBorder="1" applyAlignment="1">
      <alignment horizontal="center" vertical="center"/>
    </xf>
    <xf numFmtId="0" fontId="5" fillId="0" borderId="39" xfId="0" applyFont="1" applyBorder="1" applyAlignment="1">
      <alignment horizontal="center" vertical="center"/>
    </xf>
    <xf numFmtId="164" fontId="5" fillId="0" borderId="0" xfId="1" applyNumberFormat="1" applyFont="1" applyFill="1" applyBorder="1" applyAlignment="1">
      <alignment horizontal="center" vertical="top"/>
    </xf>
    <xf numFmtId="0" fontId="5" fillId="0" borderId="0" xfId="0" applyFont="1" applyAlignment="1">
      <alignment horizontal="left" vertical="center" wrapText="1"/>
    </xf>
    <xf numFmtId="0" fontId="3" fillId="0" borderId="0" xfId="0" applyFont="1" applyAlignment="1">
      <alignment horizontal="center" wrapText="1"/>
    </xf>
    <xf numFmtId="0" fontId="3" fillId="0" borderId="1" xfId="0" applyFont="1" applyBorder="1" applyAlignment="1">
      <alignment horizontal="center" wrapText="1"/>
    </xf>
    <xf numFmtId="0" fontId="3" fillId="0" borderId="31" xfId="0" applyFont="1" applyBorder="1" applyAlignment="1">
      <alignment horizontal="center" vertical="center" wrapText="1"/>
    </xf>
    <xf numFmtId="0" fontId="3" fillId="0" borderId="45" xfId="0" applyFont="1" applyBorder="1" applyAlignment="1">
      <alignment horizontal="center" vertical="center" wrapText="1"/>
    </xf>
    <xf numFmtId="0" fontId="4" fillId="0" borderId="35" xfId="0" applyFont="1" applyBorder="1" applyAlignment="1">
      <alignment horizontal="center" vertical="center" wrapText="1"/>
    </xf>
    <xf numFmtId="0" fontId="4" fillId="0" borderId="36" xfId="0" applyFont="1" applyBorder="1" applyAlignment="1">
      <alignment horizontal="center" vertical="center" wrapText="1"/>
    </xf>
    <xf numFmtId="0" fontId="4" fillId="0" borderId="36" xfId="0" applyFont="1" applyBorder="1" applyAlignment="1">
      <alignment horizontal="center" vertical="center"/>
    </xf>
    <xf numFmtId="0" fontId="4" fillId="0" borderId="46" xfId="0" applyFont="1" applyBorder="1" applyAlignment="1">
      <alignment horizontal="center" vertical="center" wrapText="1"/>
    </xf>
    <xf numFmtId="0" fontId="3" fillId="0" borderId="0" xfId="0" applyFont="1" applyAlignment="1">
      <alignment horizontal="center" vertical="center"/>
    </xf>
    <xf numFmtId="0" fontId="12" fillId="0" borderId="21" xfId="0" applyFont="1" applyBorder="1" applyAlignment="1">
      <alignment horizontal="center" vertical="center" wrapText="1"/>
    </xf>
    <xf numFmtId="164" fontId="5" fillId="0" borderId="0" xfId="1" applyNumberFormat="1" applyFont="1" applyFill="1" applyBorder="1" applyAlignment="1">
      <alignment horizontal="center"/>
    </xf>
    <xf numFmtId="3" fontId="5" fillId="0" borderId="54" xfId="0" applyNumberFormat="1" applyFont="1" applyBorder="1" applyAlignment="1">
      <alignment horizontal="center" vertical="center"/>
    </xf>
    <xf numFmtId="3" fontId="4" fillId="0" borderId="15" xfId="0" applyNumberFormat="1" applyFont="1" applyBorder="1" applyAlignment="1">
      <alignment horizontal="center" vertical="center"/>
    </xf>
    <xf numFmtId="3" fontId="4" fillId="0" borderId="55" xfId="0" applyNumberFormat="1" applyFont="1" applyBorder="1" applyAlignment="1">
      <alignment horizontal="center" vertical="center"/>
    </xf>
    <xf numFmtId="3" fontId="4" fillId="0" borderId="51" xfId="0" applyNumberFormat="1" applyFont="1" applyBorder="1" applyAlignment="1">
      <alignment horizontal="center" vertical="center"/>
    </xf>
    <xf numFmtId="3" fontId="4" fillId="0" borderId="52" xfId="0" applyNumberFormat="1" applyFont="1" applyBorder="1" applyAlignment="1">
      <alignment horizontal="center" vertical="center"/>
    </xf>
    <xf numFmtId="0" fontId="4" fillId="0" borderId="0" xfId="0" applyFont="1" applyAlignment="1">
      <alignment horizontal="center" vertical="center" wrapText="1"/>
    </xf>
    <xf numFmtId="0" fontId="3" fillId="0" borderId="31" xfId="0" applyFont="1" applyBorder="1" applyAlignment="1">
      <alignment vertical="center" wrapText="1"/>
    </xf>
    <xf numFmtId="0" fontId="5" fillId="0" borderId="56" xfId="0" applyFont="1" applyBorder="1" applyAlignment="1">
      <alignment horizontal="center" vertical="center" wrapText="1"/>
    </xf>
    <xf numFmtId="0" fontId="5" fillId="0" borderId="57" xfId="0" applyFont="1" applyBorder="1" applyAlignment="1">
      <alignment horizontal="center" vertical="center"/>
    </xf>
    <xf numFmtId="0" fontId="5" fillId="0" borderId="58" xfId="0" applyFont="1" applyBorder="1" applyAlignment="1">
      <alignment horizontal="center" vertical="center" wrapText="1"/>
    </xf>
    <xf numFmtId="0" fontId="5" fillId="0" borderId="59" xfId="0" applyFont="1" applyBorder="1" applyAlignment="1">
      <alignment horizontal="center" vertical="center"/>
    </xf>
  </cellXfs>
  <cellStyles count="2">
    <cellStyle name="Normal" xfId="0" builtinId="0"/>
    <cellStyle name="Pourcentage" xfId="1" builtinId="5"/>
  </cellStyles>
  <dxfs count="0"/>
  <tableStyles count="0" defaultTableStyle="TableStyleMedium2" defaultPivotStyle="PivotStyleLight16"/>
  <colors>
    <mruColors>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externalLink" Target="externalLinks/externalLink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externalLink" Target="externalLinks/externalLink7.xml"/><Relationship Id="rId2" Type="http://schemas.openxmlformats.org/officeDocument/2006/relationships/worksheet" Target="worksheets/sheet2.xml"/><Relationship Id="rId16" Type="http://schemas.openxmlformats.org/officeDocument/2006/relationships/externalLink" Target="externalLinks/externalLink6.xml"/><Relationship Id="rId20" Type="http://schemas.openxmlformats.org/officeDocument/2006/relationships/externalLink" Target="externalLinks/externalLink1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externalLink" Target="externalLinks/externalLink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 Id="rId22"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tab5.1.1_2020_dhe_oco_00.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tab5.1.10_2020_dhe_oco_0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tab5.1.2_2020_dhe_0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tab5.1.3_2020_dhe_oco_0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tab5.1.4_2020_dhe_oco_00.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tab5.1.5_2020_dhe_oco_0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tab5.1.6_2020_dhe_oco_00.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tab5.1.7_2020_dhe_oco_00.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tab5.1.8_2020_dhe_oco_00.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tab5.1.9_2020_dhe_00_oco_0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5.1.1_2020_Web"/>
      <sheetName val="TAB-5.1.1_2010"/>
      <sheetName val="Rques_TabX.1.1_SEXE"/>
      <sheetName val="Prépa_Tab5.1.1_Sexe"/>
      <sheetName val="Copie_Tab5.1.1_Sexe_Serv"/>
    </sheetNames>
    <sheetDataSet>
      <sheetData sheetId="0" refreshError="1"/>
      <sheetData sheetId="1" refreshError="1"/>
      <sheetData sheetId="2" refreshError="1"/>
      <sheetData sheetId="3" refreshError="1"/>
      <sheetData sheetId="4"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5.1.10_2020_web"/>
      <sheetName val="TAB-5.1.10_2020_00"/>
      <sheetName val="Rques_TabX.1.10_Difficul"/>
      <sheetName val="Prépa_Tab5.1.10_2020"/>
      <sheetName val="Copie_Tab5.1.10_Serv_2020"/>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5.1.2_2020_Web"/>
      <sheetName val="TAB-5.1.2_2020"/>
      <sheetName val="Rques_TabX.1.2_Mineurs_2020"/>
      <sheetName val="Prépa_Tab5.1.2_Mineurs"/>
      <sheetName val="Tab5.1.2_Mineurs_Serv"/>
    </sheetNames>
    <sheetDataSet>
      <sheetData sheetId="0" refreshError="1"/>
      <sheetData sheetId="1" refreshError="1"/>
      <sheetData sheetId="2" refreshError="1"/>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5.1.3_2020_Web"/>
      <sheetName val="TAB-5.1.3_2020"/>
      <sheetName val="Rques_Tab5.1.3_2020"/>
      <sheetName val="Prépa_Tab5.1.3_2020"/>
      <sheetName val="Copie_Tab5.1.3_Serv_2020"/>
    </sheetNames>
    <sheetDataSet>
      <sheetData sheetId="0" refreshError="1"/>
      <sheetData sheetId="1" refreshError="1"/>
      <sheetData sheetId="2" refreshError="1"/>
      <sheetData sheetId="3" refreshError="1"/>
      <sheetData sheetId="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5.1.4_2020_web"/>
      <sheetName val="TAB-5.1.4_2020_adapt_oco"/>
      <sheetName val="Rques_TabX.1.4_AGE-SEXE"/>
      <sheetName val="Copie_Tab5.1.4_2020"/>
      <sheetName val="Copie_Tab5.1.4_Serv_2020"/>
    </sheetNames>
    <sheetDataSet>
      <sheetData sheetId="0" refreshError="1"/>
      <sheetData sheetId="1" refreshError="1"/>
      <sheetData sheetId="2" refreshError="1"/>
      <sheetData sheetId="3" refreshError="1"/>
      <sheetData sheetId="4"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5.1.5_2020_Web"/>
      <sheetName val="TAB-5.1.5_2020"/>
      <sheetName val="Rques_Tab5.1.5_2020"/>
      <sheetName val="Prépa_Tab5.1.5_2020"/>
      <sheetName val="Tab5.1.5_Serv_2020"/>
    </sheetNames>
    <sheetDataSet>
      <sheetData sheetId="0" refreshError="1"/>
      <sheetData sheetId="1" refreshError="1"/>
      <sheetData sheetId="2" refreshError="1"/>
      <sheetData sheetId="3" refreshError="1"/>
      <sheetData sheetId="4"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5.1.6_2020_Web"/>
      <sheetName val="TAB-5.1.6_2020"/>
      <sheetName val="Rques_TabX.1.6_2020"/>
      <sheetName val="Prépa_Tab5.1.6_2020"/>
      <sheetName val="Copie_Tab5.1.6_Serv_2020"/>
    </sheetNames>
    <sheetDataSet>
      <sheetData sheetId="0" refreshError="1"/>
      <sheetData sheetId="1" refreshError="1"/>
      <sheetData sheetId="2" refreshError="1"/>
      <sheetData sheetId="3" refreshError="1"/>
      <sheetData sheetId="4"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5.1.7_2020_Web"/>
      <sheetName val="TAB-5.1.7_2020"/>
      <sheetName val="Rques_TabX.1.7_2020"/>
      <sheetName val="Prépa_Tab5.1.7_2020"/>
      <sheetName val="Copie_Tab5.1.7_Serv_2020"/>
    </sheetNames>
    <sheetDataSet>
      <sheetData sheetId="0" refreshError="1"/>
      <sheetData sheetId="1" refreshError="1"/>
      <sheetData sheetId="2" refreshError="1"/>
      <sheetData sheetId="3" refreshError="1"/>
      <sheetData sheetId="4"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5.1.8_2020_Web"/>
      <sheetName val="TAB-5.1.8_2020"/>
      <sheetName val="Rques_TabX.1.8_2020"/>
      <sheetName val="Prépa_Tab5.1.8_2020"/>
      <sheetName val="Copie_Tab5.1.8_Serv_2020"/>
    </sheetNames>
    <sheetDataSet>
      <sheetData sheetId="0" refreshError="1"/>
      <sheetData sheetId="1" refreshError="1"/>
      <sheetData sheetId="2" refreshError="1"/>
      <sheetData sheetId="3" refreshError="1"/>
      <sheetData sheetId="4"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5.1.9_2020_Web"/>
      <sheetName val="TAB-5.1.9_2020_Web_oco"/>
      <sheetName val="TAB-5.1.9_2020_adapt"/>
      <sheetName val="Rques_TabX.1.9_2020"/>
      <sheetName val="Prépa_Tab5.1.9_2020"/>
      <sheetName val="Copie_Tab5.1.9_Serv_2020"/>
    </sheetNames>
    <sheetDataSet>
      <sheetData sheetId="0" refreshError="1"/>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C17420-CF48-4E38-8177-E6FA445DC475}">
  <sheetPr>
    <tabColor rgb="FF66FF33"/>
    <pageSetUpPr fitToPage="1"/>
  </sheetPr>
  <dimension ref="A1:J22"/>
  <sheetViews>
    <sheetView tabSelected="1" zoomScale="55" zoomScaleNormal="55" workbookViewId="0">
      <selection sqref="A1:J1"/>
    </sheetView>
  </sheetViews>
  <sheetFormatPr baseColWidth="10" defaultRowHeight="15" x14ac:dyDescent="0.25"/>
  <cols>
    <col min="1" max="1" width="24" customWidth="1"/>
    <col min="2" max="2" width="11.85546875" customWidth="1"/>
    <col min="3" max="3" width="33" customWidth="1"/>
    <col min="4" max="4" width="22.5703125" customWidth="1"/>
    <col min="5" max="5" width="28.5703125" customWidth="1"/>
    <col min="6" max="9" width="22.5703125" customWidth="1"/>
    <col min="10" max="10" width="23.7109375" customWidth="1"/>
  </cols>
  <sheetData>
    <row r="1" spans="1:10" ht="34.5" customHeight="1" x14ac:dyDescent="0.25">
      <c r="A1" s="402" t="s">
        <v>71</v>
      </c>
      <c r="B1" s="402"/>
      <c r="C1" s="402"/>
      <c r="D1" s="402"/>
      <c r="E1" s="402"/>
      <c r="F1" s="402"/>
      <c r="G1" s="402"/>
      <c r="H1" s="402"/>
      <c r="I1" s="402"/>
      <c r="J1" s="402"/>
    </row>
    <row r="2" spans="1:10" ht="34.5" customHeight="1" thickBot="1" x14ac:dyDescent="0.3">
      <c r="A2" s="402" t="s">
        <v>140</v>
      </c>
      <c r="B2" s="402"/>
      <c r="C2" s="403"/>
      <c r="D2" s="403"/>
      <c r="E2" s="403"/>
      <c r="F2" s="403"/>
      <c r="G2" s="403"/>
      <c r="H2" s="403"/>
      <c r="I2" s="403"/>
      <c r="J2" s="403"/>
    </row>
    <row r="3" spans="1:10" ht="51.75" customHeight="1" thickBot="1" x14ac:dyDescent="0.3">
      <c r="A3" s="294" t="s">
        <v>72</v>
      </c>
      <c r="B3" s="295"/>
      <c r="C3" s="330" t="s">
        <v>2</v>
      </c>
      <c r="D3" s="330"/>
      <c r="E3" s="330"/>
      <c r="F3" s="330"/>
      <c r="G3" s="330"/>
      <c r="H3" s="330"/>
      <c r="I3" s="330"/>
      <c r="J3" s="331"/>
    </row>
    <row r="4" spans="1:10" ht="48" customHeight="1" thickBot="1" x14ac:dyDescent="0.3">
      <c r="A4" s="296"/>
      <c r="B4" s="297"/>
      <c r="C4" s="404" t="s">
        <v>3</v>
      </c>
      <c r="D4" s="4" t="s">
        <v>114</v>
      </c>
      <c r="E4" s="4" t="s">
        <v>5</v>
      </c>
      <c r="F4" s="55" t="s">
        <v>6</v>
      </c>
      <c r="G4" s="55" t="s">
        <v>7</v>
      </c>
      <c r="H4" s="55" t="s">
        <v>8</v>
      </c>
      <c r="I4" s="405" t="s">
        <v>9</v>
      </c>
      <c r="J4" s="57" t="s">
        <v>10</v>
      </c>
    </row>
    <row r="5" spans="1:10" ht="33" customHeight="1" x14ac:dyDescent="0.25">
      <c r="A5" s="406" t="s">
        <v>73</v>
      </c>
      <c r="B5" s="58" t="s">
        <v>38</v>
      </c>
      <c r="C5" s="128" t="s">
        <v>13</v>
      </c>
      <c r="D5" s="128">
        <v>498</v>
      </c>
      <c r="E5" s="128" t="s">
        <v>13</v>
      </c>
      <c r="F5" s="128">
        <v>32</v>
      </c>
      <c r="G5" s="128" t="s">
        <v>13</v>
      </c>
      <c r="H5" s="128" t="s">
        <v>13</v>
      </c>
      <c r="I5" s="128">
        <v>902</v>
      </c>
      <c r="J5" s="129">
        <f>SUM(C5:I5)</f>
        <v>1432</v>
      </c>
    </row>
    <row r="6" spans="1:10" ht="33" customHeight="1" x14ac:dyDescent="0.25">
      <c r="A6" s="407"/>
      <c r="B6" s="130" t="s">
        <v>74</v>
      </c>
      <c r="C6" s="408" t="s">
        <v>15</v>
      </c>
      <c r="D6" s="63">
        <f t="shared" ref="D6:J6" si="0">D5/D$11</f>
        <v>0.56081081081081086</v>
      </c>
      <c r="E6" s="408" t="s">
        <v>15</v>
      </c>
      <c r="F6" s="63">
        <f t="shared" ref="F6" si="1">F5/F$11</f>
        <v>0.47058823529411764</v>
      </c>
      <c r="G6" s="408" t="s">
        <v>15</v>
      </c>
      <c r="H6" s="408" t="s">
        <v>15</v>
      </c>
      <c r="I6" s="63">
        <f t="shared" si="0"/>
        <v>0.46542827657378744</v>
      </c>
      <c r="J6" s="409">
        <f t="shared" si="0"/>
        <v>0.4948168624740843</v>
      </c>
    </row>
    <row r="7" spans="1:10" ht="33" customHeight="1" x14ac:dyDescent="0.25">
      <c r="A7" s="410" t="s">
        <v>75</v>
      </c>
      <c r="B7" s="131" t="s">
        <v>38</v>
      </c>
      <c r="C7" s="67" t="s">
        <v>13</v>
      </c>
      <c r="D7" s="67">
        <v>388</v>
      </c>
      <c r="E7" s="67" t="s">
        <v>13</v>
      </c>
      <c r="F7" s="67">
        <v>36</v>
      </c>
      <c r="G7" s="67" t="s">
        <v>13</v>
      </c>
      <c r="H7" s="67" t="s">
        <v>13</v>
      </c>
      <c r="I7" s="67">
        <v>1036</v>
      </c>
      <c r="J7" s="132">
        <f>SUM(C7:I7)</f>
        <v>1460</v>
      </c>
    </row>
    <row r="8" spans="1:10" ht="33" customHeight="1" x14ac:dyDescent="0.25">
      <c r="A8" s="407"/>
      <c r="B8" s="130" t="s">
        <v>74</v>
      </c>
      <c r="C8" s="408" t="s">
        <v>15</v>
      </c>
      <c r="D8" s="63">
        <f t="shared" ref="D8:J8" si="2">D7/D$11</f>
        <v>0.43693693693693691</v>
      </c>
      <c r="E8" s="408" t="s">
        <v>15</v>
      </c>
      <c r="F8" s="63">
        <f t="shared" ref="F8" si="3">F7/F$11</f>
        <v>0.52941176470588236</v>
      </c>
      <c r="G8" s="408" t="s">
        <v>15</v>
      </c>
      <c r="H8" s="408" t="s">
        <v>15</v>
      </c>
      <c r="I8" s="63">
        <f t="shared" si="2"/>
        <v>0.53457172342621262</v>
      </c>
      <c r="J8" s="409">
        <f t="shared" si="2"/>
        <v>0.50449205252246021</v>
      </c>
    </row>
    <row r="9" spans="1:10" ht="33" customHeight="1" x14ac:dyDescent="0.25">
      <c r="A9" s="410" t="s">
        <v>76</v>
      </c>
      <c r="B9" s="131" t="s">
        <v>38</v>
      </c>
      <c r="C9" s="128" t="s">
        <v>13</v>
      </c>
      <c r="D9" s="128">
        <v>2</v>
      </c>
      <c r="E9" s="128" t="s">
        <v>13</v>
      </c>
      <c r="F9" s="128">
        <v>0</v>
      </c>
      <c r="G9" s="128" t="s">
        <v>13</v>
      </c>
      <c r="H9" s="128" t="s">
        <v>13</v>
      </c>
      <c r="I9" s="128">
        <v>0</v>
      </c>
      <c r="J9" s="129">
        <f>SUM(C9:I9)</f>
        <v>2</v>
      </c>
    </row>
    <row r="10" spans="1:10" ht="33" customHeight="1" x14ac:dyDescent="0.25">
      <c r="A10" s="407"/>
      <c r="B10" s="130" t="s">
        <v>74</v>
      </c>
      <c r="C10" s="408" t="s">
        <v>15</v>
      </c>
      <c r="D10" s="63">
        <f t="shared" ref="D10:J10" si="4">D9/D$11</f>
        <v>2.2522522522522522E-3</v>
      </c>
      <c r="E10" s="408" t="s">
        <v>15</v>
      </c>
      <c r="F10" s="63">
        <f t="shared" ref="F10" si="5">F9/F$11</f>
        <v>0</v>
      </c>
      <c r="G10" s="408" t="s">
        <v>15</v>
      </c>
      <c r="H10" s="408" t="s">
        <v>15</v>
      </c>
      <c r="I10" s="63">
        <f t="shared" si="4"/>
        <v>0</v>
      </c>
      <c r="J10" s="409">
        <f t="shared" si="4"/>
        <v>6.9108500345542499E-4</v>
      </c>
    </row>
    <row r="11" spans="1:10" ht="33" customHeight="1" x14ac:dyDescent="0.25">
      <c r="A11" s="411" t="s">
        <v>77</v>
      </c>
      <c r="B11" s="131" t="s">
        <v>38</v>
      </c>
      <c r="C11" s="133" t="s">
        <v>13</v>
      </c>
      <c r="D11" s="133">
        <f t="shared" ref="D11:J11" si="6">D5+D7+D9</f>
        <v>888</v>
      </c>
      <c r="E11" s="133" t="s">
        <v>13</v>
      </c>
      <c r="F11" s="133">
        <f t="shared" ref="F11" si="7">F5+F7+F9</f>
        <v>68</v>
      </c>
      <c r="G11" s="133" t="s">
        <v>13</v>
      </c>
      <c r="H11" s="133" t="s">
        <v>13</v>
      </c>
      <c r="I11" s="133">
        <f t="shared" si="6"/>
        <v>1938</v>
      </c>
      <c r="J11" s="134">
        <f t="shared" si="6"/>
        <v>2894</v>
      </c>
    </row>
    <row r="12" spans="1:10" ht="33" customHeight="1" thickBot="1" x14ac:dyDescent="0.3">
      <c r="A12" s="412"/>
      <c r="B12" s="135" t="s">
        <v>74</v>
      </c>
      <c r="C12" s="76" t="s">
        <v>15</v>
      </c>
      <c r="D12" s="76">
        <f t="shared" ref="D12:J12" si="8">D11/D$11</f>
        <v>1</v>
      </c>
      <c r="E12" s="76" t="s">
        <v>15</v>
      </c>
      <c r="F12" s="76">
        <f t="shared" ref="F12" si="9">F11/F$11</f>
        <v>1</v>
      </c>
      <c r="G12" s="76" t="s">
        <v>15</v>
      </c>
      <c r="H12" s="76" t="s">
        <v>15</v>
      </c>
      <c r="I12" s="76">
        <f t="shared" si="8"/>
        <v>1</v>
      </c>
      <c r="J12" s="413">
        <f t="shared" si="8"/>
        <v>1</v>
      </c>
    </row>
    <row r="13" spans="1:10" ht="36" customHeight="1" thickBot="1" x14ac:dyDescent="0.3">
      <c r="A13" s="79"/>
      <c r="B13" s="80"/>
      <c r="C13" s="81"/>
      <c r="D13" s="81"/>
      <c r="E13" s="81"/>
      <c r="F13" s="81"/>
      <c r="G13" s="81"/>
      <c r="H13" s="81"/>
      <c r="I13" s="81"/>
      <c r="J13" s="81"/>
    </row>
    <row r="14" spans="1:10" ht="42" customHeight="1" thickBot="1" x14ac:dyDescent="0.3">
      <c r="A14" s="414" t="s">
        <v>78</v>
      </c>
      <c r="B14" s="83" t="s">
        <v>12</v>
      </c>
      <c r="C14" s="136" t="s">
        <v>13</v>
      </c>
      <c r="D14" s="136">
        <v>580</v>
      </c>
      <c r="E14" s="136" t="s">
        <v>13</v>
      </c>
      <c r="F14" s="136">
        <v>0</v>
      </c>
      <c r="G14" s="136" t="s">
        <v>13</v>
      </c>
      <c r="H14" s="136" t="s">
        <v>13</v>
      </c>
      <c r="I14" s="137">
        <v>17</v>
      </c>
      <c r="J14" s="415">
        <f>SUM(C14:I14)</f>
        <v>597</v>
      </c>
    </row>
    <row r="15" spans="1:10" ht="42" customHeight="1" thickBot="1" x14ac:dyDescent="0.3">
      <c r="A15" s="416" t="s">
        <v>30</v>
      </c>
      <c r="B15" s="116" t="s">
        <v>12</v>
      </c>
      <c r="C15" s="117" t="s">
        <v>13</v>
      </c>
      <c r="D15" s="117">
        <f>+D14+D11</f>
        <v>1468</v>
      </c>
      <c r="E15" s="117" t="s">
        <v>13</v>
      </c>
      <c r="F15" s="117">
        <f>+F14+F11</f>
        <v>68</v>
      </c>
      <c r="G15" s="117" t="s">
        <v>13</v>
      </c>
      <c r="H15" s="117" t="s">
        <v>13</v>
      </c>
      <c r="I15" s="138">
        <f>+I14+I11</f>
        <v>1955</v>
      </c>
      <c r="J15" s="119">
        <f>SUM(C15:I15)</f>
        <v>3491</v>
      </c>
    </row>
    <row r="16" spans="1:10" ht="54" customHeight="1" thickBot="1" x14ac:dyDescent="0.3">
      <c r="A16" s="209"/>
      <c r="B16" s="80"/>
      <c r="C16" s="139"/>
      <c r="D16" s="139"/>
      <c r="E16" s="139"/>
      <c r="F16" s="139"/>
      <c r="G16" s="139"/>
      <c r="H16" s="139"/>
      <c r="I16" s="139"/>
      <c r="J16" s="417"/>
    </row>
    <row r="17" spans="1:10" ht="43.5" customHeight="1" x14ac:dyDescent="0.25">
      <c r="A17" s="352" t="s">
        <v>31</v>
      </c>
      <c r="B17" s="353"/>
      <c r="C17" s="353"/>
      <c r="D17" s="42"/>
      <c r="E17" s="42"/>
      <c r="F17" s="42"/>
      <c r="G17" s="42"/>
      <c r="H17" s="42"/>
      <c r="I17" s="42"/>
      <c r="J17" s="74"/>
    </row>
    <row r="18" spans="1:10" ht="48.75" customHeight="1" x14ac:dyDescent="0.25">
      <c r="A18" s="362" t="s">
        <v>32</v>
      </c>
      <c r="B18" s="363"/>
      <c r="C18" s="175">
        <v>0</v>
      </c>
      <c r="D18" s="418">
        <v>1</v>
      </c>
      <c r="E18" s="418">
        <v>0</v>
      </c>
      <c r="F18" s="418">
        <v>1</v>
      </c>
      <c r="G18" s="418">
        <v>0</v>
      </c>
      <c r="H18" s="418">
        <v>0</v>
      </c>
      <c r="I18" s="418">
        <v>1</v>
      </c>
      <c r="J18" s="419">
        <f>SUM(C18:I18)</f>
        <v>3</v>
      </c>
    </row>
    <row r="19" spans="1:10" ht="48.75" customHeight="1" thickBot="1" x14ac:dyDescent="0.3">
      <c r="A19" s="364" t="s">
        <v>33</v>
      </c>
      <c r="B19" s="365"/>
      <c r="C19" s="420">
        <v>0</v>
      </c>
      <c r="D19" s="421">
        <v>1</v>
      </c>
      <c r="E19" s="421">
        <v>0</v>
      </c>
      <c r="F19" s="421">
        <v>2</v>
      </c>
      <c r="G19" s="421">
        <v>1</v>
      </c>
      <c r="H19" s="421">
        <v>0</v>
      </c>
      <c r="I19" s="422">
        <v>1</v>
      </c>
      <c r="J19" s="423">
        <f>SUM(C19:I19)</f>
        <v>5</v>
      </c>
    </row>
    <row r="20" spans="1:10" ht="31.5" customHeight="1" x14ac:dyDescent="0.25">
      <c r="A20" s="220" t="s">
        <v>34</v>
      </c>
      <c r="B20" s="114"/>
      <c r="C20" s="424"/>
      <c r="D20" s="424"/>
      <c r="E20" s="424"/>
      <c r="F20" s="424"/>
      <c r="G20" s="424"/>
      <c r="H20" s="424"/>
      <c r="I20" s="424"/>
      <c r="J20" s="424"/>
    </row>
    <row r="21" spans="1:10" s="220" customFormat="1" ht="27.75" customHeight="1" x14ac:dyDescent="0.25">
      <c r="A21" s="425" t="s">
        <v>141</v>
      </c>
      <c r="B21" s="425"/>
      <c r="C21" s="425"/>
      <c r="D21" s="425"/>
      <c r="E21" s="425"/>
      <c r="F21" s="425"/>
      <c r="G21" s="425"/>
      <c r="H21" s="425"/>
      <c r="I21" s="425"/>
      <c r="J21" s="425"/>
    </row>
    <row r="22" spans="1:10" x14ac:dyDescent="0.25">
      <c r="A22" s="220"/>
      <c r="B22" s="220"/>
      <c r="C22" s="220"/>
      <c r="D22" s="220"/>
      <c r="E22" s="220"/>
      <c r="F22" s="220"/>
      <c r="G22" s="220"/>
      <c r="H22" s="220"/>
      <c r="I22" s="220"/>
      <c r="J22" s="220"/>
    </row>
  </sheetData>
  <mergeCells count="12">
    <mergeCell ref="A9:A10"/>
    <mergeCell ref="A11:A12"/>
    <mergeCell ref="A17:C17"/>
    <mergeCell ref="A18:B18"/>
    <mergeCell ref="A19:B19"/>
    <mergeCell ref="A21:J21"/>
    <mergeCell ref="A1:J1"/>
    <mergeCell ref="A2:J2"/>
    <mergeCell ref="A3:B4"/>
    <mergeCell ref="C3:J3"/>
    <mergeCell ref="A5:A6"/>
    <mergeCell ref="A7:A8"/>
  </mergeCells>
  <pageMargins left="0.70866141732283472" right="0.70866141732283472" top="0.74803149606299213" bottom="0.74803149606299213" header="0.31496062992125984" footer="0.31496062992125984"/>
  <pageSetup paperSize="9" scale="55" orientation="landscape" r:id="rId1"/>
  <headerFooter>
    <oddFooter>&amp;L&amp;F&amp;C&amp;A&amp;R&amp;P de &amp;N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825030-54C6-49E3-948C-3B6C2F83603E}">
  <sheetPr>
    <tabColor rgb="FF66FF33"/>
    <pageSetUpPr fitToPage="1"/>
  </sheetPr>
  <dimension ref="A1:K55"/>
  <sheetViews>
    <sheetView zoomScale="71" zoomScaleNormal="71" workbookViewId="0">
      <selection sqref="A1:J1"/>
    </sheetView>
  </sheetViews>
  <sheetFormatPr baseColWidth="10" defaultRowHeight="15" x14ac:dyDescent="0.25"/>
  <cols>
    <col min="1" max="1" width="56.5703125" customWidth="1"/>
    <col min="2" max="2" width="24.28515625" customWidth="1"/>
    <col min="3" max="3" width="21.85546875" customWidth="1"/>
    <col min="4" max="4" width="20.140625" customWidth="1"/>
    <col min="5" max="5" width="19.85546875" customWidth="1"/>
    <col min="6" max="6" width="18.28515625" customWidth="1"/>
    <col min="7" max="7" width="18.7109375" customWidth="1"/>
    <col min="8" max="8" width="20" customWidth="1"/>
    <col min="9" max="9" width="21.85546875" customWidth="1"/>
    <col min="10" max="10" width="19.140625" customWidth="1"/>
  </cols>
  <sheetData>
    <row r="1" spans="1:11" ht="38.25" customHeight="1" x14ac:dyDescent="0.25">
      <c r="A1" s="402" t="s">
        <v>49</v>
      </c>
      <c r="B1" s="402"/>
      <c r="C1" s="402"/>
      <c r="D1" s="402"/>
      <c r="E1" s="402"/>
      <c r="F1" s="402"/>
      <c r="G1" s="402"/>
      <c r="H1" s="402"/>
      <c r="I1" s="402"/>
      <c r="J1" s="402"/>
      <c r="K1" s="220"/>
    </row>
    <row r="2" spans="1:11" ht="29.25" customHeight="1" thickBot="1" x14ac:dyDescent="0.35">
      <c r="A2" s="426" t="s">
        <v>152</v>
      </c>
      <c r="B2" s="426"/>
      <c r="C2" s="427"/>
      <c r="D2" s="427"/>
      <c r="E2" s="427"/>
      <c r="F2" s="427"/>
      <c r="G2" s="427"/>
      <c r="H2" s="427"/>
      <c r="I2" s="427"/>
      <c r="J2" s="427"/>
      <c r="K2" s="220"/>
    </row>
    <row r="3" spans="1:11" ht="51.75" customHeight="1" x14ac:dyDescent="0.25">
      <c r="A3" s="294" t="s">
        <v>50</v>
      </c>
      <c r="B3" s="295"/>
      <c r="C3" s="428" t="s">
        <v>2</v>
      </c>
      <c r="D3" s="428"/>
      <c r="E3" s="428"/>
      <c r="F3" s="428"/>
      <c r="G3" s="428"/>
      <c r="H3" s="428"/>
      <c r="I3" s="428"/>
      <c r="J3" s="429"/>
      <c r="K3" s="220"/>
    </row>
    <row r="4" spans="1:11" ht="48" customHeight="1" thickBot="1" x14ac:dyDescent="0.3">
      <c r="A4" s="296"/>
      <c r="B4" s="297"/>
      <c r="C4" s="430" t="s">
        <v>3</v>
      </c>
      <c r="D4" s="431" t="s">
        <v>153</v>
      </c>
      <c r="E4" s="431" t="s">
        <v>5</v>
      </c>
      <c r="F4" s="432" t="s">
        <v>6</v>
      </c>
      <c r="G4" s="431" t="s">
        <v>7</v>
      </c>
      <c r="H4" s="431" t="s">
        <v>8</v>
      </c>
      <c r="I4" s="431" t="s">
        <v>9</v>
      </c>
      <c r="J4" s="433" t="s">
        <v>10</v>
      </c>
      <c r="K4" s="220"/>
    </row>
    <row r="5" spans="1:11" ht="31.5" customHeight="1" x14ac:dyDescent="0.25">
      <c r="A5" s="399" t="s">
        <v>51</v>
      </c>
      <c r="B5" s="95" t="s">
        <v>12</v>
      </c>
      <c r="C5" s="96" t="s">
        <v>13</v>
      </c>
      <c r="D5" s="96">
        <v>3</v>
      </c>
      <c r="E5" s="96" t="s">
        <v>13</v>
      </c>
      <c r="F5" s="96" t="s">
        <v>13</v>
      </c>
      <c r="G5" s="96" t="s">
        <v>13</v>
      </c>
      <c r="H5" s="96" t="s">
        <v>13</v>
      </c>
      <c r="I5" s="97">
        <v>33</v>
      </c>
      <c r="J5" s="98">
        <f>SUM(C5:I5)</f>
        <v>36</v>
      </c>
      <c r="K5" s="220"/>
    </row>
    <row r="6" spans="1:11" ht="31.5" customHeight="1" x14ac:dyDescent="0.25">
      <c r="A6" s="362"/>
      <c r="B6" s="99" t="s">
        <v>52</v>
      </c>
      <c r="C6" s="100" t="s">
        <v>15</v>
      </c>
      <c r="D6" s="100">
        <f t="shared" ref="D6" si="0">D5/D$42</f>
        <v>4.0927694406548429E-3</v>
      </c>
      <c r="E6" s="100" t="s">
        <v>15</v>
      </c>
      <c r="F6" s="100" t="s">
        <v>15</v>
      </c>
      <c r="G6" s="100" t="s">
        <v>15</v>
      </c>
      <c r="H6" s="100" t="s">
        <v>15</v>
      </c>
      <c r="I6" s="101">
        <f t="shared" ref="I6:J6" si="1">I5/I$42</f>
        <v>2.3588277340957826E-2</v>
      </c>
      <c r="J6" s="102">
        <f t="shared" si="1"/>
        <v>1.6885553470919325E-2</v>
      </c>
      <c r="K6" s="220"/>
    </row>
    <row r="7" spans="1:11" ht="31.5" customHeight="1" x14ac:dyDescent="0.25">
      <c r="A7" s="399" t="s">
        <v>53</v>
      </c>
      <c r="B7" s="103" t="s">
        <v>12</v>
      </c>
      <c r="C7" s="104" t="s">
        <v>13</v>
      </c>
      <c r="D7" s="104">
        <v>0</v>
      </c>
      <c r="E7" s="104" t="s">
        <v>13</v>
      </c>
      <c r="F7" s="104" t="s">
        <v>13</v>
      </c>
      <c r="G7" s="104" t="s">
        <v>13</v>
      </c>
      <c r="H7" s="104" t="s">
        <v>13</v>
      </c>
      <c r="I7" s="105">
        <v>712</v>
      </c>
      <c r="J7" s="106">
        <f>SUM(C7:I7)</f>
        <v>712</v>
      </c>
      <c r="K7" s="220"/>
    </row>
    <row r="8" spans="1:11" ht="31.5" customHeight="1" x14ac:dyDescent="0.25">
      <c r="A8" s="362"/>
      <c r="B8" s="99" t="s">
        <v>52</v>
      </c>
      <c r="C8" s="100" t="s">
        <v>15</v>
      </c>
      <c r="D8" s="100">
        <f t="shared" ref="D8" si="2">D7/D$42</f>
        <v>0</v>
      </c>
      <c r="E8" s="100" t="s">
        <v>15</v>
      </c>
      <c r="F8" s="100" t="s">
        <v>15</v>
      </c>
      <c r="G8" s="100" t="s">
        <v>15</v>
      </c>
      <c r="H8" s="100" t="s">
        <v>15</v>
      </c>
      <c r="I8" s="101">
        <f t="shared" ref="I8:J8" si="3">I7/I$42</f>
        <v>0.50893495353824159</v>
      </c>
      <c r="J8" s="102">
        <f t="shared" si="3"/>
        <v>0.33395872420262662</v>
      </c>
      <c r="K8" s="220"/>
    </row>
    <row r="9" spans="1:11" ht="31.5" customHeight="1" x14ac:dyDescent="0.25">
      <c r="A9" s="362" t="s">
        <v>54</v>
      </c>
      <c r="B9" s="103" t="s">
        <v>12</v>
      </c>
      <c r="C9" s="104" t="s">
        <v>13</v>
      </c>
      <c r="D9" s="104">
        <v>8</v>
      </c>
      <c r="E9" s="104" t="s">
        <v>13</v>
      </c>
      <c r="F9" s="104" t="s">
        <v>13</v>
      </c>
      <c r="G9" s="104" t="s">
        <v>13</v>
      </c>
      <c r="H9" s="104" t="s">
        <v>13</v>
      </c>
      <c r="I9" s="105">
        <v>181</v>
      </c>
      <c r="J9" s="106">
        <f>SUM(C9:I9)</f>
        <v>189</v>
      </c>
      <c r="K9" s="220"/>
    </row>
    <row r="10" spans="1:11" ht="31.5" customHeight="1" x14ac:dyDescent="0.25">
      <c r="A10" s="362"/>
      <c r="B10" s="99" t="s">
        <v>52</v>
      </c>
      <c r="C10" s="100" t="s">
        <v>15</v>
      </c>
      <c r="D10" s="100">
        <f t="shared" ref="D10" si="4">D9/D$42</f>
        <v>1.0914051841746248E-2</v>
      </c>
      <c r="E10" s="100" t="s">
        <v>15</v>
      </c>
      <c r="F10" s="100" t="s">
        <v>15</v>
      </c>
      <c r="G10" s="100" t="s">
        <v>15</v>
      </c>
      <c r="H10" s="100" t="s">
        <v>15</v>
      </c>
      <c r="I10" s="101">
        <f t="shared" ref="I10:J10" si="5">I9/I$42</f>
        <v>0.12937812723373837</v>
      </c>
      <c r="J10" s="102">
        <f t="shared" si="5"/>
        <v>8.8649155722326456E-2</v>
      </c>
      <c r="K10" s="220"/>
    </row>
    <row r="11" spans="1:11" ht="31.5" customHeight="1" x14ac:dyDescent="0.25">
      <c r="A11" s="362" t="s">
        <v>55</v>
      </c>
      <c r="B11" s="103" t="s">
        <v>12</v>
      </c>
      <c r="C11" s="104" t="s">
        <v>13</v>
      </c>
      <c r="D11" s="104">
        <v>4</v>
      </c>
      <c r="E11" s="104" t="s">
        <v>13</v>
      </c>
      <c r="F11" s="104" t="s">
        <v>13</v>
      </c>
      <c r="G11" s="104" t="s">
        <v>13</v>
      </c>
      <c r="H11" s="104" t="s">
        <v>13</v>
      </c>
      <c r="I11" s="105">
        <v>411</v>
      </c>
      <c r="J11" s="106">
        <f>SUM(C11:I11)</f>
        <v>415</v>
      </c>
      <c r="K11" s="220"/>
    </row>
    <row r="12" spans="1:11" ht="31.5" customHeight="1" x14ac:dyDescent="0.25">
      <c r="A12" s="362"/>
      <c r="B12" s="99" t="s">
        <v>52</v>
      </c>
      <c r="C12" s="100" t="s">
        <v>15</v>
      </c>
      <c r="D12" s="100">
        <f t="shared" ref="D12" si="6">D11/D$42</f>
        <v>5.4570259208731242E-3</v>
      </c>
      <c r="E12" s="100" t="s">
        <v>15</v>
      </c>
      <c r="F12" s="100" t="s">
        <v>15</v>
      </c>
      <c r="G12" s="100" t="s">
        <v>15</v>
      </c>
      <c r="H12" s="100" t="s">
        <v>15</v>
      </c>
      <c r="I12" s="101">
        <f t="shared" ref="I12:J12" si="7">I11/I$42</f>
        <v>0.29378127233738383</v>
      </c>
      <c r="J12" s="102">
        <f t="shared" si="7"/>
        <v>0.19465290806754221</v>
      </c>
      <c r="K12" s="220"/>
    </row>
    <row r="13" spans="1:11" ht="31.5" customHeight="1" x14ac:dyDescent="0.25">
      <c r="A13" s="362" t="s">
        <v>56</v>
      </c>
      <c r="B13" s="103" t="s">
        <v>12</v>
      </c>
      <c r="C13" s="107" t="s">
        <v>13</v>
      </c>
      <c r="D13" s="107">
        <v>10</v>
      </c>
      <c r="E13" s="107" t="s">
        <v>13</v>
      </c>
      <c r="F13" s="107" t="s">
        <v>13</v>
      </c>
      <c r="G13" s="107" t="s">
        <v>13</v>
      </c>
      <c r="H13" s="107" t="s">
        <v>13</v>
      </c>
      <c r="I13" s="108">
        <v>299</v>
      </c>
      <c r="J13" s="109">
        <f>SUM(C13:I13)</f>
        <v>309</v>
      </c>
      <c r="K13" s="220"/>
    </row>
    <row r="14" spans="1:11" ht="31.5" customHeight="1" x14ac:dyDescent="0.25">
      <c r="A14" s="362"/>
      <c r="B14" s="99" t="s">
        <v>52</v>
      </c>
      <c r="C14" s="100" t="s">
        <v>15</v>
      </c>
      <c r="D14" s="100">
        <f t="shared" ref="D14" si="8">D13/D$42</f>
        <v>1.3642564802182811E-2</v>
      </c>
      <c r="E14" s="100" t="s">
        <v>15</v>
      </c>
      <c r="F14" s="100" t="s">
        <v>15</v>
      </c>
      <c r="G14" s="100" t="s">
        <v>15</v>
      </c>
      <c r="H14" s="100" t="s">
        <v>15</v>
      </c>
      <c r="I14" s="101">
        <f t="shared" ref="I14:J14" si="9">I13/I$42</f>
        <v>0.2137240886347391</v>
      </c>
      <c r="J14" s="102">
        <f t="shared" si="9"/>
        <v>0.14493433395872421</v>
      </c>
      <c r="K14" s="220"/>
    </row>
    <row r="15" spans="1:11" ht="31.5" customHeight="1" x14ac:dyDescent="0.25">
      <c r="A15" s="362" t="s">
        <v>57</v>
      </c>
      <c r="B15" s="103" t="s">
        <v>12</v>
      </c>
      <c r="C15" s="104" t="s">
        <v>13</v>
      </c>
      <c r="D15" s="104">
        <v>0</v>
      </c>
      <c r="E15" s="104" t="s">
        <v>13</v>
      </c>
      <c r="F15" s="104" t="s">
        <v>13</v>
      </c>
      <c r="G15" s="104" t="s">
        <v>13</v>
      </c>
      <c r="H15" s="104" t="s">
        <v>13</v>
      </c>
      <c r="I15" s="105">
        <v>22</v>
      </c>
      <c r="J15" s="106">
        <f>SUM(C15:I15)</f>
        <v>22</v>
      </c>
      <c r="K15" s="220"/>
    </row>
    <row r="16" spans="1:11" ht="31.5" customHeight="1" x14ac:dyDescent="0.25">
      <c r="A16" s="362"/>
      <c r="B16" s="99" t="s">
        <v>52</v>
      </c>
      <c r="C16" s="100" t="s">
        <v>15</v>
      </c>
      <c r="D16" s="100">
        <f t="shared" ref="D16" si="10">D15/D$42</f>
        <v>0</v>
      </c>
      <c r="E16" s="100" t="s">
        <v>15</v>
      </c>
      <c r="F16" s="100" t="s">
        <v>15</v>
      </c>
      <c r="G16" s="100" t="s">
        <v>15</v>
      </c>
      <c r="H16" s="100" t="s">
        <v>15</v>
      </c>
      <c r="I16" s="101">
        <f t="shared" ref="I16:J16" si="11">I15/I$42</f>
        <v>1.5725518227305217E-2</v>
      </c>
      <c r="J16" s="102">
        <f t="shared" si="11"/>
        <v>1.0318949343339587E-2</v>
      </c>
      <c r="K16" s="220"/>
    </row>
    <row r="17" spans="1:11" ht="31.5" customHeight="1" x14ac:dyDescent="0.25">
      <c r="A17" s="362" t="s">
        <v>58</v>
      </c>
      <c r="B17" s="103" t="s">
        <v>12</v>
      </c>
      <c r="C17" s="104" t="s">
        <v>13</v>
      </c>
      <c r="D17" s="104">
        <v>0</v>
      </c>
      <c r="E17" s="104" t="s">
        <v>13</v>
      </c>
      <c r="F17" s="104" t="s">
        <v>13</v>
      </c>
      <c r="G17" s="104" t="s">
        <v>13</v>
      </c>
      <c r="H17" s="104" t="s">
        <v>13</v>
      </c>
      <c r="I17" s="105">
        <v>6</v>
      </c>
      <c r="J17" s="106">
        <f>SUM(C17:I17)</f>
        <v>6</v>
      </c>
      <c r="K17" s="220"/>
    </row>
    <row r="18" spans="1:11" ht="31.5" customHeight="1" x14ac:dyDescent="0.25">
      <c r="A18" s="362"/>
      <c r="B18" s="99" t="s">
        <v>52</v>
      </c>
      <c r="C18" s="100" t="s">
        <v>15</v>
      </c>
      <c r="D18" s="100">
        <f t="shared" ref="D18" si="12">D17/D$42</f>
        <v>0</v>
      </c>
      <c r="E18" s="100" t="s">
        <v>15</v>
      </c>
      <c r="F18" s="100" t="s">
        <v>15</v>
      </c>
      <c r="G18" s="100" t="s">
        <v>15</v>
      </c>
      <c r="H18" s="100" t="s">
        <v>15</v>
      </c>
      <c r="I18" s="101">
        <f t="shared" ref="I18:J18" si="13">I17/I$42</f>
        <v>4.2887776983559682E-3</v>
      </c>
      <c r="J18" s="102">
        <f t="shared" si="13"/>
        <v>2.8142589118198874E-3</v>
      </c>
      <c r="K18" s="220"/>
    </row>
    <row r="19" spans="1:11" ht="31.5" customHeight="1" x14ac:dyDescent="0.25">
      <c r="A19" s="362" t="s">
        <v>59</v>
      </c>
      <c r="B19" s="103" t="s">
        <v>12</v>
      </c>
      <c r="C19" s="104" t="s">
        <v>13</v>
      </c>
      <c r="D19" s="104">
        <v>0</v>
      </c>
      <c r="E19" s="104" t="s">
        <v>13</v>
      </c>
      <c r="F19" s="104" t="s">
        <v>13</v>
      </c>
      <c r="G19" s="104" t="s">
        <v>13</v>
      </c>
      <c r="H19" s="104" t="s">
        <v>13</v>
      </c>
      <c r="I19" s="105">
        <v>25</v>
      </c>
      <c r="J19" s="106">
        <f>SUM(C19:I19)</f>
        <v>25</v>
      </c>
      <c r="K19" s="220"/>
    </row>
    <row r="20" spans="1:11" ht="31.5" customHeight="1" x14ac:dyDescent="0.25">
      <c r="A20" s="362"/>
      <c r="B20" s="99" t="s">
        <v>52</v>
      </c>
      <c r="C20" s="100" t="s">
        <v>15</v>
      </c>
      <c r="D20" s="100">
        <f t="shared" ref="D20" si="14">D19/D$42</f>
        <v>0</v>
      </c>
      <c r="E20" s="100" t="s">
        <v>15</v>
      </c>
      <c r="F20" s="100" t="s">
        <v>15</v>
      </c>
      <c r="G20" s="100" t="s">
        <v>15</v>
      </c>
      <c r="H20" s="100" t="s">
        <v>15</v>
      </c>
      <c r="I20" s="101">
        <f t="shared" ref="I20:J20" si="15">I19/I$42</f>
        <v>1.7869907076483203E-2</v>
      </c>
      <c r="J20" s="102">
        <f t="shared" si="15"/>
        <v>1.172607879924953E-2</v>
      </c>
      <c r="K20" s="220"/>
    </row>
    <row r="21" spans="1:11" ht="31.5" customHeight="1" x14ac:dyDescent="0.25">
      <c r="A21" s="362" t="s">
        <v>60</v>
      </c>
      <c r="B21" s="103" t="s">
        <v>12</v>
      </c>
      <c r="C21" s="104" t="s">
        <v>13</v>
      </c>
      <c r="D21" s="104">
        <v>0</v>
      </c>
      <c r="E21" s="104" t="s">
        <v>13</v>
      </c>
      <c r="F21" s="104" t="s">
        <v>13</v>
      </c>
      <c r="G21" s="104" t="s">
        <v>13</v>
      </c>
      <c r="H21" s="104" t="s">
        <v>13</v>
      </c>
      <c r="I21" s="105">
        <v>13</v>
      </c>
      <c r="J21" s="106">
        <f>SUM(C21:I21)</f>
        <v>13</v>
      </c>
      <c r="K21" s="220"/>
    </row>
    <row r="22" spans="1:11" ht="31.5" customHeight="1" x14ac:dyDescent="0.25">
      <c r="A22" s="362"/>
      <c r="B22" s="99" t="s">
        <v>52</v>
      </c>
      <c r="C22" s="100" t="s">
        <v>15</v>
      </c>
      <c r="D22" s="100">
        <f t="shared" ref="D22" si="16">D21/D$42</f>
        <v>0</v>
      </c>
      <c r="E22" s="100" t="s">
        <v>15</v>
      </c>
      <c r="F22" s="100" t="s">
        <v>15</v>
      </c>
      <c r="G22" s="100" t="s">
        <v>15</v>
      </c>
      <c r="H22" s="100" t="s">
        <v>15</v>
      </c>
      <c r="I22" s="101">
        <f t="shared" ref="I22:J22" si="17">I21/I$42</f>
        <v>9.2923516797712644E-3</v>
      </c>
      <c r="J22" s="102">
        <f t="shared" si="17"/>
        <v>6.0975609756097563E-3</v>
      </c>
      <c r="K22" s="220"/>
    </row>
    <row r="23" spans="1:11" ht="31.5" customHeight="1" x14ac:dyDescent="0.25">
      <c r="A23" s="362" t="s">
        <v>61</v>
      </c>
      <c r="B23" s="103" t="s">
        <v>12</v>
      </c>
      <c r="C23" s="104" t="s">
        <v>13</v>
      </c>
      <c r="D23" s="104">
        <v>0</v>
      </c>
      <c r="E23" s="104" t="s">
        <v>13</v>
      </c>
      <c r="F23" s="104" t="s">
        <v>13</v>
      </c>
      <c r="G23" s="104" t="s">
        <v>13</v>
      </c>
      <c r="H23" s="104" t="s">
        <v>13</v>
      </c>
      <c r="I23" s="105">
        <v>24</v>
      </c>
      <c r="J23" s="106">
        <f>SUM(C23:I23)</f>
        <v>24</v>
      </c>
      <c r="K23" s="220"/>
    </row>
    <row r="24" spans="1:11" ht="31.5" customHeight="1" x14ac:dyDescent="0.25">
      <c r="A24" s="362"/>
      <c r="B24" s="99" t="s">
        <v>52</v>
      </c>
      <c r="C24" s="100" t="s">
        <v>15</v>
      </c>
      <c r="D24" s="100">
        <f t="shared" ref="D24" si="18">D23/D$42</f>
        <v>0</v>
      </c>
      <c r="E24" s="100" t="s">
        <v>15</v>
      </c>
      <c r="F24" s="100" t="s">
        <v>15</v>
      </c>
      <c r="G24" s="100" t="s">
        <v>15</v>
      </c>
      <c r="H24" s="100" t="s">
        <v>15</v>
      </c>
      <c r="I24" s="101">
        <f t="shared" ref="I24:J24" si="19">I23/I$42</f>
        <v>1.7155110793423873E-2</v>
      </c>
      <c r="J24" s="102">
        <f t="shared" si="19"/>
        <v>1.125703564727955E-2</v>
      </c>
      <c r="K24" s="220"/>
    </row>
    <row r="25" spans="1:11" ht="31.5" customHeight="1" x14ac:dyDescent="0.25">
      <c r="A25" s="362" t="s">
        <v>139</v>
      </c>
      <c r="B25" s="103" t="s">
        <v>12</v>
      </c>
      <c r="C25" s="104" t="s">
        <v>13</v>
      </c>
      <c r="D25" s="104">
        <v>128</v>
      </c>
      <c r="E25" s="104" t="s">
        <v>13</v>
      </c>
      <c r="F25" s="104" t="s">
        <v>13</v>
      </c>
      <c r="G25" s="104" t="s">
        <v>13</v>
      </c>
      <c r="H25" s="104" t="s">
        <v>13</v>
      </c>
      <c r="I25" s="105">
        <v>159</v>
      </c>
      <c r="J25" s="106">
        <f>SUM(C25:I25)</f>
        <v>287</v>
      </c>
      <c r="K25" s="220"/>
    </row>
    <row r="26" spans="1:11" ht="31.5" customHeight="1" x14ac:dyDescent="0.25">
      <c r="A26" s="362"/>
      <c r="B26" s="99" t="s">
        <v>52</v>
      </c>
      <c r="C26" s="100" t="s">
        <v>15</v>
      </c>
      <c r="D26" s="100">
        <f t="shared" ref="D26" si="20">D25/D$42</f>
        <v>0.17462482946793997</v>
      </c>
      <c r="E26" s="100" t="s">
        <v>15</v>
      </c>
      <c r="F26" s="100" t="s">
        <v>15</v>
      </c>
      <c r="G26" s="100" t="s">
        <v>15</v>
      </c>
      <c r="H26" s="100" t="s">
        <v>15</v>
      </c>
      <c r="I26" s="101">
        <f t="shared" ref="I26:J26" si="21">I25/I$42</f>
        <v>0.11365260900643316</v>
      </c>
      <c r="J26" s="102">
        <f t="shared" si="21"/>
        <v>0.13461538461538461</v>
      </c>
      <c r="K26" s="220"/>
    </row>
    <row r="27" spans="1:11" ht="31.5" customHeight="1" x14ac:dyDescent="0.25">
      <c r="A27" s="362" t="s">
        <v>62</v>
      </c>
      <c r="B27" s="103" t="s">
        <v>12</v>
      </c>
      <c r="C27" s="107" t="s">
        <v>13</v>
      </c>
      <c r="D27" s="107">
        <v>454</v>
      </c>
      <c r="E27" s="107" t="s">
        <v>13</v>
      </c>
      <c r="F27" s="107" t="s">
        <v>13</v>
      </c>
      <c r="G27" s="107" t="s">
        <v>13</v>
      </c>
      <c r="H27" s="107" t="s">
        <v>13</v>
      </c>
      <c r="I27" s="108">
        <v>1148</v>
      </c>
      <c r="J27" s="109">
        <f>SUM(C27:I27)</f>
        <v>1602</v>
      </c>
      <c r="K27" s="220"/>
    </row>
    <row r="28" spans="1:11" ht="31.5" customHeight="1" x14ac:dyDescent="0.25">
      <c r="A28" s="362"/>
      <c r="B28" s="99" t="s">
        <v>52</v>
      </c>
      <c r="C28" s="100" t="s">
        <v>15</v>
      </c>
      <c r="D28" s="100">
        <f t="shared" ref="D28" si="22">D27/D$42</f>
        <v>0.61937244201909958</v>
      </c>
      <c r="E28" s="100" t="s">
        <v>15</v>
      </c>
      <c r="F28" s="100" t="s">
        <v>15</v>
      </c>
      <c r="G28" s="100" t="s">
        <v>15</v>
      </c>
      <c r="H28" s="100" t="s">
        <v>15</v>
      </c>
      <c r="I28" s="101">
        <f t="shared" ref="I28:J28" si="23">I27/I$42</f>
        <v>0.82058613295210869</v>
      </c>
      <c r="J28" s="102">
        <f t="shared" si="23"/>
        <v>0.75140712945590993</v>
      </c>
      <c r="K28" s="220"/>
    </row>
    <row r="29" spans="1:11" ht="31.5" customHeight="1" x14ac:dyDescent="0.25">
      <c r="A29" s="362" t="s">
        <v>63</v>
      </c>
      <c r="B29" s="103" t="s">
        <v>12</v>
      </c>
      <c r="C29" s="104" t="s">
        <v>13</v>
      </c>
      <c r="D29" s="104">
        <v>0</v>
      </c>
      <c r="E29" s="104" t="s">
        <v>13</v>
      </c>
      <c r="F29" s="104" t="s">
        <v>13</v>
      </c>
      <c r="G29" s="104" t="s">
        <v>13</v>
      </c>
      <c r="H29" s="104" t="s">
        <v>13</v>
      </c>
      <c r="I29" s="105">
        <v>20</v>
      </c>
      <c r="J29" s="106">
        <f>SUM(C29:I29)</f>
        <v>20</v>
      </c>
      <c r="K29" s="220"/>
    </row>
    <row r="30" spans="1:11" ht="31.5" customHeight="1" x14ac:dyDescent="0.25">
      <c r="A30" s="362"/>
      <c r="B30" s="99" t="s">
        <v>52</v>
      </c>
      <c r="C30" s="100" t="s">
        <v>15</v>
      </c>
      <c r="D30" s="100">
        <f t="shared" ref="D30" si="24">D29/D$42</f>
        <v>0</v>
      </c>
      <c r="E30" s="100" t="s">
        <v>15</v>
      </c>
      <c r="F30" s="100" t="s">
        <v>15</v>
      </c>
      <c r="G30" s="100" t="s">
        <v>15</v>
      </c>
      <c r="H30" s="100" t="s">
        <v>15</v>
      </c>
      <c r="I30" s="101">
        <f t="shared" ref="I30:J30" si="25">I29/I$42</f>
        <v>1.4295925661186561E-2</v>
      </c>
      <c r="J30" s="102">
        <f t="shared" si="25"/>
        <v>9.3808630393996256E-3</v>
      </c>
      <c r="K30" s="220"/>
    </row>
    <row r="31" spans="1:11" ht="31.5" customHeight="1" x14ac:dyDescent="0.25">
      <c r="A31" s="362" t="s">
        <v>64</v>
      </c>
      <c r="B31" s="103" t="s">
        <v>12</v>
      </c>
      <c r="C31" s="104" t="s">
        <v>13</v>
      </c>
      <c r="D31" s="104">
        <v>0</v>
      </c>
      <c r="E31" s="104" t="s">
        <v>13</v>
      </c>
      <c r="F31" s="104" t="s">
        <v>13</v>
      </c>
      <c r="G31" s="104" t="s">
        <v>13</v>
      </c>
      <c r="H31" s="104" t="s">
        <v>13</v>
      </c>
      <c r="I31" s="105">
        <v>59</v>
      </c>
      <c r="J31" s="106">
        <f>SUM(C31:I31)</f>
        <v>59</v>
      </c>
      <c r="K31" s="220"/>
    </row>
    <row r="32" spans="1:11" ht="31.5" customHeight="1" x14ac:dyDescent="0.25">
      <c r="A32" s="362"/>
      <c r="B32" s="99" t="s">
        <v>52</v>
      </c>
      <c r="C32" s="100" t="s">
        <v>15</v>
      </c>
      <c r="D32" s="100">
        <f t="shared" ref="D32" si="26">D31/D$42</f>
        <v>0</v>
      </c>
      <c r="E32" s="100" t="s">
        <v>15</v>
      </c>
      <c r="F32" s="100" t="s">
        <v>15</v>
      </c>
      <c r="G32" s="100" t="s">
        <v>15</v>
      </c>
      <c r="H32" s="100" t="s">
        <v>15</v>
      </c>
      <c r="I32" s="101">
        <f t="shared" ref="I32:J32" si="27">I31/I$42</f>
        <v>4.2172980700500358E-2</v>
      </c>
      <c r="J32" s="102">
        <f t="shared" si="27"/>
        <v>2.7673545966228893E-2</v>
      </c>
      <c r="K32" s="220"/>
    </row>
    <row r="33" spans="1:11" ht="31.5" customHeight="1" x14ac:dyDescent="0.25">
      <c r="A33" s="362" t="s">
        <v>65</v>
      </c>
      <c r="B33" s="103" t="s">
        <v>12</v>
      </c>
      <c r="C33" s="104" t="s">
        <v>13</v>
      </c>
      <c r="D33" s="104">
        <v>30</v>
      </c>
      <c r="E33" s="104" t="s">
        <v>13</v>
      </c>
      <c r="F33" s="104" t="s">
        <v>13</v>
      </c>
      <c r="G33" s="104" t="s">
        <v>13</v>
      </c>
      <c r="H33" s="104" t="s">
        <v>13</v>
      </c>
      <c r="I33" s="105">
        <v>151</v>
      </c>
      <c r="J33" s="106">
        <f>SUM(C33:I33)</f>
        <v>181</v>
      </c>
      <c r="K33" s="220"/>
    </row>
    <row r="34" spans="1:11" ht="31.5" customHeight="1" x14ac:dyDescent="0.25">
      <c r="A34" s="362"/>
      <c r="B34" s="99" t="s">
        <v>52</v>
      </c>
      <c r="C34" s="100" t="s">
        <v>15</v>
      </c>
      <c r="D34" s="100">
        <f t="shared" ref="D34" si="28">D33/D$42</f>
        <v>4.0927694406548434E-2</v>
      </c>
      <c r="E34" s="100" t="s">
        <v>15</v>
      </c>
      <c r="F34" s="100" t="s">
        <v>15</v>
      </c>
      <c r="G34" s="100" t="s">
        <v>15</v>
      </c>
      <c r="H34" s="100" t="s">
        <v>15</v>
      </c>
      <c r="I34" s="101">
        <f t="shared" ref="I34:J34" si="29">I33/I$42</f>
        <v>0.10793423874195854</v>
      </c>
      <c r="J34" s="102">
        <f t="shared" si="29"/>
        <v>8.4896810506566597E-2</v>
      </c>
      <c r="K34" s="220"/>
    </row>
    <row r="35" spans="1:11" ht="31.5" customHeight="1" x14ac:dyDescent="0.25">
      <c r="A35" s="362" t="s">
        <v>66</v>
      </c>
      <c r="B35" s="103" t="s">
        <v>12</v>
      </c>
      <c r="C35" s="104" t="s">
        <v>13</v>
      </c>
      <c r="D35" s="104">
        <v>0</v>
      </c>
      <c r="E35" s="104" t="s">
        <v>13</v>
      </c>
      <c r="F35" s="104" t="s">
        <v>13</v>
      </c>
      <c r="G35" s="104" t="s">
        <v>13</v>
      </c>
      <c r="H35" s="104" t="s">
        <v>13</v>
      </c>
      <c r="I35" s="105">
        <v>21</v>
      </c>
      <c r="J35" s="106">
        <f>SUM(C35:I35)</f>
        <v>21</v>
      </c>
      <c r="K35" s="220"/>
    </row>
    <row r="36" spans="1:11" ht="31.5" customHeight="1" x14ac:dyDescent="0.25">
      <c r="A36" s="362"/>
      <c r="B36" s="99" t="s">
        <v>52</v>
      </c>
      <c r="C36" s="100" t="s">
        <v>15</v>
      </c>
      <c r="D36" s="100">
        <f t="shared" ref="D36" si="30">D35/D$42</f>
        <v>0</v>
      </c>
      <c r="E36" s="100" t="s">
        <v>15</v>
      </c>
      <c r="F36" s="100" t="s">
        <v>15</v>
      </c>
      <c r="G36" s="100" t="s">
        <v>15</v>
      </c>
      <c r="H36" s="100" t="s">
        <v>15</v>
      </c>
      <c r="I36" s="101">
        <f t="shared" ref="I36:J36" si="31">I35/I$42</f>
        <v>1.5010721944245889E-2</v>
      </c>
      <c r="J36" s="102">
        <f t="shared" si="31"/>
        <v>9.8499061913696062E-3</v>
      </c>
      <c r="K36" s="220"/>
    </row>
    <row r="37" spans="1:11" ht="31.5" customHeight="1" x14ac:dyDescent="0.25">
      <c r="A37" s="362" t="s">
        <v>67</v>
      </c>
      <c r="B37" s="103" t="s">
        <v>12</v>
      </c>
      <c r="C37" s="104" t="s">
        <v>13</v>
      </c>
      <c r="D37" s="104">
        <v>2</v>
      </c>
      <c r="E37" s="104" t="s">
        <v>13</v>
      </c>
      <c r="F37" s="104" t="s">
        <v>13</v>
      </c>
      <c r="G37" s="104" t="s">
        <v>13</v>
      </c>
      <c r="H37" s="104" t="s">
        <v>13</v>
      </c>
      <c r="I37" s="105">
        <v>9</v>
      </c>
      <c r="J37" s="106">
        <f>SUM(C37:I37)</f>
        <v>11</v>
      </c>
      <c r="K37" s="220"/>
    </row>
    <row r="38" spans="1:11" ht="31.5" customHeight="1" x14ac:dyDescent="0.25">
      <c r="A38" s="362"/>
      <c r="B38" s="99" t="s">
        <v>52</v>
      </c>
      <c r="C38" s="100" t="s">
        <v>15</v>
      </c>
      <c r="D38" s="100">
        <f t="shared" ref="D38" si="32">D37/D$42</f>
        <v>2.7285129604365621E-3</v>
      </c>
      <c r="E38" s="100" t="s">
        <v>15</v>
      </c>
      <c r="F38" s="100" t="s">
        <v>15</v>
      </c>
      <c r="G38" s="100" t="s">
        <v>15</v>
      </c>
      <c r="H38" s="100" t="s">
        <v>15</v>
      </c>
      <c r="I38" s="101">
        <f t="shared" ref="I38:J38" si="33">I37/I$42</f>
        <v>6.4331665475339528E-3</v>
      </c>
      <c r="J38" s="102">
        <f t="shared" si="33"/>
        <v>5.1594746716697934E-3</v>
      </c>
      <c r="K38" s="220"/>
    </row>
    <row r="39" spans="1:11" ht="31.5" customHeight="1" x14ac:dyDescent="0.25">
      <c r="A39" s="362" t="s">
        <v>68</v>
      </c>
      <c r="B39" s="103" t="s">
        <v>12</v>
      </c>
      <c r="C39" s="104" t="s">
        <v>13</v>
      </c>
      <c r="D39" s="104">
        <v>170</v>
      </c>
      <c r="E39" s="104" t="s">
        <v>13</v>
      </c>
      <c r="F39" s="104" t="s">
        <v>13</v>
      </c>
      <c r="G39" s="104" t="s">
        <v>13</v>
      </c>
      <c r="H39" s="104" t="s">
        <v>13</v>
      </c>
      <c r="I39" s="105">
        <v>337</v>
      </c>
      <c r="J39" s="106">
        <f>SUM(C39:I39)</f>
        <v>507</v>
      </c>
      <c r="K39" s="220"/>
    </row>
    <row r="40" spans="1:11" ht="31.5" customHeight="1" thickBot="1" x14ac:dyDescent="0.3">
      <c r="A40" s="364"/>
      <c r="B40" s="110" t="s">
        <v>52</v>
      </c>
      <c r="C40" s="111" t="s">
        <v>15</v>
      </c>
      <c r="D40" s="111">
        <f t="shared" ref="D40" si="34">D39/D$42</f>
        <v>0.23192360163710776</v>
      </c>
      <c r="E40" s="111" t="s">
        <v>15</v>
      </c>
      <c r="F40" s="111" t="s">
        <v>15</v>
      </c>
      <c r="G40" s="111" t="s">
        <v>15</v>
      </c>
      <c r="H40" s="111" t="s">
        <v>15</v>
      </c>
      <c r="I40" s="112">
        <f t="shared" ref="I40:J40" si="35">I39/I$42</f>
        <v>0.24088634739099357</v>
      </c>
      <c r="J40" s="113">
        <f t="shared" si="35"/>
        <v>0.23780487804878048</v>
      </c>
      <c r="K40" s="220"/>
    </row>
    <row r="41" spans="1:11" ht="31.5" customHeight="1" thickBot="1" x14ac:dyDescent="0.3">
      <c r="A41" s="79"/>
      <c r="B41" s="114"/>
      <c r="C41" s="115"/>
      <c r="D41" s="115"/>
      <c r="E41" s="115"/>
      <c r="F41" s="115"/>
      <c r="G41" s="115"/>
      <c r="H41" s="115"/>
      <c r="I41" s="115"/>
      <c r="J41" s="115"/>
      <c r="K41" s="220"/>
    </row>
    <row r="42" spans="1:11" ht="60.75" customHeight="1" thickBot="1" x14ac:dyDescent="0.3">
      <c r="A42" s="283" t="s">
        <v>69</v>
      </c>
      <c r="B42" s="116" t="s">
        <v>12</v>
      </c>
      <c r="C42" s="117" t="s">
        <v>13</v>
      </c>
      <c r="D42" s="117">
        <v>733</v>
      </c>
      <c r="E42" s="117" t="s">
        <v>13</v>
      </c>
      <c r="F42" s="117" t="s">
        <v>13</v>
      </c>
      <c r="G42" s="117" t="s">
        <v>13</v>
      </c>
      <c r="H42" s="117" t="s">
        <v>13</v>
      </c>
      <c r="I42" s="118">
        <v>1399</v>
      </c>
      <c r="J42" s="119">
        <f>SUM(C42:I42)</f>
        <v>2132</v>
      </c>
      <c r="K42" s="220"/>
    </row>
    <row r="43" spans="1:11" ht="16.5" customHeight="1" thickBot="1" x14ac:dyDescent="0.3">
      <c r="A43" s="434"/>
      <c r="B43" s="435"/>
      <c r="C43" s="436"/>
      <c r="D43" s="436"/>
      <c r="E43" s="436"/>
      <c r="F43" s="436"/>
      <c r="G43" s="436"/>
      <c r="H43" s="436"/>
      <c r="I43" s="436"/>
      <c r="J43" s="436"/>
      <c r="K43" s="220"/>
    </row>
    <row r="44" spans="1:11" ht="39" customHeight="1" thickBot="1" x14ac:dyDescent="0.3">
      <c r="A44" s="211" t="s">
        <v>29</v>
      </c>
      <c r="B44" s="58" t="s">
        <v>12</v>
      </c>
      <c r="C44" s="437" t="s">
        <v>13</v>
      </c>
      <c r="D44" s="437">
        <f>+D45-D42</f>
        <v>735</v>
      </c>
      <c r="E44" s="437" t="s">
        <v>13</v>
      </c>
      <c r="F44" s="437">
        <v>68</v>
      </c>
      <c r="G44" s="437" t="s">
        <v>13</v>
      </c>
      <c r="H44" s="437" t="s">
        <v>13</v>
      </c>
      <c r="I44" s="437">
        <f>+I45-I42</f>
        <v>556</v>
      </c>
      <c r="J44" s="438">
        <f>+I44+F44+D44</f>
        <v>1359</v>
      </c>
      <c r="K44" s="220"/>
    </row>
    <row r="45" spans="1:11" ht="39" customHeight="1" thickBot="1" x14ac:dyDescent="0.3">
      <c r="A45" s="283" t="s">
        <v>30</v>
      </c>
      <c r="B45" s="116" t="s">
        <v>12</v>
      </c>
      <c r="C45" s="439" t="s">
        <v>13</v>
      </c>
      <c r="D45" s="440">
        <v>1468</v>
      </c>
      <c r="E45" s="440" t="s">
        <v>13</v>
      </c>
      <c r="F45" s="440">
        <v>68</v>
      </c>
      <c r="G45" s="440" t="s">
        <v>13</v>
      </c>
      <c r="H45" s="440" t="s">
        <v>13</v>
      </c>
      <c r="I45" s="441">
        <v>1955</v>
      </c>
      <c r="J45" s="119">
        <f>SUM(C45:I45)</f>
        <v>3491</v>
      </c>
      <c r="K45" s="220"/>
    </row>
    <row r="46" spans="1:11" ht="39" customHeight="1" thickBot="1" x14ac:dyDescent="0.3">
      <c r="A46" s="442"/>
      <c r="B46" s="80"/>
      <c r="C46" s="417"/>
      <c r="D46" s="417"/>
      <c r="E46" s="417"/>
      <c r="F46" s="417"/>
      <c r="G46" s="417"/>
      <c r="H46" s="417"/>
      <c r="I46" s="417"/>
      <c r="J46" s="417"/>
      <c r="K46" s="220"/>
    </row>
    <row r="47" spans="1:11" ht="35.25" customHeight="1" x14ac:dyDescent="0.25">
      <c r="A47" s="352" t="s">
        <v>31</v>
      </c>
      <c r="B47" s="353"/>
      <c r="C47" s="443"/>
      <c r="D47" s="42"/>
      <c r="E47" s="42"/>
      <c r="F47" s="42"/>
      <c r="G47" s="42"/>
      <c r="H47" s="42"/>
      <c r="I47" s="42"/>
      <c r="J47" s="74"/>
      <c r="K47" s="220"/>
    </row>
    <row r="48" spans="1:11" ht="35.25" customHeight="1" x14ac:dyDescent="0.25">
      <c r="A48" s="362" t="s">
        <v>32</v>
      </c>
      <c r="B48" s="444"/>
      <c r="C48" s="445">
        <v>0</v>
      </c>
      <c r="D48" s="418">
        <v>1</v>
      </c>
      <c r="E48" s="418">
        <v>0</v>
      </c>
      <c r="F48" s="418">
        <v>0</v>
      </c>
      <c r="G48" s="418">
        <v>0</v>
      </c>
      <c r="H48" s="418">
        <v>0</v>
      </c>
      <c r="I48" s="418">
        <v>1</v>
      </c>
      <c r="J48" s="419">
        <f>SUM(C48:I48)</f>
        <v>2</v>
      </c>
      <c r="K48" s="220"/>
    </row>
    <row r="49" spans="1:11" ht="35.25" customHeight="1" thickBot="1" x14ac:dyDescent="0.3">
      <c r="A49" s="364" t="s">
        <v>33</v>
      </c>
      <c r="B49" s="446"/>
      <c r="C49" s="447">
        <v>0</v>
      </c>
      <c r="D49" s="421">
        <v>1</v>
      </c>
      <c r="E49" s="421">
        <v>0</v>
      </c>
      <c r="F49" s="421">
        <v>2</v>
      </c>
      <c r="G49" s="421">
        <v>1</v>
      </c>
      <c r="H49" s="421">
        <v>0</v>
      </c>
      <c r="I49" s="422">
        <v>1</v>
      </c>
      <c r="J49" s="423">
        <f>SUM(C49:I49)</f>
        <v>5</v>
      </c>
      <c r="K49" s="220"/>
    </row>
    <row r="50" spans="1:11" ht="21.75" customHeight="1" x14ac:dyDescent="0.25">
      <c r="A50" s="220" t="s">
        <v>34</v>
      </c>
      <c r="B50" s="79"/>
      <c r="C50" s="220"/>
      <c r="D50" s="220"/>
      <c r="E50" s="220"/>
      <c r="F50" s="220"/>
      <c r="G50" s="220"/>
      <c r="H50" s="220"/>
      <c r="I50" s="220"/>
      <c r="J50" s="220"/>
      <c r="K50" s="220"/>
    </row>
    <row r="51" spans="1:11" x14ac:dyDescent="0.25">
      <c r="A51" s="220"/>
      <c r="B51" s="220"/>
      <c r="C51" s="220"/>
      <c r="D51" s="220"/>
      <c r="E51" s="220"/>
      <c r="F51" s="220"/>
      <c r="G51" s="220"/>
      <c r="H51" s="220"/>
      <c r="I51" s="220"/>
      <c r="J51" s="220"/>
      <c r="K51" s="220"/>
    </row>
    <row r="52" spans="1:11" ht="69" customHeight="1" x14ac:dyDescent="0.25">
      <c r="A52" s="401" t="s">
        <v>70</v>
      </c>
      <c r="B52" s="401"/>
      <c r="C52" s="401"/>
      <c r="D52" s="401"/>
      <c r="E52" s="401"/>
      <c r="F52" s="401"/>
      <c r="G52" s="401"/>
      <c r="H52" s="401"/>
      <c r="I52" s="401"/>
      <c r="J52" s="401"/>
      <c r="K52" s="220"/>
    </row>
    <row r="53" spans="1:11" ht="29.45" customHeight="1" x14ac:dyDescent="0.25">
      <c r="A53" s="401" t="s">
        <v>154</v>
      </c>
      <c r="B53" s="401"/>
      <c r="C53" s="401"/>
      <c r="D53" s="401"/>
      <c r="E53" s="401"/>
      <c r="F53" s="401"/>
      <c r="G53" s="401"/>
      <c r="H53" s="401"/>
      <c r="I53" s="401"/>
      <c r="J53" s="401"/>
      <c r="K53" s="220"/>
    </row>
    <row r="54" spans="1:11" x14ac:dyDescent="0.25">
      <c r="A54" s="220"/>
      <c r="B54" s="220"/>
      <c r="C54" s="220"/>
      <c r="D54" s="220"/>
      <c r="E54" s="220"/>
      <c r="F54" s="220"/>
      <c r="G54" s="220"/>
      <c r="H54" s="220"/>
      <c r="I54" s="220"/>
      <c r="J54" s="220"/>
      <c r="K54" s="220"/>
    </row>
    <row r="55" spans="1:11" x14ac:dyDescent="0.25">
      <c r="A55" s="220"/>
      <c r="B55" s="220"/>
      <c r="C55" s="220"/>
      <c r="D55" s="220"/>
      <c r="E55" s="220"/>
      <c r="F55" s="220"/>
      <c r="G55" s="220"/>
      <c r="H55" s="220"/>
      <c r="I55" s="220"/>
      <c r="J55" s="220"/>
      <c r="K55" s="220"/>
    </row>
  </sheetData>
  <mergeCells count="27">
    <mergeCell ref="A49:B49"/>
    <mergeCell ref="A52:J52"/>
    <mergeCell ref="A53:J53"/>
    <mergeCell ref="A33:A34"/>
    <mergeCell ref="A35:A36"/>
    <mergeCell ref="A37:A38"/>
    <mergeCell ref="A39:A40"/>
    <mergeCell ref="A47:B47"/>
    <mergeCell ref="A48:B48"/>
    <mergeCell ref="A21:A22"/>
    <mergeCell ref="A23:A24"/>
    <mergeCell ref="A25:A26"/>
    <mergeCell ref="A27:A28"/>
    <mergeCell ref="A29:A30"/>
    <mergeCell ref="A31:A32"/>
    <mergeCell ref="A9:A10"/>
    <mergeCell ref="A11:A12"/>
    <mergeCell ref="A13:A14"/>
    <mergeCell ref="A15:A16"/>
    <mergeCell ref="A17:A18"/>
    <mergeCell ref="A19:A20"/>
    <mergeCell ref="A1:J1"/>
    <mergeCell ref="A2:J2"/>
    <mergeCell ref="A3:B4"/>
    <mergeCell ref="C3:J3"/>
    <mergeCell ref="A5:A6"/>
    <mergeCell ref="A7:A8"/>
  </mergeCells>
  <pageMargins left="0.70866141732283472" right="0.70866141732283472" top="0.74803149606299213" bottom="0.74803149606299213" header="0.31496062992125984" footer="0.31496062992125984"/>
  <pageSetup paperSize="8" scale="53" orientation="portrait" r:id="rId1"/>
  <headerFooter>
    <oddFooter>&amp;L&amp;F&amp;C&amp;A&amp;R&amp;P de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C8517A-C82D-4636-B1DA-7D43B5D83919}">
  <sheetPr>
    <tabColor rgb="FF66FF33"/>
    <pageSetUpPr fitToPage="1"/>
  </sheetPr>
  <dimension ref="A1:J17"/>
  <sheetViews>
    <sheetView zoomScale="68" zoomScaleNormal="68" workbookViewId="0">
      <selection sqref="A1:J1"/>
    </sheetView>
  </sheetViews>
  <sheetFormatPr baseColWidth="10" defaultRowHeight="15" x14ac:dyDescent="0.25"/>
  <cols>
    <col min="1" max="1" width="34.28515625" customWidth="1"/>
    <col min="2" max="2" width="10.5703125" customWidth="1"/>
    <col min="3" max="4" width="23" customWidth="1"/>
    <col min="5" max="5" width="27.5703125" customWidth="1"/>
    <col min="6" max="10" width="23" customWidth="1"/>
  </cols>
  <sheetData>
    <row r="1" spans="1:10" ht="46.5" customHeight="1" x14ac:dyDescent="0.25">
      <c r="A1" s="292" t="s">
        <v>133</v>
      </c>
      <c r="B1" s="292"/>
      <c r="C1" s="292"/>
      <c r="D1" s="292"/>
      <c r="E1" s="292"/>
      <c r="F1" s="292"/>
      <c r="G1" s="292"/>
      <c r="H1" s="292"/>
      <c r="I1" s="292"/>
      <c r="J1" s="292"/>
    </row>
    <row r="2" spans="1:10" ht="46.5" customHeight="1" thickBot="1" x14ac:dyDescent="0.3">
      <c r="A2" s="292" t="s">
        <v>142</v>
      </c>
      <c r="B2" s="292"/>
      <c r="C2" s="293"/>
      <c r="D2" s="293"/>
      <c r="E2" s="293"/>
      <c r="F2" s="293"/>
      <c r="G2" s="293"/>
      <c r="H2" s="293"/>
      <c r="I2" s="293"/>
      <c r="J2" s="293"/>
    </row>
    <row r="3" spans="1:10" ht="51.75" customHeight="1" thickBot="1" x14ac:dyDescent="0.3">
      <c r="A3" s="294" t="s">
        <v>134</v>
      </c>
      <c r="B3" s="295"/>
      <c r="C3" s="287" t="s">
        <v>2</v>
      </c>
      <c r="D3" s="287"/>
      <c r="E3" s="287"/>
      <c r="F3" s="287"/>
      <c r="G3" s="287"/>
      <c r="H3" s="287"/>
      <c r="I3" s="287"/>
      <c r="J3" s="288"/>
    </row>
    <row r="4" spans="1:10" ht="48" customHeight="1" thickBot="1" x14ac:dyDescent="0.3">
      <c r="A4" s="296"/>
      <c r="B4" s="297"/>
      <c r="C4" s="124" t="s">
        <v>3</v>
      </c>
      <c r="D4" s="126" t="s">
        <v>4</v>
      </c>
      <c r="E4" s="125" t="s">
        <v>5</v>
      </c>
      <c r="F4" s="125" t="s">
        <v>6</v>
      </c>
      <c r="G4" s="125" t="s">
        <v>7</v>
      </c>
      <c r="H4" s="125" t="s">
        <v>8</v>
      </c>
      <c r="I4" s="267" t="s">
        <v>9</v>
      </c>
      <c r="J4" s="127" t="s">
        <v>10</v>
      </c>
    </row>
    <row r="5" spans="1:10" ht="25.5" customHeight="1" x14ac:dyDescent="0.25">
      <c r="A5" s="298" t="s">
        <v>135</v>
      </c>
      <c r="B5" s="7" t="s">
        <v>12</v>
      </c>
      <c r="C5" s="8" t="s">
        <v>13</v>
      </c>
      <c r="D5" s="8" t="s">
        <v>13</v>
      </c>
      <c r="E5" s="8" t="s">
        <v>13</v>
      </c>
      <c r="F5" s="8">
        <v>0</v>
      </c>
      <c r="G5" s="120" t="s">
        <v>13</v>
      </c>
      <c r="H5" s="8" t="s">
        <v>13</v>
      </c>
      <c r="I5" s="141">
        <v>0</v>
      </c>
      <c r="J5" s="268">
        <f>SUM(C5:I5)</f>
        <v>0</v>
      </c>
    </row>
    <row r="6" spans="1:10" ht="25.5" customHeight="1" x14ac:dyDescent="0.25">
      <c r="A6" s="291"/>
      <c r="B6" s="10" t="s">
        <v>14</v>
      </c>
      <c r="C6" s="269" t="s">
        <v>15</v>
      </c>
      <c r="D6" s="269" t="s">
        <v>15</v>
      </c>
      <c r="E6" s="269" t="s">
        <v>15</v>
      </c>
      <c r="F6" s="269" t="s">
        <v>15</v>
      </c>
      <c r="G6" s="269" t="s">
        <v>15</v>
      </c>
      <c r="H6" s="269" t="s">
        <v>15</v>
      </c>
      <c r="I6" s="171">
        <f>I5/I$9</f>
        <v>0</v>
      </c>
      <c r="J6" s="270">
        <f>J5/J$9</f>
        <v>0</v>
      </c>
    </row>
    <row r="7" spans="1:10" ht="25.5" customHeight="1" x14ac:dyDescent="0.25">
      <c r="A7" s="291" t="s">
        <v>136</v>
      </c>
      <c r="B7" s="13" t="s">
        <v>12</v>
      </c>
      <c r="C7" s="271" t="s">
        <v>13</v>
      </c>
      <c r="D7" s="271" t="s">
        <v>13</v>
      </c>
      <c r="E7" s="271" t="s">
        <v>13</v>
      </c>
      <c r="F7" s="145">
        <v>61</v>
      </c>
      <c r="G7" s="271" t="s">
        <v>13</v>
      </c>
      <c r="H7" s="271" t="s">
        <v>13</v>
      </c>
      <c r="I7" s="146">
        <v>1723</v>
      </c>
      <c r="J7" s="272">
        <f>SUM(C7:I7)</f>
        <v>1784</v>
      </c>
    </row>
    <row r="8" spans="1:10" ht="25.5" customHeight="1" x14ac:dyDescent="0.25">
      <c r="A8" s="291"/>
      <c r="B8" s="10" t="s">
        <v>14</v>
      </c>
      <c r="C8" s="142" t="s">
        <v>15</v>
      </c>
      <c r="D8" s="142" t="s">
        <v>15</v>
      </c>
      <c r="E8" s="142" t="s">
        <v>15</v>
      </c>
      <c r="F8" s="142" t="s">
        <v>15</v>
      </c>
      <c r="G8" s="142" t="s">
        <v>15</v>
      </c>
      <c r="H8" s="142" t="s">
        <v>15</v>
      </c>
      <c r="I8" s="143">
        <f>I7/I$9</f>
        <v>1</v>
      </c>
      <c r="J8" s="273">
        <f>J7/J$9</f>
        <v>1</v>
      </c>
    </row>
    <row r="9" spans="1:10" ht="25.5" customHeight="1" x14ac:dyDescent="0.25">
      <c r="A9" s="299" t="s">
        <v>137</v>
      </c>
      <c r="B9" s="13" t="s">
        <v>12</v>
      </c>
      <c r="C9" s="264" t="s">
        <v>13</v>
      </c>
      <c r="D9" s="264" t="s">
        <v>13</v>
      </c>
      <c r="E9" s="264" t="s">
        <v>13</v>
      </c>
      <c r="F9" s="274">
        <f t="shared" ref="F9" si="0">F5+F7</f>
        <v>61</v>
      </c>
      <c r="G9" s="275" t="s">
        <v>13</v>
      </c>
      <c r="H9" s="264" t="s">
        <v>13</v>
      </c>
      <c r="I9" s="265">
        <f t="shared" ref="I9" si="1">I5+I7</f>
        <v>1723</v>
      </c>
      <c r="J9" s="276">
        <f>SUM(C9:I9)</f>
        <v>1784</v>
      </c>
    </row>
    <row r="10" spans="1:10" ht="25.5" customHeight="1" thickBot="1" x14ac:dyDescent="0.3">
      <c r="A10" s="300"/>
      <c r="B10" s="149" t="s">
        <v>14</v>
      </c>
      <c r="C10" s="22" t="s">
        <v>15</v>
      </c>
      <c r="D10" s="22" t="s">
        <v>15</v>
      </c>
      <c r="E10" s="22" t="s">
        <v>15</v>
      </c>
      <c r="F10" s="22" t="s">
        <v>15</v>
      </c>
      <c r="G10" s="22" t="s">
        <v>15</v>
      </c>
      <c r="H10" s="22" t="s">
        <v>15</v>
      </c>
      <c r="I10" s="156">
        <f t="shared" ref="I10:J10" si="2">I9/I$9</f>
        <v>1</v>
      </c>
      <c r="J10" s="277">
        <f t="shared" si="2"/>
        <v>1</v>
      </c>
    </row>
    <row r="11" spans="1:10" ht="39.75" customHeight="1" thickBot="1" x14ac:dyDescent="0.3">
      <c r="A11" s="123"/>
      <c r="B11" s="25"/>
      <c r="C11" s="26"/>
      <c r="D11" s="26"/>
      <c r="E11" s="26"/>
      <c r="F11" s="26"/>
      <c r="G11" s="278"/>
      <c r="H11" s="278"/>
      <c r="I11" s="26"/>
      <c r="J11" s="26"/>
    </row>
    <row r="12" spans="1:10" ht="39" customHeight="1" x14ac:dyDescent="0.25">
      <c r="A12" s="289" t="s">
        <v>31</v>
      </c>
      <c r="B12" s="290"/>
      <c r="C12" s="290"/>
      <c r="D12" s="42"/>
      <c r="E12" s="42"/>
      <c r="F12" s="42"/>
      <c r="G12" s="42"/>
      <c r="H12" s="42"/>
      <c r="I12" s="42"/>
      <c r="J12" s="43"/>
    </row>
    <row r="13" spans="1:10" ht="39" customHeight="1" x14ac:dyDescent="0.25">
      <c r="A13" s="301" t="s">
        <v>32</v>
      </c>
      <c r="B13" s="302"/>
      <c r="C13" s="140">
        <v>0</v>
      </c>
      <c r="D13" s="45">
        <v>0</v>
      </c>
      <c r="E13" s="45">
        <v>0</v>
      </c>
      <c r="F13" s="45">
        <v>1</v>
      </c>
      <c r="G13" s="45">
        <v>0</v>
      </c>
      <c r="H13" s="45">
        <v>0</v>
      </c>
      <c r="I13" s="45">
        <v>1</v>
      </c>
      <c r="J13" s="46">
        <f>SUM(C13:I13)</f>
        <v>2</v>
      </c>
    </row>
    <row r="14" spans="1:10" ht="39" customHeight="1" thickBot="1" x14ac:dyDescent="0.3">
      <c r="A14" s="303" t="s">
        <v>33</v>
      </c>
      <c r="B14" s="304"/>
      <c r="C14" s="47">
        <v>0</v>
      </c>
      <c r="D14" s="48">
        <v>1</v>
      </c>
      <c r="E14" s="48">
        <v>0</v>
      </c>
      <c r="F14" s="48">
        <v>2</v>
      </c>
      <c r="G14" s="48">
        <v>1</v>
      </c>
      <c r="H14" s="48">
        <v>0</v>
      </c>
      <c r="I14" s="49">
        <v>1</v>
      </c>
      <c r="J14" s="50">
        <f>SUM(C14:I14)</f>
        <v>5</v>
      </c>
    </row>
    <row r="15" spans="1:10" ht="31.5" customHeight="1" x14ac:dyDescent="0.25">
      <c r="A15" s="51" t="s">
        <v>34</v>
      </c>
      <c r="B15" s="52"/>
      <c r="C15" s="53"/>
      <c r="D15" s="53"/>
      <c r="E15" s="53"/>
      <c r="F15" s="53"/>
      <c r="G15" s="53"/>
      <c r="H15" s="53"/>
      <c r="I15" s="53"/>
      <c r="J15" s="53"/>
    </row>
    <row r="16" spans="1:10" ht="16.5" customHeight="1" x14ac:dyDescent="0.25">
      <c r="B16" s="52"/>
      <c r="C16" s="170"/>
      <c r="D16" s="170"/>
      <c r="E16" s="170"/>
      <c r="F16" s="170"/>
      <c r="G16" s="170"/>
      <c r="H16" s="170"/>
      <c r="I16" s="170"/>
      <c r="J16" s="170"/>
    </row>
    <row r="17" spans="1:10" s="279" customFormat="1" ht="51.75" customHeight="1" x14ac:dyDescent="0.25">
      <c r="A17" s="305" t="s">
        <v>138</v>
      </c>
      <c r="B17" s="305"/>
      <c r="C17" s="305"/>
      <c r="D17" s="305"/>
      <c r="E17" s="305"/>
      <c r="F17" s="305"/>
      <c r="G17" s="305"/>
      <c r="H17" s="305"/>
      <c r="I17" s="305"/>
      <c r="J17" s="305"/>
    </row>
  </sheetData>
  <mergeCells count="11">
    <mergeCell ref="A9:A10"/>
    <mergeCell ref="A12:C12"/>
    <mergeCell ref="A13:B13"/>
    <mergeCell ref="A14:B14"/>
    <mergeCell ref="A17:J17"/>
    <mergeCell ref="A1:J1"/>
    <mergeCell ref="A2:J2"/>
    <mergeCell ref="A3:B4"/>
    <mergeCell ref="C3:J3"/>
    <mergeCell ref="A5:A6"/>
    <mergeCell ref="A7:A8"/>
  </mergeCells>
  <pageMargins left="0.70866141732283472" right="0.70866141732283472" top="0.74803149606299213" bottom="0.74803149606299213" header="0.31496062992125984" footer="0.31496062992125984"/>
  <pageSetup paperSize="9" scale="56" orientation="landscape" r:id="rId1"/>
  <headerFooter>
    <oddFooter>&amp;L&amp;F&amp;C&amp;A&amp;R&amp;P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FCCADD-49A4-41CE-9AD6-4AAD394CD07A}">
  <sheetPr>
    <tabColor rgb="FF66FF33"/>
    <pageSetUpPr fitToPage="1"/>
  </sheetPr>
  <dimension ref="A1:J27"/>
  <sheetViews>
    <sheetView zoomScale="60" zoomScaleNormal="60" workbookViewId="0">
      <selection sqref="A1:J1"/>
    </sheetView>
  </sheetViews>
  <sheetFormatPr baseColWidth="10" defaultRowHeight="15" x14ac:dyDescent="0.25"/>
  <cols>
    <col min="1" max="1" width="32.42578125" customWidth="1"/>
    <col min="2" max="2" width="13.28515625" customWidth="1"/>
    <col min="3" max="3" width="24.28515625" customWidth="1"/>
    <col min="4" max="4" width="20.7109375" customWidth="1"/>
    <col min="5" max="5" width="24" customWidth="1"/>
    <col min="6" max="6" width="23.28515625" customWidth="1"/>
    <col min="7" max="7" width="22" customWidth="1"/>
    <col min="8" max="8" width="26.42578125" customWidth="1"/>
    <col min="9" max="9" width="27.42578125" customWidth="1"/>
    <col min="10" max="10" width="23.7109375" customWidth="1"/>
  </cols>
  <sheetData>
    <row r="1" spans="1:10" ht="51.75" customHeight="1" x14ac:dyDescent="0.25">
      <c r="A1" s="306" t="s">
        <v>79</v>
      </c>
      <c r="B1" s="306"/>
      <c r="C1" s="306"/>
      <c r="D1" s="306"/>
      <c r="E1" s="306"/>
      <c r="F1" s="306"/>
      <c r="G1" s="306"/>
      <c r="H1" s="306"/>
      <c r="I1" s="306"/>
      <c r="J1" s="306"/>
    </row>
    <row r="2" spans="1:10" ht="45" customHeight="1" thickBot="1" x14ac:dyDescent="0.3">
      <c r="A2" s="306" t="s">
        <v>140</v>
      </c>
      <c r="B2" s="306"/>
      <c r="C2" s="307"/>
      <c r="D2" s="307"/>
      <c r="E2" s="307"/>
      <c r="F2" s="307"/>
      <c r="G2" s="307"/>
      <c r="H2" s="307"/>
      <c r="I2" s="307"/>
      <c r="J2" s="307"/>
    </row>
    <row r="3" spans="1:10" ht="51.75" customHeight="1" thickBot="1" x14ac:dyDescent="0.3">
      <c r="A3" s="308" t="s">
        <v>80</v>
      </c>
      <c r="B3" s="309"/>
      <c r="C3" s="312" t="s">
        <v>2</v>
      </c>
      <c r="D3" s="313"/>
      <c r="E3" s="313"/>
      <c r="F3" s="313"/>
      <c r="G3" s="313"/>
      <c r="H3" s="313"/>
      <c r="I3" s="313"/>
      <c r="J3" s="314"/>
    </row>
    <row r="4" spans="1:10" ht="48" customHeight="1" thickBot="1" x14ac:dyDescent="0.3">
      <c r="A4" s="310"/>
      <c r="B4" s="311"/>
      <c r="C4" s="1" t="s">
        <v>3</v>
      </c>
      <c r="D4" s="2" t="s">
        <v>114</v>
      </c>
      <c r="E4" s="3" t="s">
        <v>5</v>
      </c>
      <c r="F4" s="3" t="s">
        <v>6</v>
      </c>
      <c r="G4" s="3" t="s">
        <v>7</v>
      </c>
      <c r="H4" s="3" t="s">
        <v>8</v>
      </c>
      <c r="I4" s="5" t="s">
        <v>9</v>
      </c>
      <c r="J4" s="6" t="s">
        <v>10</v>
      </c>
    </row>
    <row r="5" spans="1:10" ht="25.5" customHeight="1" x14ac:dyDescent="0.25">
      <c r="A5" s="315" t="s">
        <v>73</v>
      </c>
      <c r="B5" s="7" t="s">
        <v>12</v>
      </c>
      <c r="C5" s="8" t="s">
        <v>13</v>
      </c>
      <c r="D5" s="8">
        <v>573</v>
      </c>
      <c r="E5" s="8" t="s">
        <v>13</v>
      </c>
      <c r="F5" s="8">
        <v>13</v>
      </c>
      <c r="G5" s="8" t="s">
        <v>13</v>
      </c>
      <c r="H5" s="8" t="s">
        <v>13</v>
      </c>
      <c r="I5" s="141">
        <v>206</v>
      </c>
      <c r="J5" s="9">
        <f>SUM(C5:I5)</f>
        <v>792</v>
      </c>
    </row>
    <row r="6" spans="1:10" ht="25.5" customHeight="1" x14ac:dyDescent="0.25">
      <c r="A6" s="316"/>
      <c r="B6" s="10" t="s">
        <v>14</v>
      </c>
      <c r="C6" s="11" t="s">
        <v>15</v>
      </c>
      <c r="D6" s="142" t="s">
        <v>15</v>
      </c>
      <c r="E6" s="11" t="s">
        <v>15</v>
      </c>
      <c r="F6" s="11">
        <f>F5/F$11</f>
        <v>0.72222222222222221</v>
      </c>
      <c r="G6" s="11" t="s">
        <v>15</v>
      </c>
      <c r="H6" s="11" t="s">
        <v>15</v>
      </c>
      <c r="I6" s="143">
        <f>I5/I$11</f>
        <v>0.46188340807174888</v>
      </c>
      <c r="J6" s="12">
        <f>J5/J$11</f>
        <v>0.40993788819875776</v>
      </c>
    </row>
    <row r="7" spans="1:10" ht="25.5" customHeight="1" x14ac:dyDescent="0.25">
      <c r="A7" s="317" t="s">
        <v>75</v>
      </c>
      <c r="B7" s="144" t="s">
        <v>12</v>
      </c>
      <c r="C7" s="145" t="s">
        <v>13</v>
      </c>
      <c r="D7" s="145">
        <v>895</v>
      </c>
      <c r="E7" s="145" t="s">
        <v>13</v>
      </c>
      <c r="F7" s="145">
        <v>5</v>
      </c>
      <c r="G7" s="145" t="s">
        <v>13</v>
      </c>
      <c r="H7" s="145" t="s">
        <v>13</v>
      </c>
      <c r="I7" s="146">
        <v>240</v>
      </c>
      <c r="J7" s="147">
        <f>SUM(C7:I7)</f>
        <v>1140</v>
      </c>
    </row>
    <row r="8" spans="1:10" ht="25.5" customHeight="1" x14ac:dyDescent="0.25">
      <c r="A8" s="316"/>
      <c r="B8" s="10" t="s">
        <v>14</v>
      </c>
      <c r="C8" s="11" t="s">
        <v>15</v>
      </c>
      <c r="D8" s="142" t="s">
        <v>15</v>
      </c>
      <c r="E8" s="11" t="s">
        <v>15</v>
      </c>
      <c r="F8" s="11">
        <f>F7/F$11</f>
        <v>0.27777777777777779</v>
      </c>
      <c r="G8" s="11" t="s">
        <v>15</v>
      </c>
      <c r="H8" s="11" t="s">
        <v>15</v>
      </c>
      <c r="I8" s="143">
        <f>I7/I$11</f>
        <v>0.53811659192825112</v>
      </c>
      <c r="J8" s="12">
        <f>J7/J$11</f>
        <v>0.59006211180124224</v>
      </c>
    </row>
    <row r="9" spans="1:10" ht="25.5" customHeight="1" x14ac:dyDescent="0.25">
      <c r="A9" s="318" t="s">
        <v>76</v>
      </c>
      <c r="B9" s="13" t="s">
        <v>12</v>
      </c>
      <c r="C9" s="14" t="s">
        <v>13</v>
      </c>
      <c r="D9" s="14">
        <v>0</v>
      </c>
      <c r="E9" s="14" t="s">
        <v>13</v>
      </c>
      <c r="F9" s="14">
        <v>0</v>
      </c>
      <c r="G9" s="14" t="s">
        <v>13</v>
      </c>
      <c r="H9" s="14" t="s">
        <v>13</v>
      </c>
      <c r="I9" s="148">
        <v>0</v>
      </c>
      <c r="J9" s="15">
        <v>0</v>
      </c>
    </row>
    <row r="10" spans="1:10" ht="25.5" customHeight="1" thickBot="1" x14ac:dyDescent="0.3">
      <c r="A10" s="319"/>
      <c r="B10" s="149" t="s">
        <v>14</v>
      </c>
      <c r="C10" s="150" t="s">
        <v>15</v>
      </c>
      <c r="D10" s="151" t="s">
        <v>15</v>
      </c>
      <c r="E10" s="150" t="s">
        <v>15</v>
      </c>
      <c r="F10" s="150">
        <f>F9/F$11</f>
        <v>0</v>
      </c>
      <c r="G10" s="150" t="s">
        <v>15</v>
      </c>
      <c r="H10" s="150" t="s">
        <v>15</v>
      </c>
      <c r="I10" s="152">
        <f>I9/I$11</f>
        <v>0</v>
      </c>
      <c r="J10" s="152">
        <f>J9/J$11</f>
        <v>0</v>
      </c>
    </row>
    <row r="11" spans="1:10" ht="25.5" customHeight="1" x14ac:dyDescent="0.25">
      <c r="A11" s="308" t="s">
        <v>81</v>
      </c>
      <c r="B11" s="7" t="s">
        <v>12</v>
      </c>
      <c r="C11" s="19" t="s">
        <v>13</v>
      </c>
      <c r="D11" s="19">
        <f>D5+D7+D9</f>
        <v>1468</v>
      </c>
      <c r="E11" s="19" t="s">
        <v>13</v>
      </c>
      <c r="F11" s="19">
        <f>F5+F7+F9</f>
        <v>18</v>
      </c>
      <c r="G11" s="19" t="s">
        <v>13</v>
      </c>
      <c r="H11" s="19" t="s">
        <v>13</v>
      </c>
      <c r="I11" s="153">
        <f>I5+I7+I9</f>
        <v>446</v>
      </c>
      <c r="J11" s="154">
        <f>J5+J7+J9</f>
        <v>1932</v>
      </c>
    </row>
    <row r="12" spans="1:10" ht="25.5" customHeight="1" thickBot="1" x14ac:dyDescent="0.3">
      <c r="A12" s="320"/>
      <c r="B12" s="149" t="s">
        <v>14</v>
      </c>
      <c r="C12" s="22" t="s">
        <v>15</v>
      </c>
      <c r="D12" s="155" t="s">
        <v>15</v>
      </c>
      <c r="E12" s="22" t="s">
        <v>15</v>
      </c>
      <c r="F12" s="22">
        <f t="shared" ref="F12" si="0">F11/F$11</f>
        <v>1</v>
      </c>
      <c r="G12" s="22" t="s">
        <v>15</v>
      </c>
      <c r="H12" s="22" t="s">
        <v>15</v>
      </c>
      <c r="I12" s="156">
        <f t="shared" ref="I12" si="1">I11/I$11</f>
        <v>1</v>
      </c>
      <c r="J12" s="23">
        <f>J11/J$11</f>
        <v>1</v>
      </c>
    </row>
    <row r="13" spans="1:10" ht="36" customHeight="1" thickBot="1" x14ac:dyDescent="0.3">
      <c r="A13" s="24"/>
      <c r="B13" s="25"/>
      <c r="C13" s="26"/>
      <c r="D13" s="26"/>
      <c r="E13" s="26"/>
      <c r="F13" s="26"/>
      <c r="G13" s="26"/>
      <c r="H13" s="26"/>
      <c r="I13" s="26"/>
      <c r="J13" s="26"/>
    </row>
    <row r="14" spans="1:10" ht="41.25" customHeight="1" thickBot="1" x14ac:dyDescent="0.3">
      <c r="A14" s="157" t="s">
        <v>78</v>
      </c>
      <c r="B14" s="121" t="s">
        <v>12</v>
      </c>
      <c r="C14" s="158" t="s">
        <v>13</v>
      </c>
      <c r="D14" s="158">
        <v>0</v>
      </c>
      <c r="E14" s="158" t="s">
        <v>13</v>
      </c>
      <c r="F14" s="158">
        <v>0</v>
      </c>
      <c r="G14" s="158" t="s">
        <v>13</v>
      </c>
      <c r="H14" s="158" t="s">
        <v>82</v>
      </c>
      <c r="I14" s="159">
        <v>0</v>
      </c>
      <c r="J14" s="160">
        <f>SUM(C14:I14)</f>
        <v>0</v>
      </c>
    </row>
    <row r="15" spans="1:10" ht="51" customHeight="1" thickBot="1" x14ac:dyDescent="0.3">
      <c r="A15" s="161" t="s">
        <v>83</v>
      </c>
      <c r="B15" s="121" t="s">
        <v>12</v>
      </c>
      <c r="C15" s="162" t="s">
        <v>13</v>
      </c>
      <c r="D15" s="162">
        <f>D5+D7+D9+D14</f>
        <v>1468</v>
      </c>
      <c r="E15" s="162" t="s">
        <v>13</v>
      </c>
      <c r="F15" s="162">
        <f>F5+F7+F9+F14</f>
        <v>18</v>
      </c>
      <c r="G15" s="162" t="s">
        <v>13</v>
      </c>
      <c r="H15" s="162" t="s">
        <v>82</v>
      </c>
      <c r="I15" s="163">
        <f>I5+I7+I9+I14</f>
        <v>446</v>
      </c>
      <c r="J15" s="122">
        <f>SUM(C15:I15)</f>
        <v>1932</v>
      </c>
    </row>
    <row r="16" spans="1:10" ht="38.25" customHeight="1" thickBot="1" x14ac:dyDescent="0.3">
      <c r="A16" s="280"/>
      <c r="B16" s="25"/>
      <c r="C16" s="39"/>
      <c r="D16" s="39"/>
      <c r="E16" s="39"/>
      <c r="F16" s="39"/>
      <c r="G16" s="164"/>
      <c r="H16" s="39"/>
      <c r="I16" s="39"/>
      <c r="J16" s="40"/>
    </row>
    <row r="17" spans="1:10" ht="51" customHeight="1" thickBot="1" x14ac:dyDescent="0.3">
      <c r="A17" s="161" t="s">
        <v>143</v>
      </c>
      <c r="B17" s="165" t="s">
        <v>74</v>
      </c>
      <c r="C17" s="166" t="s">
        <v>15</v>
      </c>
      <c r="D17" s="167">
        <f t="shared" ref="D17:J17" si="2">D15/D19</f>
        <v>1</v>
      </c>
      <c r="E17" s="166" t="s">
        <v>15</v>
      </c>
      <c r="F17" s="167">
        <f t="shared" si="2"/>
        <v>0.26470588235294118</v>
      </c>
      <c r="G17" s="166" t="s">
        <v>15</v>
      </c>
      <c r="H17" s="166" t="s">
        <v>15</v>
      </c>
      <c r="I17" s="168">
        <f t="shared" si="2"/>
        <v>0.22813299232736572</v>
      </c>
      <c r="J17" s="169">
        <f t="shared" si="2"/>
        <v>0.55342308794041817</v>
      </c>
    </row>
    <row r="18" spans="1:10" ht="37.5" customHeight="1" thickBot="1" x14ac:dyDescent="0.3">
      <c r="A18" s="24"/>
      <c r="B18" s="25"/>
      <c r="C18" s="26"/>
      <c r="D18" s="26"/>
      <c r="E18" s="26"/>
      <c r="F18" s="26"/>
      <c r="G18" s="26"/>
      <c r="H18" s="26"/>
      <c r="I18" s="26"/>
      <c r="J18" s="26"/>
    </row>
    <row r="19" spans="1:10" ht="51" customHeight="1" thickBot="1" x14ac:dyDescent="0.3">
      <c r="A19" s="161" t="s">
        <v>84</v>
      </c>
      <c r="B19" s="121" t="s">
        <v>12</v>
      </c>
      <c r="C19" s="162" t="s">
        <v>13</v>
      </c>
      <c r="D19" s="162">
        <v>1468</v>
      </c>
      <c r="E19" s="162" t="s">
        <v>13</v>
      </c>
      <c r="F19" s="162">
        <v>68</v>
      </c>
      <c r="G19" s="162" t="s">
        <v>13</v>
      </c>
      <c r="H19" s="162" t="s">
        <v>13</v>
      </c>
      <c r="I19" s="163">
        <v>1955</v>
      </c>
      <c r="J19" s="122">
        <f>SUM(C19:I19)</f>
        <v>3491</v>
      </c>
    </row>
    <row r="20" spans="1:10" ht="57.75" customHeight="1" thickBot="1" x14ac:dyDescent="0.3"/>
    <row r="21" spans="1:10" ht="49.5" customHeight="1" x14ac:dyDescent="0.25">
      <c r="A21" s="289" t="s">
        <v>31</v>
      </c>
      <c r="B21" s="290"/>
      <c r="C21" s="290"/>
      <c r="D21" s="42"/>
      <c r="E21" s="42"/>
      <c r="F21" s="42"/>
      <c r="G21" s="42"/>
      <c r="H21" s="42"/>
      <c r="I21" s="42"/>
      <c r="J21" s="43"/>
    </row>
    <row r="22" spans="1:10" ht="45" customHeight="1" x14ac:dyDescent="0.25">
      <c r="A22" s="301" t="s">
        <v>32</v>
      </c>
      <c r="B22" s="302"/>
      <c r="C22" s="140">
        <v>0</v>
      </c>
      <c r="D22" s="45">
        <v>1</v>
      </c>
      <c r="E22" s="45">
        <v>0</v>
      </c>
      <c r="F22" s="45">
        <v>1</v>
      </c>
      <c r="G22" s="45">
        <v>0</v>
      </c>
      <c r="H22" s="45">
        <v>0</v>
      </c>
      <c r="I22" s="45">
        <v>1</v>
      </c>
      <c r="J22" s="46">
        <f>SUM(C22:I22)</f>
        <v>3</v>
      </c>
    </row>
    <row r="23" spans="1:10" ht="45" customHeight="1" thickBot="1" x14ac:dyDescent="0.3">
      <c r="A23" s="303" t="s">
        <v>33</v>
      </c>
      <c r="B23" s="304"/>
      <c r="C23" s="47">
        <v>0</v>
      </c>
      <c r="D23" s="48">
        <v>1</v>
      </c>
      <c r="E23" s="48">
        <v>0</v>
      </c>
      <c r="F23" s="48">
        <v>2</v>
      </c>
      <c r="G23" s="48">
        <v>1</v>
      </c>
      <c r="H23" s="48">
        <v>0</v>
      </c>
      <c r="I23" s="49">
        <v>1</v>
      </c>
      <c r="J23" s="50">
        <f>SUM(C23:I23)</f>
        <v>5</v>
      </c>
    </row>
    <row r="24" spans="1:10" ht="31.5" customHeight="1" x14ac:dyDescent="0.25">
      <c r="A24" s="51" t="s">
        <v>34</v>
      </c>
      <c r="B24" s="52"/>
      <c r="C24" s="53"/>
      <c r="D24" s="53"/>
      <c r="E24" s="53"/>
      <c r="F24" s="53"/>
      <c r="G24" s="53"/>
      <c r="H24" s="53"/>
      <c r="I24" s="53"/>
      <c r="J24" s="53"/>
    </row>
    <row r="25" spans="1:10" ht="16.5" customHeight="1" x14ac:dyDescent="0.25">
      <c r="B25" s="52"/>
      <c r="C25" s="170"/>
      <c r="D25" s="170"/>
      <c r="E25" s="170"/>
      <c r="F25" s="170"/>
      <c r="G25" s="170"/>
      <c r="H25" s="170"/>
      <c r="I25" s="170"/>
      <c r="J25" s="170"/>
    </row>
    <row r="26" spans="1:10" ht="45" customHeight="1" x14ac:dyDescent="0.25">
      <c r="A26" s="305" t="s">
        <v>85</v>
      </c>
      <c r="B26" s="305"/>
      <c r="C26" s="305"/>
      <c r="D26" s="305"/>
      <c r="E26" s="305"/>
      <c r="F26" s="305"/>
      <c r="G26" s="305"/>
      <c r="H26" s="305"/>
      <c r="I26" s="305"/>
      <c r="J26" s="305"/>
    </row>
    <row r="27" spans="1:10" x14ac:dyDescent="0.25">
      <c r="A27" s="220" t="s">
        <v>144</v>
      </c>
    </row>
  </sheetData>
  <mergeCells count="12">
    <mergeCell ref="A9:A10"/>
    <mergeCell ref="A11:A12"/>
    <mergeCell ref="A21:C21"/>
    <mergeCell ref="A22:B22"/>
    <mergeCell ref="A23:B23"/>
    <mergeCell ref="A26:J26"/>
    <mergeCell ref="A1:J1"/>
    <mergeCell ref="A2:J2"/>
    <mergeCell ref="A3:B4"/>
    <mergeCell ref="C3:J3"/>
    <mergeCell ref="A5:A6"/>
    <mergeCell ref="A7:A8"/>
  </mergeCells>
  <pageMargins left="0.70866141732283472" right="0.70866141732283472" top="0.74803149606299213" bottom="0.74803149606299213" header="0.31496062992125984" footer="0.31496062992125984"/>
  <pageSetup paperSize="9" scale="50" orientation="landscape" r:id="rId1"/>
  <headerFooter>
    <oddFooter>&amp;L&amp;F&amp;C&amp;A&amp;R&amp;P de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D12E4B-7499-4F4B-B04C-713BDD6B0D27}">
  <sheetPr>
    <tabColor rgb="FF66FF33"/>
    <pageSetUpPr fitToPage="1"/>
  </sheetPr>
  <dimension ref="A1:Z41"/>
  <sheetViews>
    <sheetView zoomScale="48" zoomScaleNormal="48" zoomScaleSheetLayoutView="71" workbookViewId="0">
      <selection sqref="A1:J1"/>
    </sheetView>
  </sheetViews>
  <sheetFormatPr baseColWidth="10" defaultColWidth="11.42578125" defaultRowHeight="15" x14ac:dyDescent="0.25"/>
  <cols>
    <col min="1" max="1" width="36.7109375" style="220" customWidth="1"/>
    <col min="2" max="2" width="9.42578125" style="220" customWidth="1"/>
    <col min="3" max="23" width="13.140625" style="220" customWidth="1"/>
    <col min="24" max="26" width="15.28515625" style="220" customWidth="1"/>
    <col min="27" max="16384" width="11.42578125" style="220"/>
  </cols>
  <sheetData>
    <row r="1" spans="1:26" ht="58.5" customHeight="1" x14ac:dyDescent="0.25">
      <c r="A1" s="321" t="s">
        <v>95</v>
      </c>
      <c r="B1" s="321"/>
      <c r="C1" s="321"/>
      <c r="D1" s="321"/>
      <c r="E1" s="321"/>
      <c r="F1" s="321"/>
      <c r="G1" s="321"/>
      <c r="H1" s="321"/>
      <c r="I1" s="321"/>
      <c r="J1" s="321"/>
      <c r="K1" s="321"/>
      <c r="L1" s="321"/>
      <c r="M1" s="321"/>
      <c r="N1" s="321"/>
      <c r="O1" s="321"/>
      <c r="P1" s="321"/>
      <c r="Q1" s="321"/>
      <c r="R1" s="321"/>
      <c r="S1" s="321"/>
      <c r="T1" s="321"/>
      <c r="U1" s="321"/>
      <c r="V1" s="321"/>
      <c r="W1" s="321"/>
      <c r="X1" s="321"/>
      <c r="Y1" s="321"/>
      <c r="Z1" s="321"/>
    </row>
    <row r="2" spans="1:26" ht="32.25" thickBot="1" x14ac:dyDescent="0.3">
      <c r="A2" s="321" t="s">
        <v>145</v>
      </c>
      <c r="B2" s="322"/>
      <c r="C2" s="322"/>
      <c r="D2" s="322"/>
      <c r="E2" s="322"/>
      <c r="F2" s="322"/>
      <c r="G2" s="322"/>
      <c r="H2" s="322"/>
      <c r="I2" s="322"/>
      <c r="J2" s="322"/>
      <c r="K2" s="322"/>
      <c r="L2" s="322"/>
      <c r="M2" s="322"/>
      <c r="N2" s="322"/>
      <c r="O2" s="322"/>
      <c r="P2" s="322"/>
      <c r="Q2" s="322"/>
      <c r="R2" s="322"/>
      <c r="S2" s="322"/>
      <c r="T2" s="322"/>
      <c r="U2" s="322"/>
      <c r="V2" s="322"/>
      <c r="W2" s="322"/>
      <c r="X2" s="322"/>
      <c r="Y2" s="322"/>
      <c r="Z2" s="322"/>
    </row>
    <row r="3" spans="1:26" ht="51.75" customHeight="1" thickBot="1" x14ac:dyDescent="0.3">
      <c r="A3" s="323" t="s">
        <v>96</v>
      </c>
      <c r="B3" s="324"/>
      <c r="C3" s="329" t="s">
        <v>2</v>
      </c>
      <c r="D3" s="330"/>
      <c r="E3" s="330"/>
      <c r="F3" s="330"/>
      <c r="G3" s="330"/>
      <c r="H3" s="330"/>
      <c r="I3" s="330"/>
      <c r="J3" s="330"/>
      <c r="K3" s="330"/>
      <c r="L3" s="330"/>
      <c r="M3" s="330"/>
      <c r="N3" s="330"/>
      <c r="O3" s="330"/>
      <c r="P3" s="330"/>
      <c r="Q3" s="330"/>
      <c r="R3" s="330"/>
      <c r="S3" s="330"/>
      <c r="T3" s="330"/>
      <c r="U3" s="330"/>
      <c r="V3" s="330"/>
      <c r="W3" s="330"/>
      <c r="X3" s="330"/>
      <c r="Y3" s="330"/>
      <c r="Z3" s="331"/>
    </row>
    <row r="4" spans="1:26" ht="66" customHeight="1" x14ac:dyDescent="0.25">
      <c r="A4" s="325"/>
      <c r="B4" s="326"/>
      <c r="C4" s="332" t="s">
        <v>3</v>
      </c>
      <c r="D4" s="333"/>
      <c r="E4" s="334"/>
      <c r="F4" s="332" t="s">
        <v>4</v>
      </c>
      <c r="G4" s="333"/>
      <c r="H4" s="334"/>
      <c r="I4" s="335" t="s">
        <v>5</v>
      </c>
      <c r="J4" s="333"/>
      <c r="K4" s="334"/>
      <c r="L4" s="335" t="s">
        <v>6</v>
      </c>
      <c r="M4" s="333"/>
      <c r="N4" s="334"/>
      <c r="O4" s="335" t="s">
        <v>7</v>
      </c>
      <c r="P4" s="333"/>
      <c r="Q4" s="334"/>
      <c r="R4" s="332" t="s">
        <v>8</v>
      </c>
      <c r="S4" s="333"/>
      <c r="T4" s="334"/>
      <c r="U4" s="335" t="s">
        <v>9</v>
      </c>
      <c r="V4" s="333"/>
      <c r="W4" s="334"/>
      <c r="X4" s="335" t="s">
        <v>10</v>
      </c>
      <c r="Y4" s="333"/>
      <c r="Z4" s="334"/>
    </row>
    <row r="5" spans="1:26" ht="48" customHeight="1" thickBot="1" x14ac:dyDescent="0.3">
      <c r="A5" s="327"/>
      <c r="B5" s="328"/>
      <c r="C5" s="177" t="s">
        <v>73</v>
      </c>
      <c r="D5" s="178" t="s">
        <v>75</v>
      </c>
      <c r="E5" s="179" t="s">
        <v>97</v>
      </c>
      <c r="F5" s="177" t="s">
        <v>73</v>
      </c>
      <c r="G5" s="178" t="s">
        <v>75</v>
      </c>
      <c r="H5" s="179" t="s">
        <v>97</v>
      </c>
      <c r="I5" s="177" t="s">
        <v>73</v>
      </c>
      <c r="J5" s="178" t="s">
        <v>75</v>
      </c>
      <c r="K5" s="179" t="s">
        <v>97</v>
      </c>
      <c r="L5" s="177" t="s">
        <v>73</v>
      </c>
      <c r="M5" s="178" t="s">
        <v>75</v>
      </c>
      <c r="N5" s="179" t="s">
        <v>97</v>
      </c>
      <c r="O5" s="177" t="s">
        <v>73</v>
      </c>
      <c r="P5" s="178" t="s">
        <v>75</v>
      </c>
      <c r="Q5" s="179" t="s">
        <v>97</v>
      </c>
      <c r="R5" s="177" t="s">
        <v>73</v>
      </c>
      <c r="S5" s="178" t="s">
        <v>75</v>
      </c>
      <c r="T5" s="179" t="s">
        <v>97</v>
      </c>
      <c r="U5" s="177" t="s">
        <v>73</v>
      </c>
      <c r="V5" s="178" t="s">
        <v>75</v>
      </c>
      <c r="W5" s="179" t="s">
        <v>97</v>
      </c>
      <c r="X5" s="177" t="s">
        <v>73</v>
      </c>
      <c r="Y5" s="178" t="s">
        <v>75</v>
      </c>
      <c r="Z5" s="179" t="s">
        <v>97</v>
      </c>
    </row>
    <row r="6" spans="1:26" ht="34.5" customHeight="1" x14ac:dyDescent="0.25">
      <c r="A6" s="337" t="s">
        <v>98</v>
      </c>
      <c r="B6" s="180" t="s">
        <v>38</v>
      </c>
      <c r="C6" s="181" t="s">
        <v>82</v>
      </c>
      <c r="D6" s="182" t="s">
        <v>13</v>
      </c>
      <c r="E6" s="183" t="s">
        <v>13</v>
      </c>
      <c r="F6" s="181" t="s">
        <v>82</v>
      </c>
      <c r="G6" s="182" t="s">
        <v>13</v>
      </c>
      <c r="H6" s="183" t="s">
        <v>13</v>
      </c>
      <c r="I6" s="181" t="s">
        <v>82</v>
      </c>
      <c r="J6" s="182" t="s">
        <v>13</v>
      </c>
      <c r="K6" s="183" t="s">
        <v>13</v>
      </c>
      <c r="L6" s="181">
        <v>0</v>
      </c>
      <c r="M6" s="182">
        <v>0</v>
      </c>
      <c r="N6" s="183">
        <v>1</v>
      </c>
      <c r="O6" s="181" t="s">
        <v>82</v>
      </c>
      <c r="P6" s="182" t="s">
        <v>13</v>
      </c>
      <c r="Q6" s="183" t="s">
        <v>13</v>
      </c>
      <c r="R6" s="181" t="s">
        <v>82</v>
      </c>
      <c r="S6" s="182" t="s">
        <v>13</v>
      </c>
      <c r="T6" s="183" t="s">
        <v>13</v>
      </c>
      <c r="U6" s="181">
        <v>0</v>
      </c>
      <c r="V6" s="182">
        <v>0</v>
      </c>
      <c r="W6" s="183">
        <v>0</v>
      </c>
      <c r="X6" s="181">
        <f>+L6+U6</f>
        <v>0</v>
      </c>
      <c r="Y6" s="184">
        <f>M6+V6</f>
        <v>0</v>
      </c>
      <c r="Z6" s="183">
        <f>+Y6+X6</f>
        <v>0</v>
      </c>
    </row>
    <row r="7" spans="1:26" ht="31.9" customHeight="1" x14ac:dyDescent="0.25">
      <c r="A7" s="336"/>
      <c r="B7" s="185" t="s">
        <v>74</v>
      </c>
      <c r="C7" s="186" t="s">
        <v>15</v>
      </c>
      <c r="D7" s="187" t="s">
        <v>15</v>
      </c>
      <c r="E7" s="188" t="s">
        <v>15</v>
      </c>
      <c r="F7" s="186" t="s">
        <v>15</v>
      </c>
      <c r="G7" s="187" t="s">
        <v>15</v>
      </c>
      <c r="H7" s="188" t="s">
        <v>15</v>
      </c>
      <c r="I7" s="186" t="s">
        <v>15</v>
      </c>
      <c r="J7" s="187" t="s">
        <v>15</v>
      </c>
      <c r="K7" s="188" t="s">
        <v>15</v>
      </c>
      <c r="L7" s="186">
        <f t="shared" ref="L7:N7" si="0">L6/L$28</f>
        <v>0</v>
      </c>
      <c r="M7" s="187">
        <f t="shared" si="0"/>
        <v>0</v>
      </c>
      <c r="N7" s="188">
        <f t="shared" si="0"/>
        <v>1.4705882352941176E-2</v>
      </c>
      <c r="O7" s="186" t="s">
        <v>15</v>
      </c>
      <c r="P7" s="187" t="s">
        <v>15</v>
      </c>
      <c r="Q7" s="188" t="s">
        <v>15</v>
      </c>
      <c r="R7" s="186" t="s">
        <v>15</v>
      </c>
      <c r="S7" s="187" t="s">
        <v>15</v>
      </c>
      <c r="T7" s="188" t="s">
        <v>15</v>
      </c>
      <c r="U7" s="186">
        <f t="shared" ref="U7:Z7" si="1">U6/U$28</f>
        <v>0</v>
      </c>
      <c r="V7" s="187">
        <f t="shared" si="1"/>
        <v>0</v>
      </c>
      <c r="W7" s="188">
        <f t="shared" si="1"/>
        <v>0</v>
      </c>
      <c r="X7" s="186">
        <f t="shared" si="1"/>
        <v>0</v>
      </c>
      <c r="Y7" s="187">
        <f t="shared" si="1"/>
        <v>0</v>
      </c>
      <c r="Z7" s="188">
        <f t="shared" si="1"/>
        <v>0</v>
      </c>
    </row>
    <row r="8" spans="1:26" ht="28.5" customHeight="1" x14ac:dyDescent="0.25">
      <c r="A8" s="338" t="s">
        <v>99</v>
      </c>
      <c r="B8" s="189" t="s">
        <v>38</v>
      </c>
      <c r="C8" s="190" t="s">
        <v>82</v>
      </c>
      <c r="D8" s="191" t="s">
        <v>13</v>
      </c>
      <c r="E8" s="192" t="s">
        <v>13</v>
      </c>
      <c r="F8" s="190" t="s">
        <v>82</v>
      </c>
      <c r="G8" s="191" t="s">
        <v>13</v>
      </c>
      <c r="H8" s="192" t="s">
        <v>13</v>
      </c>
      <c r="I8" s="190" t="s">
        <v>82</v>
      </c>
      <c r="J8" s="191" t="s">
        <v>13</v>
      </c>
      <c r="K8" s="192" t="s">
        <v>13</v>
      </c>
      <c r="L8" s="190">
        <v>4</v>
      </c>
      <c r="M8" s="191">
        <v>2</v>
      </c>
      <c r="N8" s="192">
        <v>152</v>
      </c>
      <c r="O8" s="190" t="s">
        <v>82</v>
      </c>
      <c r="P8" s="191" t="s">
        <v>13</v>
      </c>
      <c r="Q8" s="192" t="s">
        <v>13</v>
      </c>
      <c r="R8" s="190" t="s">
        <v>82</v>
      </c>
      <c r="S8" s="191" t="s">
        <v>13</v>
      </c>
      <c r="T8" s="192" t="s">
        <v>13</v>
      </c>
      <c r="U8" s="190">
        <v>44</v>
      </c>
      <c r="V8" s="191">
        <v>72</v>
      </c>
      <c r="W8" s="192">
        <v>117</v>
      </c>
      <c r="X8" s="193">
        <f t="shared" ref="X8" si="2">+L8+U8</f>
        <v>48</v>
      </c>
      <c r="Y8" s="194">
        <f t="shared" ref="Y8" si="3">M8+V8</f>
        <v>74</v>
      </c>
      <c r="Z8" s="195">
        <f t="shared" ref="Z8" si="4">+Y8+X8</f>
        <v>122</v>
      </c>
    </row>
    <row r="9" spans="1:26" ht="31.5" customHeight="1" x14ac:dyDescent="0.25">
      <c r="A9" s="336"/>
      <c r="B9" s="185" t="s">
        <v>74</v>
      </c>
      <c r="C9" s="186" t="s">
        <v>15</v>
      </c>
      <c r="D9" s="187" t="s">
        <v>15</v>
      </c>
      <c r="E9" s="188" t="s">
        <v>15</v>
      </c>
      <c r="F9" s="186" t="s">
        <v>15</v>
      </c>
      <c r="G9" s="187" t="s">
        <v>15</v>
      </c>
      <c r="H9" s="188" t="s">
        <v>15</v>
      </c>
      <c r="I9" s="186" t="s">
        <v>15</v>
      </c>
      <c r="J9" s="187" t="s">
        <v>15</v>
      </c>
      <c r="K9" s="188" t="s">
        <v>15</v>
      </c>
      <c r="L9" s="186">
        <f t="shared" ref="L9:N9" si="5">L8/L$28</f>
        <v>0.125</v>
      </c>
      <c r="M9" s="187">
        <f t="shared" si="5"/>
        <v>5.5555555555555552E-2</v>
      </c>
      <c r="N9" s="188">
        <f t="shared" si="5"/>
        <v>2.2352941176470589</v>
      </c>
      <c r="O9" s="186" t="s">
        <v>15</v>
      </c>
      <c r="P9" s="187" t="s">
        <v>15</v>
      </c>
      <c r="Q9" s="188" t="s">
        <v>15</v>
      </c>
      <c r="R9" s="186" t="s">
        <v>15</v>
      </c>
      <c r="S9" s="187" t="s">
        <v>15</v>
      </c>
      <c r="T9" s="188" t="s">
        <v>15</v>
      </c>
      <c r="U9" s="186">
        <f t="shared" ref="U9:Z9" si="6">U8/U$28</f>
        <v>5.1162790697674418E-2</v>
      </c>
      <c r="V9" s="187">
        <f t="shared" si="6"/>
        <v>7.2216649949849554E-2</v>
      </c>
      <c r="W9" s="188">
        <f t="shared" si="6"/>
        <v>6.3004846526655903E-2</v>
      </c>
      <c r="X9" s="186">
        <f t="shared" si="6"/>
        <v>5.3811659192825115E-2</v>
      </c>
      <c r="Y9" s="187">
        <f t="shared" si="6"/>
        <v>7.1636011616650536E-2</v>
      </c>
      <c r="Z9" s="188">
        <f t="shared" si="6"/>
        <v>6.3376623376623378E-2</v>
      </c>
    </row>
    <row r="10" spans="1:26" ht="31.5" customHeight="1" x14ac:dyDescent="0.25">
      <c r="A10" s="338" t="s">
        <v>100</v>
      </c>
      <c r="B10" s="189" t="s">
        <v>38</v>
      </c>
      <c r="C10" s="190" t="s">
        <v>82</v>
      </c>
      <c r="D10" s="191" t="s">
        <v>13</v>
      </c>
      <c r="E10" s="192" t="s">
        <v>13</v>
      </c>
      <c r="F10" s="190" t="s">
        <v>82</v>
      </c>
      <c r="G10" s="191" t="s">
        <v>13</v>
      </c>
      <c r="H10" s="192" t="s">
        <v>13</v>
      </c>
      <c r="I10" s="190" t="s">
        <v>82</v>
      </c>
      <c r="J10" s="191" t="s">
        <v>13</v>
      </c>
      <c r="K10" s="192" t="s">
        <v>13</v>
      </c>
      <c r="L10" s="190">
        <v>4</v>
      </c>
      <c r="M10" s="191">
        <v>3</v>
      </c>
      <c r="N10" s="192">
        <v>223</v>
      </c>
      <c r="O10" s="190" t="s">
        <v>82</v>
      </c>
      <c r="P10" s="191" t="s">
        <v>13</v>
      </c>
      <c r="Q10" s="192" t="s">
        <v>13</v>
      </c>
      <c r="R10" s="190" t="s">
        <v>82</v>
      </c>
      <c r="S10" s="191" t="s">
        <v>13</v>
      </c>
      <c r="T10" s="192" t="s">
        <v>13</v>
      </c>
      <c r="U10" s="190">
        <v>87</v>
      </c>
      <c r="V10" s="191">
        <v>106</v>
      </c>
      <c r="W10" s="192">
        <v>75</v>
      </c>
      <c r="X10" s="193">
        <f t="shared" ref="X10" si="7">+L10+U10</f>
        <v>91</v>
      </c>
      <c r="Y10" s="194">
        <f t="shared" ref="Y10" si="8">M10+V10</f>
        <v>109</v>
      </c>
      <c r="Z10" s="195">
        <f t="shared" ref="Z10" si="9">+Y10+X10</f>
        <v>200</v>
      </c>
    </row>
    <row r="11" spans="1:26" ht="31.5" customHeight="1" x14ac:dyDescent="0.25">
      <c r="A11" s="336"/>
      <c r="B11" s="185" t="s">
        <v>74</v>
      </c>
      <c r="C11" s="186" t="s">
        <v>15</v>
      </c>
      <c r="D11" s="187" t="s">
        <v>15</v>
      </c>
      <c r="E11" s="188" t="s">
        <v>15</v>
      </c>
      <c r="F11" s="186" t="s">
        <v>15</v>
      </c>
      <c r="G11" s="187" t="s">
        <v>15</v>
      </c>
      <c r="H11" s="188" t="s">
        <v>15</v>
      </c>
      <c r="I11" s="186" t="s">
        <v>15</v>
      </c>
      <c r="J11" s="187" t="s">
        <v>15</v>
      </c>
      <c r="K11" s="188" t="s">
        <v>15</v>
      </c>
      <c r="L11" s="186">
        <f t="shared" ref="L11:N11" si="10">L10/L$28</f>
        <v>0.125</v>
      </c>
      <c r="M11" s="187">
        <f t="shared" si="10"/>
        <v>8.3333333333333329E-2</v>
      </c>
      <c r="N11" s="188">
        <f t="shared" si="10"/>
        <v>3.2794117647058822</v>
      </c>
      <c r="O11" s="186" t="s">
        <v>15</v>
      </c>
      <c r="P11" s="187" t="s">
        <v>15</v>
      </c>
      <c r="Q11" s="188" t="s">
        <v>15</v>
      </c>
      <c r="R11" s="186" t="s">
        <v>15</v>
      </c>
      <c r="S11" s="187" t="s">
        <v>15</v>
      </c>
      <c r="T11" s="188" t="s">
        <v>15</v>
      </c>
      <c r="U11" s="186">
        <f t="shared" ref="U11:Z11" si="11">U10/U$28</f>
        <v>0.10116279069767442</v>
      </c>
      <c r="V11" s="187">
        <f t="shared" si="11"/>
        <v>0.10631895687061184</v>
      </c>
      <c r="W11" s="188">
        <f t="shared" si="11"/>
        <v>4.0387722132471729E-2</v>
      </c>
      <c r="X11" s="186">
        <f t="shared" si="11"/>
        <v>0.10201793721973094</v>
      </c>
      <c r="Y11" s="187">
        <f t="shared" si="11"/>
        <v>0.10551790900290416</v>
      </c>
      <c r="Z11" s="188">
        <f t="shared" si="11"/>
        <v>0.1038961038961039</v>
      </c>
    </row>
    <row r="12" spans="1:26" ht="31.5" customHeight="1" x14ac:dyDescent="0.25">
      <c r="A12" s="336" t="s">
        <v>101</v>
      </c>
      <c r="B12" s="189" t="s">
        <v>38</v>
      </c>
      <c r="C12" s="190" t="s">
        <v>82</v>
      </c>
      <c r="D12" s="191" t="s">
        <v>13</v>
      </c>
      <c r="E12" s="192" t="s">
        <v>13</v>
      </c>
      <c r="F12" s="190" t="s">
        <v>82</v>
      </c>
      <c r="G12" s="191" t="s">
        <v>13</v>
      </c>
      <c r="H12" s="192" t="s">
        <v>13</v>
      </c>
      <c r="I12" s="190" t="s">
        <v>82</v>
      </c>
      <c r="J12" s="191" t="s">
        <v>13</v>
      </c>
      <c r="K12" s="192" t="s">
        <v>13</v>
      </c>
      <c r="L12" s="190">
        <v>4</v>
      </c>
      <c r="M12" s="191">
        <v>2</v>
      </c>
      <c r="N12" s="192">
        <v>280</v>
      </c>
      <c r="O12" s="190" t="s">
        <v>82</v>
      </c>
      <c r="P12" s="191" t="s">
        <v>13</v>
      </c>
      <c r="Q12" s="192" t="s">
        <v>13</v>
      </c>
      <c r="R12" s="190" t="s">
        <v>82</v>
      </c>
      <c r="S12" s="191" t="s">
        <v>13</v>
      </c>
      <c r="T12" s="192" t="s">
        <v>13</v>
      </c>
      <c r="U12" s="190">
        <v>90</v>
      </c>
      <c r="V12" s="191">
        <v>144</v>
      </c>
      <c r="W12" s="192">
        <v>115</v>
      </c>
      <c r="X12" s="193">
        <f t="shared" ref="X12" si="12">+L12+U12</f>
        <v>94</v>
      </c>
      <c r="Y12" s="194">
        <f t="shared" ref="Y12" si="13">M12+V12</f>
        <v>146</v>
      </c>
      <c r="Z12" s="195">
        <f t="shared" ref="Z12" si="14">+Y12+X12</f>
        <v>240</v>
      </c>
    </row>
    <row r="13" spans="1:26" ht="31.5" customHeight="1" x14ac:dyDescent="0.25">
      <c r="A13" s="336"/>
      <c r="B13" s="185" t="s">
        <v>74</v>
      </c>
      <c r="C13" s="186" t="s">
        <v>15</v>
      </c>
      <c r="D13" s="187" t="s">
        <v>15</v>
      </c>
      <c r="E13" s="188" t="s">
        <v>15</v>
      </c>
      <c r="F13" s="186" t="s">
        <v>15</v>
      </c>
      <c r="G13" s="187" t="s">
        <v>15</v>
      </c>
      <c r="H13" s="188" t="s">
        <v>15</v>
      </c>
      <c r="I13" s="186" t="s">
        <v>15</v>
      </c>
      <c r="J13" s="187" t="s">
        <v>15</v>
      </c>
      <c r="K13" s="188" t="s">
        <v>15</v>
      </c>
      <c r="L13" s="186">
        <f t="shared" ref="L13:N13" si="15">L12/L$28</f>
        <v>0.125</v>
      </c>
      <c r="M13" s="187">
        <f t="shared" si="15"/>
        <v>5.5555555555555552E-2</v>
      </c>
      <c r="N13" s="188">
        <f t="shared" si="15"/>
        <v>4.117647058823529</v>
      </c>
      <c r="O13" s="186" t="s">
        <v>15</v>
      </c>
      <c r="P13" s="187" t="s">
        <v>15</v>
      </c>
      <c r="Q13" s="188" t="s">
        <v>15</v>
      </c>
      <c r="R13" s="186" t="s">
        <v>15</v>
      </c>
      <c r="S13" s="187" t="s">
        <v>15</v>
      </c>
      <c r="T13" s="188" t="s">
        <v>15</v>
      </c>
      <c r="U13" s="186">
        <f t="shared" ref="U13:Z13" si="16">U12/U$28</f>
        <v>0.10465116279069768</v>
      </c>
      <c r="V13" s="187">
        <f t="shared" si="16"/>
        <v>0.14443329989969911</v>
      </c>
      <c r="W13" s="188">
        <f t="shared" si="16"/>
        <v>6.192784060312332E-2</v>
      </c>
      <c r="X13" s="186">
        <f t="shared" si="16"/>
        <v>0.10538116591928251</v>
      </c>
      <c r="Y13" s="187">
        <f t="shared" si="16"/>
        <v>0.14133591481122942</v>
      </c>
      <c r="Z13" s="188">
        <f t="shared" si="16"/>
        <v>0.12467532467532468</v>
      </c>
    </row>
    <row r="14" spans="1:26" ht="31.5" customHeight="1" x14ac:dyDescent="0.25">
      <c r="A14" s="336" t="s">
        <v>102</v>
      </c>
      <c r="B14" s="189" t="s">
        <v>38</v>
      </c>
      <c r="C14" s="190" t="s">
        <v>82</v>
      </c>
      <c r="D14" s="191" t="s">
        <v>13</v>
      </c>
      <c r="E14" s="192" t="s">
        <v>13</v>
      </c>
      <c r="F14" s="190" t="s">
        <v>82</v>
      </c>
      <c r="G14" s="191" t="s">
        <v>13</v>
      </c>
      <c r="H14" s="192" t="s">
        <v>13</v>
      </c>
      <c r="I14" s="190" t="s">
        <v>82</v>
      </c>
      <c r="J14" s="191" t="s">
        <v>13</v>
      </c>
      <c r="K14" s="192" t="s">
        <v>13</v>
      </c>
      <c r="L14" s="190">
        <v>3</v>
      </c>
      <c r="M14" s="191">
        <v>3</v>
      </c>
      <c r="N14" s="192">
        <v>256</v>
      </c>
      <c r="O14" s="190" t="s">
        <v>82</v>
      </c>
      <c r="P14" s="191" t="s">
        <v>13</v>
      </c>
      <c r="Q14" s="192" t="s">
        <v>13</v>
      </c>
      <c r="R14" s="190" t="s">
        <v>82</v>
      </c>
      <c r="S14" s="191" t="s">
        <v>13</v>
      </c>
      <c r="T14" s="192" t="s">
        <v>13</v>
      </c>
      <c r="U14" s="190">
        <v>117</v>
      </c>
      <c r="V14" s="191">
        <v>147</v>
      </c>
      <c r="W14" s="192">
        <v>148</v>
      </c>
      <c r="X14" s="193">
        <f t="shared" ref="X14" si="17">+L14+U14</f>
        <v>120</v>
      </c>
      <c r="Y14" s="194">
        <f t="shared" ref="Y14" si="18">M14+V14</f>
        <v>150</v>
      </c>
      <c r="Z14" s="195">
        <f t="shared" ref="Z14" si="19">+Y14+X14</f>
        <v>270</v>
      </c>
    </row>
    <row r="15" spans="1:26" ht="31.5" customHeight="1" x14ac:dyDescent="0.25">
      <c r="A15" s="336"/>
      <c r="B15" s="185" t="s">
        <v>74</v>
      </c>
      <c r="C15" s="186" t="s">
        <v>15</v>
      </c>
      <c r="D15" s="187" t="s">
        <v>15</v>
      </c>
      <c r="E15" s="188" t="s">
        <v>15</v>
      </c>
      <c r="F15" s="186" t="s">
        <v>15</v>
      </c>
      <c r="G15" s="187" t="s">
        <v>15</v>
      </c>
      <c r="H15" s="188" t="s">
        <v>15</v>
      </c>
      <c r="I15" s="186" t="s">
        <v>15</v>
      </c>
      <c r="J15" s="187" t="s">
        <v>15</v>
      </c>
      <c r="K15" s="188" t="s">
        <v>15</v>
      </c>
      <c r="L15" s="186">
        <f t="shared" ref="L15:N15" si="20">L14/L$28</f>
        <v>9.375E-2</v>
      </c>
      <c r="M15" s="187">
        <f t="shared" si="20"/>
        <v>8.3333333333333329E-2</v>
      </c>
      <c r="N15" s="188">
        <f t="shared" si="20"/>
        <v>3.7647058823529411</v>
      </c>
      <c r="O15" s="186" t="s">
        <v>15</v>
      </c>
      <c r="P15" s="187" t="s">
        <v>15</v>
      </c>
      <c r="Q15" s="188" t="s">
        <v>15</v>
      </c>
      <c r="R15" s="186" t="s">
        <v>15</v>
      </c>
      <c r="S15" s="187" t="s">
        <v>15</v>
      </c>
      <c r="T15" s="188" t="s">
        <v>15</v>
      </c>
      <c r="U15" s="186">
        <f t="shared" ref="U15:Z15" si="21">U14/U$28</f>
        <v>0.13604651162790699</v>
      </c>
      <c r="V15" s="187">
        <f t="shared" si="21"/>
        <v>0.14744232698094284</v>
      </c>
      <c r="W15" s="188">
        <f t="shared" si="21"/>
        <v>7.9698438341410882E-2</v>
      </c>
      <c r="X15" s="186">
        <f t="shared" si="21"/>
        <v>0.13452914798206278</v>
      </c>
      <c r="Y15" s="187">
        <f t="shared" si="21"/>
        <v>0.14520813165537269</v>
      </c>
      <c r="Z15" s="188">
        <f t="shared" si="21"/>
        <v>0.14025974025974025</v>
      </c>
    </row>
    <row r="16" spans="1:26" ht="31.5" customHeight="1" x14ac:dyDescent="0.25">
      <c r="A16" s="336" t="s">
        <v>103</v>
      </c>
      <c r="B16" s="189" t="s">
        <v>38</v>
      </c>
      <c r="C16" s="190" t="s">
        <v>82</v>
      </c>
      <c r="D16" s="191" t="s">
        <v>13</v>
      </c>
      <c r="E16" s="192" t="s">
        <v>13</v>
      </c>
      <c r="F16" s="190" t="s">
        <v>82</v>
      </c>
      <c r="G16" s="191" t="s">
        <v>13</v>
      </c>
      <c r="H16" s="192" t="s">
        <v>13</v>
      </c>
      <c r="I16" s="190" t="s">
        <v>82</v>
      </c>
      <c r="J16" s="191" t="s">
        <v>13</v>
      </c>
      <c r="K16" s="192" t="s">
        <v>13</v>
      </c>
      <c r="L16" s="190">
        <v>2</v>
      </c>
      <c r="M16" s="191">
        <v>4</v>
      </c>
      <c r="N16" s="192">
        <v>254</v>
      </c>
      <c r="O16" s="190" t="s">
        <v>82</v>
      </c>
      <c r="P16" s="191" t="s">
        <v>13</v>
      </c>
      <c r="Q16" s="192" t="s">
        <v>13</v>
      </c>
      <c r="R16" s="190" t="s">
        <v>82</v>
      </c>
      <c r="S16" s="191" t="s">
        <v>13</v>
      </c>
      <c r="T16" s="192" t="s">
        <v>13</v>
      </c>
      <c r="U16" s="190">
        <v>154</v>
      </c>
      <c r="V16" s="191">
        <v>162</v>
      </c>
      <c r="W16" s="192">
        <v>154</v>
      </c>
      <c r="X16" s="193">
        <f t="shared" ref="X16" si="22">+L16+U16</f>
        <v>156</v>
      </c>
      <c r="Y16" s="194">
        <f t="shared" ref="Y16" si="23">M16+V16</f>
        <v>166</v>
      </c>
      <c r="Z16" s="195">
        <f t="shared" ref="Z16" si="24">+Y16+X16</f>
        <v>322</v>
      </c>
    </row>
    <row r="17" spans="1:26" ht="31.5" customHeight="1" x14ac:dyDescent="0.25">
      <c r="A17" s="336"/>
      <c r="B17" s="185" t="s">
        <v>74</v>
      </c>
      <c r="C17" s="186" t="s">
        <v>15</v>
      </c>
      <c r="D17" s="187" t="s">
        <v>15</v>
      </c>
      <c r="E17" s="188" t="s">
        <v>15</v>
      </c>
      <c r="F17" s="186" t="s">
        <v>15</v>
      </c>
      <c r="G17" s="187" t="s">
        <v>15</v>
      </c>
      <c r="H17" s="188" t="s">
        <v>15</v>
      </c>
      <c r="I17" s="186" t="s">
        <v>15</v>
      </c>
      <c r="J17" s="187" t="s">
        <v>15</v>
      </c>
      <c r="K17" s="188" t="s">
        <v>15</v>
      </c>
      <c r="L17" s="186">
        <f t="shared" ref="L17:N17" si="25">L16/L$28</f>
        <v>6.25E-2</v>
      </c>
      <c r="M17" s="187">
        <f t="shared" si="25"/>
        <v>0.1111111111111111</v>
      </c>
      <c r="N17" s="188">
        <f t="shared" si="25"/>
        <v>3.7352941176470589</v>
      </c>
      <c r="O17" s="186" t="s">
        <v>15</v>
      </c>
      <c r="P17" s="187" t="s">
        <v>15</v>
      </c>
      <c r="Q17" s="188" t="s">
        <v>15</v>
      </c>
      <c r="R17" s="186" t="s">
        <v>15</v>
      </c>
      <c r="S17" s="187" t="s">
        <v>15</v>
      </c>
      <c r="T17" s="188" t="s">
        <v>15</v>
      </c>
      <c r="U17" s="186">
        <f t="shared" ref="U17:Z17" si="26">U16/U$28</f>
        <v>0.17906976744186046</v>
      </c>
      <c r="V17" s="187">
        <f t="shared" si="26"/>
        <v>0.1624874623871615</v>
      </c>
      <c r="W17" s="188">
        <f t="shared" si="26"/>
        <v>8.2929456112008609E-2</v>
      </c>
      <c r="X17" s="186">
        <f t="shared" si="26"/>
        <v>0.17488789237668162</v>
      </c>
      <c r="Y17" s="187">
        <f t="shared" si="26"/>
        <v>0.16069699903194579</v>
      </c>
      <c r="Z17" s="188">
        <f t="shared" si="26"/>
        <v>0.16727272727272727</v>
      </c>
    </row>
    <row r="18" spans="1:26" ht="31.5" customHeight="1" x14ac:dyDescent="0.25">
      <c r="A18" s="336" t="s">
        <v>104</v>
      </c>
      <c r="B18" s="189" t="s">
        <v>38</v>
      </c>
      <c r="C18" s="190" t="s">
        <v>82</v>
      </c>
      <c r="D18" s="191" t="s">
        <v>13</v>
      </c>
      <c r="E18" s="192" t="s">
        <v>13</v>
      </c>
      <c r="F18" s="190" t="s">
        <v>82</v>
      </c>
      <c r="G18" s="191" t="s">
        <v>13</v>
      </c>
      <c r="H18" s="192" t="s">
        <v>13</v>
      </c>
      <c r="I18" s="190" t="s">
        <v>82</v>
      </c>
      <c r="J18" s="191" t="s">
        <v>13</v>
      </c>
      <c r="K18" s="192" t="s">
        <v>13</v>
      </c>
      <c r="L18" s="190">
        <v>4</v>
      </c>
      <c r="M18" s="191">
        <v>5</v>
      </c>
      <c r="N18" s="192">
        <v>223</v>
      </c>
      <c r="O18" s="190" t="s">
        <v>82</v>
      </c>
      <c r="P18" s="191" t="s">
        <v>13</v>
      </c>
      <c r="Q18" s="192" t="s">
        <v>13</v>
      </c>
      <c r="R18" s="190" t="s">
        <v>82</v>
      </c>
      <c r="S18" s="191" t="s">
        <v>13</v>
      </c>
      <c r="T18" s="192" t="s">
        <v>13</v>
      </c>
      <c r="U18" s="190">
        <v>98</v>
      </c>
      <c r="V18" s="191">
        <v>90</v>
      </c>
      <c r="W18" s="192">
        <v>131</v>
      </c>
      <c r="X18" s="193">
        <f t="shared" ref="X18" si="27">+L18+U18</f>
        <v>102</v>
      </c>
      <c r="Y18" s="194">
        <f t="shared" ref="Y18" si="28">M18+V18</f>
        <v>95</v>
      </c>
      <c r="Z18" s="195">
        <f t="shared" ref="Z18" si="29">+Y18+X18</f>
        <v>197</v>
      </c>
    </row>
    <row r="19" spans="1:26" ht="31.5" customHeight="1" x14ac:dyDescent="0.25">
      <c r="A19" s="336"/>
      <c r="B19" s="185" t="s">
        <v>74</v>
      </c>
      <c r="C19" s="186" t="s">
        <v>15</v>
      </c>
      <c r="D19" s="187" t="s">
        <v>15</v>
      </c>
      <c r="E19" s="188" t="s">
        <v>15</v>
      </c>
      <c r="F19" s="186" t="s">
        <v>15</v>
      </c>
      <c r="G19" s="187" t="s">
        <v>15</v>
      </c>
      <c r="H19" s="188" t="s">
        <v>15</v>
      </c>
      <c r="I19" s="186" t="s">
        <v>15</v>
      </c>
      <c r="J19" s="187" t="s">
        <v>15</v>
      </c>
      <c r="K19" s="188" t="s">
        <v>15</v>
      </c>
      <c r="L19" s="186">
        <f t="shared" ref="L19:N19" si="30">L18/L$28</f>
        <v>0.125</v>
      </c>
      <c r="M19" s="187">
        <f t="shared" si="30"/>
        <v>0.1388888888888889</v>
      </c>
      <c r="N19" s="188">
        <f t="shared" si="30"/>
        <v>3.2794117647058822</v>
      </c>
      <c r="O19" s="186" t="s">
        <v>15</v>
      </c>
      <c r="P19" s="187" t="s">
        <v>15</v>
      </c>
      <c r="Q19" s="188" t="s">
        <v>15</v>
      </c>
      <c r="R19" s="186" t="s">
        <v>15</v>
      </c>
      <c r="S19" s="187" t="s">
        <v>15</v>
      </c>
      <c r="T19" s="188" t="s">
        <v>15</v>
      </c>
      <c r="U19" s="186">
        <f t="shared" ref="U19:Z19" si="31">U18/U$28</f>
        <v>0.11395348837209303</v>
      </c>
      <c r="V19" s="187">
        <f t="shared" si="31"/>
        <v>9.0270812437311942E-2</v>
      </c>
      <c r="W19" s="188">
        <f t="shared" si="31"/>
        <v>7.0543887991383947E-2</v>
      </c>
      <c r="X19" s="186">
        <f t="shared" si="31"/>
        <v>0.11434977578475336</v>
      </c>
      <c r="Y19" s="187">
        <f t="shared" si="31"/>
        <v>9.1965150048402708E-2</v>
      </c>
      <c r="Z19" s="188">
        <f t="shared" si="31"/>
        <v>0.10233766233766234</v>
      </c>
    </row>
    <row r="20" spans="1:26" ht="31.5" customHeight="1" x14ac:dyDescent="0.25">
      <c r="A20" s="336" t="s">
        <v>105</v>
      </c>
      <c r="B20" s="189" t="s">
        <v>38</v>
      </c>
      <c r="C20" s="190" t="s">
        <v>82</v>
      </c>
      <c r="D20" s="191" t="s">
        <v>13</v>
      </c>
      <c r="E20" s="192" t="s">
        <v>13</v>
      </c>
      <c r="F20" s="190" t="s">
        <v>82</v>
      </c>
      <c r="G20" s="191" t="s">
        <v>13</v>
      </c>
      <c r="H20" s="192" t="s">
        <v>13</v>
      </c>
      <c r="I20" s="190" t="s">
        <v>82</v>
      </c>
      <c r="J20" s="191" t="s">
        <v>13</v>
      </c>
      <c r="K20" s="192" t="s">
        <v>13</v>
      </c>
      <c r="L20" s="190">
        <v>3</v>
      </c>
      <c r="M20" s="191">
        <v>8</v>
      </c>
      <c r="N20" s="192">
        <v>201</v>
      </c>
      <c r="O20" s="190" t="s">
        <v>82</v>
      </c>
      <c r="P20" s="191" t="s">
        <v>13</v>
      </c>
      <c r="Q20" s="192" t="s">
        <v>13</v>
      </c>
      <c r="R20" s="190" t="s">
        <v>82</v>
      </c>
      <c r="S20" s="191" t="s">
        <v>13</v>
      </c>
      <c r="T20" s="192" t="s">
        <v>13</v>
      </c>
      <c r="U20" s="190">
        <v>82</v>
      </c>
      <c r="V20" s="191">
        <v>72</v>
      </c>
      <c r="W20" s="192">
        <v>110</v>
      </c>
      <c r="X20" s="193">
        <f t="shared" ref="X20" si="32">+L20+U20</f>
        <v>85</v>
      </c>
      <c r="Y20" s="194">
        <f t="shared" ref="Y20" si="33">M20+V20</f>
        <v>80</v>
      </c>
      <c r="Z20" s="195">
        <f t="shared" ref="Z20" si="34">+Y20+X20</f>
        <v>165</v>
      </c>
    </row>
    <row r="21" spans="1:26" ht="31.5" customHeight="1" x14ac:dyDescent="0.25">
      <c r="A21" s="336"/>
      <c r="B21" s="185" t="s">
        <v>74</v>
      </c>
      <c r="C21" s="186" t="s">
        <v>15</v>
      </c>
      <c r="D21" s="187" t="s">
        <v>15</v>
      </c>
      <c r="E21" s="188" t="s">
        <v>15</v>
      </c>
      <c r="F21" s="186" t="s">
        <v>15</v>
      </c>
      <c r="G21" s="187" t="s">
        <v>15</v>
      </c>
      <c r="H21" s="188" t="s">
        <v>15</v>
      </c>
      <c r="I21" s="186" t="s">
        <v>15</v>
      </c>
      <c r="J21" s="187" t="s">
        <v>15</v>
      </c>
      <c r="K21" s="188" t="s">
        <v>15</v>
      </c>
      <c r="L21" s="186">
        <f t="shared" ref="L21:N21" si="35">L20/L$28</f>
        <v>9.375E-2</v>
      </c>
      <c r="M21" s="187">
        <f t="shared" si="35"/>
        <v>0.22222222222222221</v>
      </c>
      <c r="N21" s="188">
        <f t="shared" si="35"/>
        <v>2.9558823529411766</v>
      </c>
      <c r="O21" s="186" t="s">
        <v>15</v>
      </c>
      <c r="P21" s="187" t="s">
        <v>15</v>
      </c>
      <c r="Q21" s="188" t="s">
        <v>15</v>
      </c>
      <c r="R21" s="186" t="s">
        <v>15</v>
      </c>
      <c r="S21" s="187" t="s">
        <v>15</v>
      </c>
      <c r="T21" s="188" t="s">
        <v>15</v>
      </c>
      <c r="U21" s="186">
        <f t="shared" ref="U21:Z21" si="36">U20/U$28</f>
        <v>9.5348837209302331E-2</v>
      </c>
      <c r="V21" s="187">
        <f t="shared" si="36"/>
        <v>7.2216649949849554E-2</v>
      </c>
      <c r="W21" s="188">
        <f t="shared" si="36"/>
        <v>5.9235325794291867E-2</v>
      </c>
      <c r="X21" s="186">
        <f t="shared" si="36"/>
        <v>9.52914798206278E-2</v>
      </c>
      <c r="Y21" s="187">
        <f t="shared" si="36"/>
        <v>7.7444336882865436E-2</v>
      </c>
      <c r="Z21" s="188">
        <f t="shared" si="36"/>
        <v>8.5714285714285715E-2</v>
      </c>
    </row>
    <row r="22" spans="1:26" ht="31.5" customHeight="1" x14ac:dyDescent="0.25">
      <c r="A22" s="336" t="s">
        <v>106</v>
      </c>
      <c r="B22" s="189" t="s">
        <v>38</v>
      </c>
      <c r="C22" s="190" t="s">
        <v>82</v>
      </c>
      <c r="D22" s="191" t="s">
        <v>13</v>
      </c>
      <c r="E22" s="192" t="s">
        <v>13</v>
      </c>
      <c r="F22" s="190" t="s">
        <v>82</v>
      </c>
      <c r="G22" s="191" t="s">
        <v>13</v>
      </c>
      <c r="H22" s="192" t="s">
        <v>13</v>
      </c>
      <c r="I22" s="190" t="s">
        <v>82</v>
      </c>
      <c r="J22" s="191" t="s">
        <v>13</v>
      </c>
      <c r="K22" s="192" t="s">
        <v>13</v>
      </c>
      <c r="L22" s="190">
        <v>3</v>
      </c>
      <c r="M22" s="191">
        <v>6</v>
      </c>
      <c r="N22" s="192">
        <v>150</v>
      </c>
      <c r="O22" s="190" t="s">
        <v>82</v>
      </c>
      <c r="P22" s="191" t="s">
        <v>13</v>
      </c>
      <c r="Q22" s="192" t="s">
        <v>13</v>
      </c>
      <c r="R22" s="190" t="s">
        <v>82</v>
      </c>
      <c r="S22" s="191" t="s">
        <v>13</v>
      </c>
      <c r="T22" s="192" t="s">
        <v>13</v>
      </c>
      <c r="U22" s="190">
        <v>76</v>
      </c>
      <c r="V22" s="191">
        <v>84</v>
      </c>
      <c r="W22" s="192">
        <v>83</v>
      </c>
      <c r="X22" s="193">
        <f t="shared" ref="X22" si="37">+L22+U22</f>
        <v>79</v>
      </c>
      <c r="Y22" s="194">
        <f t="shared" ref="Y22" si="38">M22+V22</f>
        <v>90</v>
      </c>
      <c r="Z22" s="195">
        <f t="shared" ref="Z22" si="39">+Y22+X22</f>
        <v>169</v>
      </c>
    </row>
    <row r="23" spans="1:26" ht="31.5" customHeight="1" x14ac:dyDescent="0.25">
      <c r="A23" s="336"/>
      <c r="B23" s="185" t="s">
        <v>74</v>
      </c>
      <c r="C23" s="186" t="s">
        <v>15</v>
      </c>
      <c r="D23" s="187" t="s">
        <v>15</v>
      </c>
      <c r="E23" s="188" t="s">
        <v>15</v>
      </c>
      <c r="F23" s="186" t="s">
        <v>15</v>
      </c>
      <c r="G23" s="187" t="s">
        <v>15</v>
      </c>
      <c r="H23" s="188" t="s">
        <v>15</v>
      </c>
      <c r="I23" s="186" t="s">
        <v>15</v>
      </c>
      <c r="J23" s="187" t="s">
        <v>15</v>
      </c>
      <c r="K23" s="188" t="s">
        <v>15</v>
      </c>
      <c r="L23" s="186">
        <f t="shared" ref="L23:N23" si="40">L22/L$28</f>
        <v>9.375E-2</v>
      </c>
      <c r="M23" s="187">
        <f t="shared" si="40"/>
        <v>0.16666666666666666</v>
      </c>
      <c r="N23" s="188">
        <f t="shared" si="40"/>
        <v>2.2058823529411766</v>
      </c>
      <c r="O23" s="186" t="s">
        <v>15</v>
      </c>
      <c r="P23" s="187" t="s">
        <v>15</v>
      </c>
      <c r="Q23" s="188" t="s">
        <v>15</v>
      </c>
      <c r="R23" s="186" t="s">
        <v>15</v>
      </c>
      <c r="S23" s="187" t="s">
        <v>15</v>
      </c>
      <c r="T23" s="188" t="s">
        <v>15</v>
      </c>
      <c r="U23" s="186">
        <f t="shared" ref="U23:Z23" si="41">U22/U$28</f>
        <v>8.8372093023255813E-2</v>
      </c>
      <c r="V23" s="187">
        <f t="shared" si="41"/>
        <v>8.425275827482448E-2</v>
      </c>
      <c r="W23" s="188">
        <f t="shared" si="41"/>
        <v>4.4695745826602046E-2</v>
      </c>
      <c r="X23" s="186">
        <f t="shared" si="41"/>
        <v>8.856502242152467E-2</v>
      </c>
      <c r="Y23" s="187">
        <f t="shared" si="41"/>
        <v>8.7124878993223617E-2</v>
      </c>
      <c r="Z23" s="188">
        <f t="shared" si="41"/>
        <v>8.7792207792207796E-2</v>
      </c>
    </row>
    <row r="24" spans="1:26" ht="31.5" customHeight="1" x14ac:dyDescent="0.25">
      <c r="A24" s="336" t="s">
        <v>107</v>
      </c>
      <c r="B24" s="189" t="s">
        <v>38</v>
      </c>
      <c r="C24" s="190" t="s">
        <v>82</v>
      </c>
      <c r="D24" s="191" t="s">
        <v>13</v>
      </c>
      <c r="E24" s="192" t="s">
        <v>13</v>
      </c>
      <c r="F24" s="190" t="s">
        <v>82</v>
      </c>
      <c r="G24" s="191" t="s">
        <v>13</v>
      </c>
      <c r="H24" s="192" t="s">
        <v>13</v>
      </c>
      <c r="I24" s="190" t="s">
        <v>82</v>
      </c>
      <c r="J24" s="191" t="s">
        <v>13</v>
      </c>
      <c r="K24" s="192" t="s">
        <v>13</v>
      </c>
      <c r="L24" s="190">
        <v>3</v>
      </c>
      <c r="M24" s="191">
        <v>1</v>
      </c>
      <c r="N24" s="192">
        <v>107</v>
      </c>
      <c r="O24" s="190" t="s">
        <v>82</v>
      </c>
      <c r="P24" s="191" t="s">
        <v>13</v>
      </c>
      <c r="Q24" s="192" t="s">
        <v>13</v>
      </c>
      <c r="R24" s="190" t="s">
        <v>82</v>
      </c>
      <c r="S24" s="191" t="s">
        <v>13</v>
      </c>
      <c r="T24" s="192" t="s">
        <v>13</v>
      </c>
      <c r="U24" s="190">
        <v>49</v>
      </c>
      <c r="V24" s="191">
        <v>48</v>
      </c>
      <c r="W24" s="192">
        <v>82</v>
      </c>
      <c r="X24" s="193">
        <f t="shared" ref="X24" si="42">+L24+U24</f>
        <v>52</v>
      </c>
      <c r="Y24" s="194">
        <f t="shared" ref="Y24" si="43">M24+V24</f>
        <v>49</v>
      </c>
      <c r="Z24" s="195">
        <f t="shared" ref="Z24" si="44">+Y24+X24</f>
        <v>101</v>
      </c>
    </row>
    <row r="25" spans="1:26" ht="31.5" customHeight="1" x14ac:dyDescent="0.25">
      <c r="A25" s="336"/>
      <c r="B25" s="185" t="s">
        <v>74</v>
      </c>
      <c r="C25" s="186" t="s">
        <v>15</v>
      </c>
      <c r="D25" s="187" t="s">
        <v>15</v>
      </c>
      <c r="E25" s="188" t="s">
        <v>15</v>
      </c>
      <c r="F25" s="186" t="s">
        <v>15</v>
      </c>
      <c r="G25" s="187" t="s">
        <v>15</v>
      </c>
      <c r="H25" s="188" t="s">
        <v>15</v>
      </c>
      <c r="I25" s="186" t="s">
        <v>15</v>
      </c>
      <c r="J25" s="187" t="s">
        <v>15</v>
      </c>
      <c r="K25" s="188" t="s">
        <v>15</v>
      </c>
      <c r="L25" s="186">
        <f t="shared" ref="L25:N25" si="45">L24/L$28</f>
        <v>9.375E-2</v>
      </c>
      <c r="M25" s="187">
        <f t="shared" si="45"/>
        <v>2.7777777777777776E-2</v>
      </c>
      <c r="N25" s="188">
        <f t="shared" si="45"/>
        <v>1.5735294117647058</v>
      </c>
      <c r="O25" s="186" t="s">
        <v>15</v>
      </c>
      <c r="P25" s="187" t="s">
        <v>15</v>
      </c>
      <c r="Q25" s="188" t="s">
        <v>15</v>
      </c>
      <c r="R25" s="186" t="s">
        <v>15</v>
      </c>
      <c r="S25" s="187" t="s">
        <v>15</v>
      </c>
      <c r="T25" s="188" t="s">
        <v>15</v>
      </c>
      <c r="U25" s="186">
        <f t="shared" ref="U25:Z25" si="46">U24/U$28</f>
        <v>5.6976744186046514E-2</v>
      </c>
      <c r="V25" s="187">
        <f t="shared" si="46"/>
        <v>4.8144433299899696E-2</v>
      </c>
      <c r="W25" s="188">
        <f t="shared" si="46"/>
        <v>4.4157242864835758E-2</v>
      </c>
      <c r="X25" s="186">
        <f t="shared" si="46"/>
        <v>5.829596412556054E-2</v>
      </c>
      <c r="Y25" s="187">
        <f t="shared" si="46"/>
        <v>4.7434656340755083E-2</v>
      </c>
      <c r="Z25" s="188">
        <f t="shared" si="46"/>
        <v>5.2467532467532468E-2</v>
      </c>
    </row>
    <row r="26" spans="1:26" ht="31.5" customHeight="1" x14ac:dyDescent="0.25">
      <c r="A26" s="336" t="s">
        <v>108</v>
      </c>
      <c r="B26" s="189" t="s">
        <v>38</v>
      </c>
      <c r="C26" s="190" t="s">
        <v>82</v>
      </c>
      <c r="D26" s="191" t="s">
        <v>13</v>
      </c>
      <c r="E26" s="192" t="s">
        <v>13</v>
      </c>
      <c r="F26" s="190" t="s">
        <v>82</v>
      </c>
      <c r="G26" s="191" t="s">
        <v>13</v>
      </c>
      <c r="H26" s="192" t="s">
        <v>13</v>
      </c>
      <c r="I26" s="190" t="s">
        <v>82</v>
      </c>
      <c r="J26" s="191" t="s">
        <v>13</v>
      </c>
      <c r="K26" s="192" t="s">
        <v>13</v>
      </c>
      <c r="L26" s="190">
        <v>2</v>
      </c>
      <c r="M26" s="191">
        <v>2</v>
      </c>
      <c r="N26" s="192">
        <v>142</v>
      </c>
      <c r="O26" s="190" t="s">
        <v>82</v>
      </c>
      <c r="P26" s="191" t="s">
        <v>13</v>
      </c>
      <c r="Q26" s="192" t="s">
        <v>13</v>
      </c>
      <c r="R26" s="190" t="s">
        <v>82</v>
      </c>
      <c r="S26" s="191" t="s">
        <v>13</v>
      </c>
      <c r="T26" s="192" t="s">
        <v>13</v>
      </c>
      <c r="U26" s="190">
        <v>63</v>
      </c>
      <c r="V26" s="191">
        <v>72</v>
      </c>
      <c r="W26" s="192">
        <v>68</v>
      </c>
      <c r="X26" s="193">
        <f t="shared" ref="X26" si="47">+L26+U26</f>
        <v>65</v>
      </c>
      <c r="Y26" s="194">
        <f t="shared" ref="Y26" si="48">M26+V26</f>
        <v>74</v>
      </c>
      <c r="Z26" s="195">
        <f t="shared" ref="Z26" si="49">+Y26+X26</f>
        <v>139</v>
      </c>
    </row>
    <row r="27" spans="1:26" ht="31.5" customHeight="1" thickBot="1" x14ac:dyDescent="0.3">
      <c r="A27" s="339"/>
      <c r="B27" s="196" t="s">
        <v>74</v>
      </c>
      <c r="C27" s="197" t="s">
        <v>15</v>
      </c>
      <c r="D27" s="198" t="s">
        <v>15</v>
      </c>
      <c r="E27" s="199" t="s">
        <v>15</v>
      </c>
      <c r="F27" s="197" t="s">
        <v>15</v>
      </c>
      <c r="G27" s="198" t="s">
        <v>15</v>
      </c>
      <c r="H27" s="199" t="s">
        <v>15</v>
      </c>
      <c r="I27" s="197" t="s">
        <v>15</v>
      </c>
      <c r="J27" s="198" t="s">
        <v>15</v>
      </c>
      <c r="K27" s="199" t="s">
        <v>15</v>
      </c>
      <c r="L27" s="197">
        <f t="shared" ref="L27:N27" si="50">L26/L$28</f>
        <v>6.25E-2</v>
      </c>
      <c r="M27" s="198">
        <f t="shared" si="50"/>
        <v>5.5555555555555552E-2</v>
      </c>
      <c r="N27" s="199">
        <f t="shared" si="50"/>
        <v>2.0882352941176472</v>
      </c>
      <c r="O27" s="197" t="s">
        <v>15</v>
      </c>
      <c r="P27" s="198" t="s">
        <v>15</v>
      </c>
      <c r="Q27" s="199" t="s">
        <v>15</v>
      </c>
      <c r="R27" s="197" t="s">
        <v>15</v>
      </c>
      <c r="S27" s="198" t="s">
        <v>15</v>
      </c>
      <c r="T27" s="199" t="s">
        <v>15</v>
      </c>
      <c r="U27" s="197">
        <f t="shared" ref="U27:Z27" si="51">U26/U$28</f>
        <v>7.3255813953488375E-2</v>
      </c>
      <c r="V27" s="198">
        <f t="shared" si="51"/>
        <v>7.2216649949849554E-2</v>
      </c>
      <c r="W27" s="199">
        <f t="shared" si="51"/>
        <v>3.66182014001077E-2</v>
      </c>
      <c r="X27" s="186">
        <f t="shared" si="51"/>
        <v>7.2869955156950675E-2</v>
      </c>
      <c r="Y27" s="187">
        <f t="shared" si="51"/>
        <v>7.1636011616650536E-2</v>
      </c>
      <c r="Z27" s="199">
        <f t="shared" si="51"/>
        <v>7.2207792207792207E-2</v>
      </c>
    </row>
    <row r="28" spans="1:26" ht="31.5" customHeight="1" x14ac:dyDescent="0.25">
      <c r="A28" s="332" t="s">
        <v>109</v>
      </c>
      <c r="B28" s="180" t="s">
        <v>38</v>
      </c>
      <c r="C28" s="200" t="s">
        <v>82</v>
      </c>
      <c r="D28" s="201" t="s">
        <v>13</v>
      </c>
      <c r="E28" s="202" t="s">
        <v>13</v>
      </c>
      <c r="F28" s="200" t="s">
        <v>82</v>
      </c>
      <c r="G28" s="201" t="s">
        <v>13</v>
      </c>
      <c r="H28" s="202" t="s">
        <v>13</v>
      </c>
      <c r="I28" s="200" t="s">
        <v>82</v>
      </c>
      <c r="J28" s="201" t="s">
        <v>13</v>
      </c>
      <c r="K28" s="202" t="s">
        <v>13</v>
      </c>
      <c r="L28" s="200">
        <f>+L6+L8+L10+L12+L14+L16+L18+L20+L22+L24+L26</f>
        <v>32</v>
      </c>
      <c r="M28" s="203">
        <f>+M6+M8+M10+M12+M14+M16+M18+M20+M22+M24+M26</f>
        <v>36</v>
      </c>
      <c r="N28" s="202">
        <f>+M28+L28</f>
        <v>68</v>
      </c>
      <c r="O28" s="200" t="s">
        <v>82</v>
      </c>
      <c r="P28" s="203" t="s">
        <v>13</v>
      </c>
      <c r="Q28" s="202" t="s">
        <v>13</v>
      </c>
      <c r="R28" s="200" t="s">
        <v>82</v>
      </c>
      <c r="S28" s="201" t="s">
        <v>13</v>
      </c>
      <c r="T28" s="202" t="s">
        <v>13</v>
      </c>
      <c r="U28" s="200">
        <f>+U6+U8+U10+U12+U14+U16+U18+U20+U22+U24+U26</f>
        <v>860</v>
      </c>
      <c r="V28" s="203">
        <f>+V6+V8+V10+V12+V14+V16+V18+V20+V22+V24+V26</f>
        <v>997</v>
      </c>
      <c r="W28" s="202">
        <f>+V28+U28</f>
        <v>1857</v>
      </c>
      <c r="X28" s="200">
        <f>L28+U28</f>
        <v>892</v>
      </c>
      <c r="Y28" s="200">
        <f>M28+V28</f>
        <v>1033</v>
      </c>
      <c r="Z28" s="202">
        <f>+Y28+X28</f>
        <v>1925</v>
      </c>
    </row>
    <row r="29" spans="1:26" ht="31.5" customHeight="1" thickBot="1" x14ac:dyDescent="0.3">
      <c r="A29" s="340"/>
      <c r="B29" s="204" t="s">
        <v>74</v>
      </c>
      <c r="C29" s="205" t="s">
        <v>15</v>
      </c>
      <c r="D29" s="206" t="s">
        <v>15</v>
      </c>
      <c r="E29" s="207" t="s">
        <v>15</v>
      </c>
      <c r="F29" s="205" t="s">
        <v>15</v>
      </c>
      <c r="G29" s="206" t="s">
        <v>15</v>
      </c>
      <c r="H29" s="207" t="s">
        <v>15</v>
      </c>
      <c r="I29" s="205" t="s">
        <v>15</v>
      </c>
      <c r="J29" s="206" t="s">
        <v>15</v>
      </c>
      <c r="K29" s="207" t="s">
        <v>15</v>
      </c>
      <c r="L29" s="205">
        <f t="shared" ref="L29:N29" si="52">L28/L$28</f>
        <v>1</v>
      </c>
      <c r="M29" s="208">
        <f t="shared" si="52"/>
        <v>1</v>
      </c>
      <c r="N29" s="207">
        <f t="shared" si="52"/>
        <v>1</v>
      </c>
      <c r="O29" s="205" t="s">
        <v>15</v>
      </c>
      <c r="P29" s="208" t="s">
        <v>15</v>
      </c>
      <c r="Q29" s="207" t="s">
        <v>15</v>
      </c>
      <c r="R29" s="205" t="s">
        <v>15</v>
      </c>
      <c r="S29" s="206" t="s">
        <v>15</v>
      </c>
      <c r="T29" s="207" t="s">
        <v>15</v>
      </c>
      <c r="U29" s="205">
        <f t="shared" ref="U29:Z29" si="53">U28/U$28</f>
        <v>1</v>
      </c>
      <c r="V29" s="208">
        <f t="shared" si="53"/>
        <v>1</v>
      </c>
      <c r="W29" s="207">
        <f t="shared" si="53"/>
        <v>1</v>
      </c>
      <c r="X29" s="205">
        <f t="shared" si="53"/>
        <v>1</v>
      </c>
      <c r="Y29" s="206">
        <f t="shared" si="53"/>
        <v>1</v>
      </c>
      <c r="Z29" s="207">
        <f t="shared" si="53"/>
        <v>1</v>
      </c>
    </row>
    <row r="30" spans="1:26" ht="31.5" customHeight="1" thickBot="1" x14ac:dyDescent="0.3">
      <c r="A30" s="209"/>
      <c r="B30" s="79"/>
      <c r="C30" s="210"/>
      <c r="D30" s="210"/>
      <c r="E30" s="210"/>
      <c r="F30" s="210"/>
      <c r="G30" s="210"/>
      <c r="H30" s="210"/>
      <c r="I30" s="210"/>
      <c r="J30" s="210"/>
      <c r="K30" s="210"/>
      <c r="L30" s="210"/>
      <c r="M30" s="210"/>
      <c r="N30" s="210"/>
      <c r="O30" s="210"/>
      <c r="P30" s="210"/>
      <c r="Q30" s="210"/>
      <c r="R30" s="210"/>
      <c r="S30" s="210"/>
      <c r="T30" s="210"/>
      <c r="U30" s="210"/>
      <c r="V30" s="210"/>
      <c r="W30" s="210"/>
      <c r="X30" s="210"/>
      <c r="Y30" s="210"/>
      <c r="Z30" s="210"/>
    </row>
    <row r="31" spans="1:26" ht="42" customHeight="1" x14ac:dyDescent="0.25">
      <c r="A31" s="211" t="s">
        <v>110</v>
      </c>
      <c r="B31" s="212" t="s">
        <v>12</v>
      </c>
      <c r="C31" s="181" t="s">
        <v>13</v>
      </c>
      <c r="D31" s="182" t="s">
        <v>13</v>
      </c>
      <c r="E31" s="183" t="s">
        <v>13</v>
      </c>
      <c r="F31" s="181" t="s">
        <v>13</v>
      </c>
      <c r="G31" s="182" t="s">
        <v>13</v>
      </c>
      <c r="H31" s="183" t="s">
        <v>13</v>
      </c>
      <c r="I31" s="181" t="s">
        <v>13</v>
      </c>
      <c r="J31" s="182" t="s">
        <v>13</v>
      </c>
      <c r="K31" s="183" t="s">
        <v>13</v>
      </c>
      <c r="L31" s="181">
        <v>0</v>
      </c>
      <c r="M31" s="182">
        <v>0</v>
      </c>
      <c r="N31" s="183">
        <v>0</v>
      </c>
      <c r="O31" s="181" t="s">
        <v>13</v>
      </c>
      <c r="P31" s="182" t="s">
        <v>13</v>
      </c>
      <c r="Q31" s="183" t="s">
        <v>13</v>
      </c>
      <c r="R31" s="181" t="s">
        <v>13</v>
      </c>
      <c r="S31" s="182" t="s">
        <v>13</v>
      </c>
      <c r="T31" s="183" t="s">
        <v>13</v>
      </c>
      <c r="U31" s="181">
        <v>42</v>
      </c>
      <c r="V31" s="182">
        <v>39</v>
      </c>
      <c r="W31" s="183">
        <f>+V31+U31</f>
        <v>81</v>
      </c>
      <c r="X31" s="181">
        <f>L31+U31</f>
        <v>42</v>
      </c>
      <c r="Y31" s="182">
        <f>+M31+V31</f>
        <v>39</v>
      </c>
      <c r="Z31" s="183">
        <f>+X31+Y31</f>
        <v>81</v>
      </c>
    </row>
    <row r="32" spans="1:26" ht="43.5" customHeight="1" thickBot="1" x14ac:dyDescent="0.3">
      <c r="A32" s="213" t="s">
        <v>111</v>
      </c>
      <c r="B32" s="214" t="s">
        <v>12</v>
      </c>
      <c r="C32" s="341" t="s">
        <v>13</v>
      </c>
      <c r="D32" s="341"/>
      <c r="E32" s="341"/>
      <c r="F32" s="341">
        <v>1468</v>
      </c>
      <c r="G32" s="341"/>
      <c r="H32" s="341"/>
      <c r="I32" s="342" t="s">
        <v>13</v>
      </c>
      <c r="J32" s="343"/>
      <c r="K32" s="344"/>
      <c r="L32" s="341">
        <f>L33-N28</f>
        <v>0</v>
      </c>
      <c r="M32" s="341"/>
      <c r="N32" s="341"/>
      <c r="O32" s="341" t="s">
        <v>13</v>
      </c>
      <c r="P32" s="341"/>
      <c r="Q32" s="341"/>
      <c r="R32" s="341" t="s">
        <v>13</v>
      </c>
      <c r="S32" s="341"/>
      <c r="T32" s="341"/>
      <c r="U32" s="341">
        <v>17</v>
      </c>
      <c r="V32" s="341"/>
      <c r="W32" s="341"/>
      <c r="X32" s="341">
        <f>SUM(C32:W32)</f>
        <v>1485</v>
      </c>
      <c r="Y32" s="341"/>
      <c r="Z32" s="341"/>
    </row>
    <row r="33" spans="1:26" ht="51.75" customHeight="1" thickBot="1" x14ac:dyDescent="0.3">
      <c r="A33" s="215" t="s">
        <v>30</v>
      </c>
      <c r="B33" s="216" t="s">
        <v>12</v>
      </c>
      <c r="C33" s="345" t="s">
        <v>13</v>
      </c>
      <c r="D33" s="346"/>
      <c r="E33" s="347"/>
      <c r="F33" s="345">
        <v>1468</v>
      </c>
      <c r="G33" s="346"/>
      <c r="H33" s="347"/>
      <c r="I33" s="345" t="s">
        <v>13</v>
      </c>
      <c r="J33" s="346"/>
      <c r="K33" s="347"/>
      <c r="L33" s="345">
        <v>68</v>
      </c>
      <c r="M33" s="346"/>
      <c r="N33" s="347"/>
      <c r="O33" s="348" t="s">
        <v>13</v>
      </c>
      <c r="P33" s="348"/>
      <c r="Q33" s="348"/>
      <c r="R33" s="348" t="s">
        <v>13</v>
      </c>
      <c r="S33" s="348"/>
      <c r="T33" s="348"/>
      <c r="U33" s="345">
        <v>1955</v>
      </c>
      <c r="V33" s="346"/>
      <c r="W33" s="347"/>
      <c r="X33" s="349">
        <f>SUM(C33:W33)</f>
        <v>3491</v>
      </c>
      <c r="Y33" s="350"/>
      <c r="Z33" s="351"/>
    </row>
    <row r="34" spans="1:26" ht="30.6" customHeight="1" thickBot="1" x14ac:dyDescent="0.3">
      <c r="A34" s="217"/>
      <c r="B34" s="218"/>
      <c r="C34" s="219"/>
      <c r="D34" s="219"/>
      <c r="E34" s="219"/>
      <c r="F34" s="219"/>
      <c r="G34" s="219"/>
      <c r="H34" s="219"/>
      <c r="I34" s="219"/>
      <c r="J34" s="219"/>
      <c r="K34" s="219"/>
      <c r="L34" s="219"/>
      <c r="M34" s="219"/>
      <c r="N34" s="219"/>
      <c r="O34" s="219"/>
      <c r="P34" s="219"/>
      <c r="Q34" s="219"/>
      <c r="R34" s="219"/>
      <c r="S34" s="219"/>
      <c r="T34" s="219"/>
      <c r="U34" s="219"/>
      <c r="V34" s="219"/>
      <c r="W34" s="219"/>
      <c r="X34" s="219"/>
      <c r="Y34" s="219"/>
      <c r="Z34" s="219"/>
    </row>
    <row r="35" spans="1:26" ht="36.75" customHeight="1" x14ac:dyDescent="0.25">
      <c r="A35" s="352"/>
      <c r="B35" s="353"/>
      <c r="C35" s="353"/>
      <c r="D35" s="353"/>
      <c r="E35" s="353"/>
      <c r="F35" s="354"/>
      <c r="G35" s="354"/>
      <c r="H35" s="354"/>
      <c r="I35" s="354"/>
      <c r="J35" s="354"/>
      <c r="K35" s="354"/>
      <c r="L35" s="354"/>
      <c r="M35" s="354"/>
      <c r="N35" s="354"/>
      <c r="O35" s="354"/>
      <c r="P35" s="354"/>
      <c r="Q35" s="354"/>
      <c r="R35" s="354"/>
      <c r="S35" s="354"/>
      <c r="T35" s="354"/>
      <c r="U35" s="354"/>
      <c r="V35" s="354"/>
      <c r="W35" s="354"/>
      <c r="X35" s="354"/>
      <c r="Y35" s="354"/>
      <c r="Z35" s="355"/>
    </row>
    <row r="36" spans="1:26" ht="44.25" customHeight="1" x14ac:dyDescent="0.25">
      <c r="A36" s="362" t="s">
        <v>32</v>
      </c>
      <c r="B36" s="363"/>
      <c r="C36" s="359">
        <v>0</v>
      </c>
      <c r="D36" s="360"/>
      <c r="E36" s="361"/>
      <c r="F36" s="359">
        <v>0</v>
      </c>
      <c r="G36" s="360"/>
      <c r="H36" s="361"/>
      <c r="I36" s="359">
        <v>0</v>
      </c>
      <c r="J36" s="360">
        <v>2</v>
      </c>
      <c r="K36" s="361">
        <v>2</v>
      </c>
      <c r="L36" s="359">
        <v>1</v>
      </c>
      <c r="M36" s="360">
        <v>2</v>
      </c>
      <c r="N36" s="361">
        <v>2</v>
      </c>
      <c r="O36" s="359">
        <v>0</v>
      </c>
      <c r="P36" s="360">
        <v>1</v>
      </c>
      <c r="Q36" s="361">
        <v>1</v>
      </c>
      <c r="R36" s="359">
        <v>0</v>
      </c>
      <c r="S36" s="360">
        <v>0</v>
      </c>
      <c r="T36" s="361">
        <v>0</v>
      </c>
      <c r="U36" s="359">
        <v>1</v>
      </c>
      <c r="V36" s="360">
        <v>3</v>
      </c>
      <c r="W36" s="361">
        <v>3</v>
      </c>
      <c r="X36" s="359">
        <f>C36+F36+I36+L36+O36+R36+U36</f>
        <v>2</v>
      </c>
      <c r="Y36" s="360">
        <f t="shared" ref="Y36:Z37" si="54">D36+G36+J36+M36+P36+S36+V36</f>
        <v>8</v>
      </c>
      <c r="Z36" s="361">
        <f t="shared" si="54"/>
        <v>8</v>
      </c>
    </row>
    <row r="37" spans="1:26" ht="44.25" customHeight="1" thickBot="1" x14ac:dyDescent="0.3">
      <c r="A37" s="364" t="s">
        <v>33</v>
      </c>
      <c r="B37" s="365"/>
      <c r="C37" s="366">
        <v>0</v>
      </c>
      <c r="D37" s="357"/>
      <c r="E37" s="367"/>
      <c r="F37" s="356">
        <v>1</v>
      </c>
      <c r="G37" s="357"/>
      <c r="H37" s="358"/>
      <c r="I37" s="356">
        <v>0</v>
      </c>
      <c r="J37" s="357"/>
      <c r="K37" s="358"/>
      <c r="L37" s="356">
        <v>2</v>
      </c>
      <c r="M37" s="357"/>
      <c r="N37" s="358"/>
      <c r="O37" s="356">
        <v>1</v>
      </c>
      <c r="P37" s="357"/>
      <c r="Q37" s="358"/>
      <c r="R37" s="356">
        <v>0</v>
      </c>
      <c r="S37" s="357"/>
      <c r="T37" s="358"/>
      <c r="U37" s="356">
        <v>1</v>
      </c>
      <c r="V37" s="357"/>
      <c r="W37" s="358"/>
      <c r="X37" s="357">
        <f>C37+F37+I37+L37+O37+R37+U37</f>
        <v>5</v>
      </c>
      <c r="Y37" s="357">
        <f t="shared" si="54"/>
        <v>0</v>
      </c>
      <c r="Z37" s="358">
        <f t="shared" si="54"/>
        <v>0</v>
      </c>
    </row>
    <row r="38" spans="1:26" x14ac:dyDescent="0.25">
      <c r="A38" s="220" t="s">
        <v>34</v>
      </c>
    </row>
    <row r="41" spans="1:26" ht="90.75" customHeight="1" x14ac:dyDescent="0.25">
      <c r="A41" s="286" t="s">
        <v>146</v>
      </c>
      <c r="B41" s="286"/>
      <c r="C41" s="286"/>
      <c r="D41" s="286"/>
      <c r="E41" s="286"/>
      <c r="F41" s="286"/>
      <c r="G41" s="286"/>
      <c r="H41" s="286"/>
      <c r="I41" s="286"/>
      <c r="J41" s="286"/>
      <c r="K41" s="286"/>
      <c r="L41" s="286"/>
      <c r="M41" s="286"/>
      <c r="N41" s="286"/>
      <c r="O41" s="286"/>
      <c r="P41" s="286"/>
      <c r="Q41" s="286"/>
      <c r="R41" s="286"/>
      <c r="S41" s="286"/>
      <c r="T41" s="286"/>
      <c r="U41" s="286"/>
      <c r="V41" s="286"/>
      <c r="W41" s="286"/>
      <c r="X41" s="286"/>
      <c r="Y41" s="286"/>
      <c r="Z41" s="286"/>
    </row>
  </sheetData>
  <mergeCells count="67">
    <mergeCell ref="U37:W37"/>
    <mergeCell ref="X37:Z37"/>
    <mergeCell ref="A41:Z41"/>
    <mergeCell ref="R36:T36"/>
    <mergeCell ref="U36:W36"/>
    <mergeCell ref="X36:Z36"/>
    <mergeCell ref="A37:B37"/>
    <mergeCell ref="C37:E37"/>
    <mergeCell ref="F37:H37"/>
    <mergeCell ref="I37:K37"/>
    <mergeCell ref="L37:N37"/>
    <mergeCell ref="O37:Q37"/>
    <mergeCell ref="R37:T37"/>
    <mergeCell ref="A36:B36"/>
    <mergeCell ref="C36:E36"/>
    <mergeCell ref="F36:H36"/>
    <mergeCell ref="I36:K36"/>
    <mergeCell ref="L36:N36"/>
    <mergeCell ref="O36:Q36"/>
    <mergeCell ref="U33:W33"/>
    <mergeCell ref="X33:Z33"/>
    <mergeCell ref="A35:E35"/>
    <mergeCell ref="F35:H35"/>
    <mergeCell ref="I35:K35"/>
    <mergeCell ref="L35:N35"/>
    <mergeCell ref="O35:Q35"/>
    <mergeCell ref="R35:T35"/>
    <mergeCell ref="U35:W35"/>
    <mergeCell ref="X35:Z35"/>
    <mergeCell ref="O32:Q32"/>
    <mergeCell ref="R32:T32"/>
    <mergeCell ref="U32:W32"/>
    <mergeCell ref="X32:Z32"/>
    <mergeCell ref="C33:E33"/>
    <mergeCell ref="F33:H33"/>
    <mergeCell ref="I33:K33"/>
    <mergeCell ref="L33:N33"/>
    <mergeCell ref="O33:Q33"/>
    <mergeCell ref="R33:T33"/>
    <mergeCell ref="A26:A27"/>
    <mergeCell ref="A28:A29"/>
    <mergeCell ref="C32:E32"/>
    <mergeCell ref="F32:H32"/>
    <mergeCell ref="I32:K32"/>
    <mergeCell ref="L32:N32"/>
    <mergeCell ref="A14:A15"/>
    <mergeCell ref="A16:A17"/>
    <mergeCell ref="A18:A19"/>
    <mergeCell ref="A20:A21"/>
    <mergeCell ref="A22:A23"/>
    <mergeCell ref="A24:A25"/>
    <mergeCell ref="U4:W4"/>
    <mergeCell ref="X4:Z4"/>
    <mergeCell ref="A6:A7"/>
    <mergeCell ref="A8:A9"/>
    <mergeCell ref="A10:A11"/>
    <mergeCell ref="A12:A13"/>
    <mergeCell ref="A1:Z1"/>
    <mergeCell ref="A2:Z2"/>
    <mergeCell ref="A3:B5"/>
    <mergeCell ref="C3:Z3"/>
    <mergeCell ref="C4:E4"/>
    <mergeCell ref="F4:H4"/>
    <mergeCell ref="I4:K4"/>
    <mergeCell ref="L4:N4"/>
    <mergeCell ref="O4:Q4"/>
    <mergeCell ref="R4:T4"/>
  </mergeCells>
  <pageMargins left="0.70866141732283472" right="0.70866141732283472" top="0.74803149606299213" bottom="0.74803149606299213" header="0.31496062992125984" footer="0.31496062992125984"/>
  <pageSetup paperSize="8" scale="39" orientation="landscape" copies="2" r:id="rId1"/>
  <headerFooter>
    <oddFooter>&amp;L&amp;F&amp;C&amp;A&amp;R&amp;P de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124FA9-EC38-42E2-9AA6-34C23E927B0B}">
  <sheetPr>
    <tabColor rgb="FF66FF33"/>
    <pageSetUpPr fitToPage="1"/>
  </sheetPr>
  <dimension ref="A1:J25"/>
  <sheetViews>
    <sheetView topLeftCell="A2" zoomScale="53" zoomScaleNormal="53" workbookViewId="0">
      <selection sqref="A1:J1"/>
    </sheetView>
  </sheetViews>
  <sheetFormatPr baseColWidth="10" defaultRowHeight="15" x14ac:dyDescent="0.25"/>
  <cols>
    <col min="1" max="1" width="41.140625" customWidth="1"/>
    <col min="2" max="2" width="19.5703125" style="176" customWidth="1"/>
    <col min="3" max="4" width="22.5703125" customWidth="1"/>
    <col min="5" max="5" width="25.140625" customWidth="1"/>
    <col min="6" max="10" width="22.5703125" customWidth="1"/>
  </cols>
  <sheetData>
    <row r="1" spans="1:10" ht="57" customHeight="1" x14ac:dyDescent="0.25">
      <c r="A1" s="370" t="s">
        <v>86</v>
      </c>
      <c r="B1" s="370"/>
      <c r="C1" s="370"/>
      <c r="D1" s="370"/>
      <c r="E1" s="370"/>
      <c r="F1" s="370"/>
      <c r="G1" s="370"/>
      <c r="H1" s="370"/>
      <c r="I1" s="370"/>
      <c r="J1" s="370"/>
    </row>
    <row r="2" spans="1:10" ht="57" customHeight="1" thickBot="1" x14ac:dyDescent="0.3">
      <c r="A2" s="370" t="s">
        <v>147</v>
      </c>
      <c r="B2" s="370"/>
      <c r="C2" s="371"/>
      <c r="D2" s="371"/>
      <c r="E2" s="371"/>
      <c r="F2" s="371"/>
      <c r="G2" s="371"/>
      <c r="H2" s="371"/>
      <c r="I2" s="371"/>
      <c r="J2" s="371"/>
    </row>
    <row r="3" spans="1:10" ht="51.75" customHeight="1" thickBot="1" x14ac:dyDescent="0.3">
      <c r="A3" s="308" t="s">
        <v>87</v>
      </c>
      <c r="B3" s="309"/>
      <c r="C3" s="313" t="s">
        <v>2</v>
      </c>
      <c r="D3" s="313"/>
      <c r="E3" s="313"/>
      <c r="F3" s="313"/>
      <c r="G3" s="313"/>
      <c r="H3" s="313"/>
      <c r="I3" s="313"/>
      <c r="J3" s="314"/>
    </row>
    <row r="4" spans="1:10" ht="67.5" customHeight="1" thickBot="1" x14ac:dyDescent="0.3">
      <c r="A4" s="310"/>
      <c r="B4" s="311"/>
      <c r="C4" s="1" t="s">
        <v>3</v>
      </c>
      <c r="D4" s="3" t="s">
        <v>4</v>
      </c>
      <c r="E4" s="2" t="s">
        <v>5</v>
      </c>
      <c r="F4" s="3" t="s">
        <v>6</v>
      </c>
      <c r="G4" s="3" t="s">
        <v>7</v>
      </c>
      <c r="H4" s="4" t="s">
        <v>8</v>
      </c>
      <c r="I4" s="5" t="s">
        <v>9</v>
      </c>
      <c r="J4" s="6" t="s">
        <v>10</v>
      </c>
    </row>
    <row r="5" spans="1:10" ht="25.5" customHeight="1" x14ac:dyDescent="0.25">
      <c r="A5" s="372" t="s">
        <v>88</v>
      </c>
      <c r="B5" s="7" t="s">
        <v>12</v>
      </c>
      <c r="C5" s="8" t="s">
        <v>13</v>
      </c>
      <c r="D5" s="8">
        <v>401</v>
      </c>
      <c r="E5" s="8" t="s">
        <v>13</v>
      </c>
      <c r="F5" s="8">
        <v>25</v>
      </c>
      <c r="G5" s="8" t="s">
        <v>13</v>
      </c>
      <c r="H5" s="8" t="s">
        <v>13</v>
      </c>
      <c r="I5" s="141">
        <v>527</v>
      </c>
      <c r="J5" s="9">
        <f>SUM(C5:I5)</f>
        <v>953</v>
      </c>
    </row>
    <row r="6" spans="1:10" ht="25.5" customHeight="1" x14ac:dyDescent="0.25">
      <c r="A6" s="369"/>
      <c r="B6" s="10" t="s">
        <v>14</v>
      </c>
      <c r="C6" s="142" t="s">
        <v>15</v>
      </c>
      <c r="D6" s="11">
        <f t="shared" ref="D6:J6" si="0">D5/D$15</f>
        <v>0.54706684856753074</v>
      </c>
      <c r="E6" s="142" t="s">
        <v>15</v>
      </c>
      <c r="F6" s="11">
        <f t="shared" ref="F6" si="1">F5/F$15</f>
        <v>0.36764705882352944</v>
      </c>
      <c r="G6" s="11" t="s">
        <v>15</v>
      </c>
      <c r="H6" s="142" t="s">
        <v>15</v>
      </c>
      <c r="I6" s="143">
        <f t="shared" si="0"/>
        <v>0.3766976411722659</v>
      </c>
      <c r="J6" s="12">
        <f t="shared" si="0"/>
        <v>0.43318181818181817</v>
      </c>
    </row>
    <row r="7" spans="1:10" ht="25.5" customHeight="1" x14ac:dyDescent="0.25">
      <c r="A7" s="368" t="s">
        <v>89</v>
      </c>
      <c r="B7" s="13" t="s">
        <v>12</v>
      </c>
      <c r="C7" s="14" t="s">
        <v>13</v>
      </c>
      <c r="D7" s="14">
        <v>115</v>
      </c>
      <c r="E7" s="14" t="s">
        <v>13</v>
      </c>
      <c r="F7" s="14">
        <v>20</v>
      </c>
      <c r="G7" s="14" t="s">
        <v>13</v>
      </c>
      <c r="H7" s="14" t="s">
        <v>13</v>
      </c>
      <c r="I7" s="148">
        <v>350</v>
      </c>
      <c r="J7" s="15">
        <f t="shared" ref="J7" si="2">SUM(C7:I7)</f>
        <v>485</v>
      </c>
    </row>
    <row r="8" spans="1:10" ht="25.5" customHeight="1" x14ac:dyDescent="0.25">
      <c r="A8" s="369"/>
      <c r="B8" s="10" t="s">
        <v>14</v>
      </c>
      <c r="C8" s="11" t="s">
        <v>15</v>
      </c>
      <c r="D8" s="11">
        <f t="shared" ref="D8:J8" si="3">D7/D$15</f>
        <v>0.15688949522510232</v>
      </c>
      <c r="E8" s="11" t="s">
        <v>15</v>
      </c>
      <c r="F8" s="11">
        <f t="shared" ref="F8" si="4">F7/F$15</f>
        <v>0.29411764705882354</v>
      </c>
      <c r="G8" s="11" t="s">
        <v>15</v>
      </c>
      <c r="H8" s="11" t="s">
        <v>15</v>
      </c>
      <c r="I8" s="143">
        <f t="shared" si="3"/>
        <v>0.25017869907076484</v>
      </c>
      <c r="J8" s="12">
        <f t="shared" si="3"/>
        <v>0.22045454545454546</v>
      </c>
    </row>
    <row r="9" spans="1:10" ht="25.5" customHeight="1" x14ac:dyDescent="0.25">
      <c r="A9" s="368" t="s">
        <v>90</v>
      </c>
      <c r="B9" s="13" t="s">
        <v>12</v>
      </c>
      <c r="C9" s="14" t="s">
        <v>13</v>
      </c>
      <c r="D9" s="14">
        <v>59</v>
      </c>
      <c r="E9" s="14" t="s">
        <v>13</v>
      </c>
      <c r="F9" s="14">
        <v>3</v>
      </c>
      <c r="G9" s="14" t="s">
        <v>13</v>
      </c>
      <c r="H9" s="14" t="s">
        <v>13</v>
      </c>
      <c r="I9" s="148">
        <v>95</v>
      </c>
      <c r="J9" s="15">
        <f t="shared" ref="J9" si="5">SUM(C9:I9)</f>
        <v>157</v>
      </c>
    </row>
    <row r="10" spans="1:10" ht="25.5" customHeight="1" x14ac:dyDescent="0.25">
      <c r="A10" s="369"/>
      <c r="B10" s="10" t="s">
        <v>14</v>
      </c>
      <c r="C10" s="11" t="s">
        <v>15</v>
      </c>
      <c r="D10" s="11">
        <f t="shared" ref="D10:J10" si="6">D9/D$15</f>
        <v>8.0491132332878579E-2</v>
      </c>
      <c r="E10" s="11" t="s">
        <v>15</v>
      </c>
      <c r="F10" s="11">
        <f t="shared" ref="F10" si="7">F9/F$15</f>
        <v>4.4117647058823532E-2</v>
      </c>
      <c r="G10" s="11" t="s">
        <v>15</v>
      </c>
      <c r="H10" s="11" t="s">
        <v>15</v>
      </c>
      <c r="I10" s="143">
        <f t="shared" si="6"/>
        <v>6.7905646890636162E-2</v>
      </c>
      <c r="J10" s="12">
        <f t="shared" si="6"/>
        <v>7.1363636363636365E-2</v>
      </c>
    </row>
    <row r="11" spans="1:10" ht="25.5" customHeight="1" x14ac:dyDescent="0.25">
      <c r="A11" s="368" t="s">
        <v>91</v>
      </c>
      <c r="B11" s="13" t="s">
        <v>12</v>
      </c>
      <c r="C11" s="14" t="s">
        <v>13</v>
      </c>
      <c r="D11" s="14">
        <v>110</v>
      </c>
      <c r="E11" s="14" t="s">
        <v>13</v>
      </c>
      <c r="F11" s="14">
        <v>17</v>
      </c>
      <c r="G11" s="14" t="s">
        <v>13</v>
      </c>
      <c r="H11" s="14" t="s">
        <v>13</v>
      </c>
      <c r="I11" s="148">
        <v>400</v>
      </c>
      <c r="J11" s="15">
        <f t="shared" ref="J11" si="8">SUM(C11:I11)</f>
        <v>527</v>
      </c>
    </row>
    <row r="12" spans="1:10" ht="25.5" customHeight="1" x14ac:dyDescent="0.25">
      <c r="A12" s="369"/>
      <c r="B12" s="10" t="s">
        <v>14</v>
      </c>
      <c r="C12" s="11" t="s">
        <v>15</v>
      </c>
      <c r="D12" s="11">
        <f t="shared" ref="D12:J12" si="9">D11/D$15</f>
        <v>0.15006821282401092</v>
      </c>
      <c r="E12" s="11" t="s">
        <v>15</v>
      </c>
      <c r="F12" s="11">
        <f t="shared" ref="F12" si="10">F11/F$15</f>
        <v>0.25</v>
      </c>
      <c r="G12" s="11" t="s">
        <v>15</v>
      </c>
      <c r="H12" s="11" t="s">
        <v>15</v>
      </c>
      <c r="I12" s="143">
        <f t="shared" si="9"/>
        <v>0.28591851322373124</v>
      </c>
      <c r="J12" s="12">
        <f t="shared" si="9"/>
        <v>0.23954545454545453</v>
      </c>
    </row>
    <row r="13" spans="1:10" ht="25.5" customHeight="1" x14ac:dyDescent="0.25">
      <c r="A13" s="368" t="s">
        <v>92</v>
      </c>
      <c r="B13" s="13" t="s">
        <v>12</v>
      </c>
      <c r="C13" s="14" t="s">
        <v>13</v>
      </c>
      <c r="D13" s="14">
        <v>48</v>
      </c>
      <c r="E13" s="14" t="s">
        <v>13</v>
      </c>
      <c r="F13" s="14">
        <v>3</v>
      </c>
      <c r="G13" s="14" t="s">
        <v>13</v>
      </c>
      <c r="H13" s="14" t="s">
        <v>13</v>
      </c>
      <c r="I13" s="148">
        <v>27</v>
      </c>
      <c r="J13" s="15">
        <f t="shared" ref="J13" si="11">SUM(C13:I13)</f>
        <v>78</v>
      </c>
    </row>
    <row r="14" spans="1:10" ht="25.5" customHeight="1" thickBot="1" x14ac:dyDescent="0.3">
      <c r="A14" s="373"/>
      <c r="B14" s="10" t="s">
        <v>14</v>
      </c>
      <c r="C14" s="16" t="s">
        <v>15</v>
      </c>
      <c r="D14" s="16">
        <f t="shared" ref="D14:J14" si="12">D13/D$15</f>
        <v>6.5484311050477487E-2</v>
      </c>
      <c r="E14" s="16" t="s">
        <v>15</v>
      </c>
      <c r="F14" s="16">
        <f t="shared" ref="F14" si="13">F13/F$15</f>
        <v>4.4117647058823532E-2</v>
      </c>
      <c r="G14" s="16" t="s">
        <v>15</v>
      </c>
      <c r="H14" s="16" t="s">
        <v>15</v>
      </c>
      <c r="I14" s="171">
        <f t="shared" si="12"/>
        <v>1.9299499642601858E-2</v>
      </c>
      <c r="J14" s="17">
        <f t="shared" si="12"/>
        <v>3.5454545454545454E-2</v>
      </c>
    </row>
    <row r="15" spans="1:10" ht="27.75" customHeight="1" x14ac:dyDescent="0.25">
      <c r="A15" s="374" t="s">
        <v>93</v>
      </c>
      <c r="B15" s="7" t="s">
        <v>12</v>
      </c>
      <c r="C15" s="19" t="s">
        <v>13</v>
      </c>
      <c r="D15" s="19">
        <f>D5+D7+D9+D11+D13</f>
        <v>733</v>
      </c>
      <c r="E15" s="19" t="s">
        <v>13</v>
      </c>
      <c r="F15" s="19">
        <f>F5+F7+F9+F11+F13</f>
        <v>68</v>
      </c>
      <c r="G15" s="19" t="s">
        <v>13</v>
      </c>
      <c r="H15" s="19" t="s">
        <v>13</v>
      </c>
      <c r="I15" s="153">
        <f t="shared" ref="I15:J15" si="14">I5+I7+I9+I11+I13</f>
        <v>1399</v>
      </c>
      <c r="J15" s="20">
        <f t="shared" si="14"/>
        <v>2200</v>
      </c>
    </row>
    <row r="16" spans="1:10" ht="27.75" customHeight="1" thickBot="1" x14ac:dyDescent="0.3">
      <c r="A16" s="375"/>
      <c r="B16" s="149" t="s">
        <v>14</v>
      </c>
      <c r="C16" s="22" t="s">
        <v>15</v>
      </c>
      <c r="D16" s="22">
        <f t="shared" ref="D16:F16" si="15">D15/D$15</f>
        <v>1</v>
      </c>
      <c r="E16" s="22" t="s">
        <v>15</v>
      </c>
      <c r="F16" s="22">
        <f t="shared" si="15"/>
        <v>1</v>
      </c>
      <c r="G16" s="22" t="s">
        <v>15</v>
      </c>
      <c r="H16" s="22" t="s">
        <v>15</v>
      </c>
      <c r="I16" s="156">
        <f t="shared" ref="I16" si="16">I15/I$15</f>
        <v>1</v>
      </c>
      <c r="J16" s="23">
        <f>J15/J$15</f>
        <v>1</v>
      </c>
    </row>
    <row r="17" spans="1:10" ht="36" customHeight="1" thickBot="1" x14ac:dyDescent="0.3">
      <c r="A17" s="24"/>
      <c r="B17" s="25"/>
      <c r="C17" s="26"/>
      <c r="D17" s="26"/>
      <c r="E17" s="26"/>
      <c r="F17" s="26"/>
      <c r="G17" s="26"/>
      <c r="H17" s="26"/>
      <c r="I17" s="26"/>
      <c r="J17" s="26"/>
    </row>
    <row r="18" spans="1:10" ht="44.25" customHeight="1" x14ac:dyDescent="0.25">
      <c r="A18" s="27" t="s">
        <v>94</v>
      </c>
      <c r="B18" s="172" t="s">
        <v>12</v>
      </c>
      <c r="C18" s="29" t="s">
        <v>13</v>
      </c>
      <c r="D18" s="30">
        <v>0</v>
      </c>
      <c r="E18" s="30" t="s">
        <v>13</v>
      </c>
      <c r="F18" s="30">
        <v>0</v>
      </c>
      <c r="G18" s="30" t="s">
        <v>13</v>
      </c>
      <c r="H18" s="30" t="s">
        <v>13</v>
      </c>
      <c r="I18" s="30">
        <v>0</v>
      </c>
      <c r="J18" s="32">
        <f>SUM(C18:I18)</f>
        <v>0</v>
      </c>
    </row>
    <row r="19" spans="1:10" ht="44.25" customHeight="1" thickBot="1" x14ac:dyDescent="0.3">
      <c r="A19" s="173" t="s">
        <v>29</v>
      </c>
      <c r="B19" s="149" t="s">
        <v>12</v>
      </c>
      <c r="C19" s="35" t="s">
        <v>13</v>
      </c>
      <c r="D19" s="37">
        <f>+D20-D15-D18</f>
        <v>735</v>
      </c>
      <c r="E19" s="37" t="s">
        <v>13</v>
      </c>
      <c r="F19" s="37">
        <f>+F20-F15-F18</f>
        <v>0</v>
      </c>
      <c r="G19" s="37" t="s">
        <v>13</v>
      </c>
      <c r="H19" s="37" t="s">
        <v>13</v>
      </c>
      <c r="I19" s="37">
        <f>+I20-I15-I18</f>
        <v>556</v>
      </c>
      <c r="J19" s="174">
        <f>SUM(C19:I19)</f>
        <v>1291</v>
      </c>
    </row>
    <row r="20" spans="1:10" ht="44.25" customHeight="1" thickBot="1" x14ac:dyDescent="0.3">
      <c r="A20" s="282" t="s">
        <v>30</v>
      </c>
      <c r="B20" s="149" t="s">
        <v>12</v>
      </c>
      <c r="C20" s="35" t="s">
        <v>13</v>
      </c>
      <c r="D20" s="37">
        <v>1468</v>
      </c>
      <c r="E20" s="37" t="s">
        <v>13</v>
      </c>
      <c r="F20" s="37">
        <v>68</v>
      </c>
      <c r="G20" s="37" t="s">
        <v>13</v>
      </c>
      <c r="H20" s="37" t="s">
        <v>13</v>
      </c>
      <c r="I20" s="37">
        <v>1955</v>
      </c>
      <c r="J20" s="36">
        <f>SUM(C20:I20)</f>
        <v>3491</v>
      </c>
    </row>
    <row r="21" spans="1:10" ht="54.75" customHeight="1" thickBot="1" x14ac:dyDescent="0.3">
      <c r="A21" s="280"/>
      <c r="B21" s="24"/>
      <c r="C21" s="39"/>
      <c r="D21" s="39"/>
      <c r="E21" s="39"/>
      <c r="F21" s="39"/>
      <c r="G21" s="39"/>
      <c r="H21" s="39"/>
      <c r="I21" s="39"/>
      <c r="J21" s="40"/>
    </row>
    <row r="22" spans="1:10" ht="42" customHeight="1" x14ac:dyDescent="0.25">
      <c r="A22" s="289" t="s">
        <v>31</v>
      </c>
      <c r="B22" s="290"/>
      <c r="C22" s="290"/>
      <c r="D22" s="42"/>
      <c r="E22" s="42"/>
      <c r="F22" s="42"/>
      <c r="G22" s="42"/>
      <c r="H22" s="42"/>
      <c r="I22" s="42"/>
      <c r="J22" s="43"/>
    </row>
    <row r="23" spans="1:10" ht="42" customHeight="1" x14ac:dyDescent="0.25">
      <c r="A23" s="301" t="s">
        <v>32</v>
      </c>
      <c r="B23" s="302"/>
      <c r="C23" s="175">
        <v>0</v>
      </c>
      <c r="D23" s="45">
        <v>1</v>
      </c>
      <c r="E23" s="45">
        <v>0</v>
      </c>
      <c r="F23" s="45">
        <v>1</v>
      </c>
      <c r="G23" s="45">
        <v>0</v>
      </c>
      <c r="H23" s="45">
        <v>0</v>
      </c>
      <c r="I23" s="45">
        <v>1</v>
      </c>
      <c r="J23" s="46">
        <f>SUM(C23:I23)</f>
        <v>3</v>
      </c>
    </row>
    <row r="24" spans="1:10" ht="42" customHeight="1" thickBot="1" x14ac:dyDescent="0.3">
      <c r="A24" s="303" t="s">
        <v>33</v>
      </c>
      <c r="B24" s="304"/>
      <c r="C24" s="47">
        <v>0</v>
      </c>
      <c r="D24" s="48">
        <v>1</v>
      </c>
      <c r="E24" s="48">
        <v>0</v>
      </c>
      <c r="F24" s="48">
        <v>2</v>
      </c>
      <c r="G24" s="48">
        <v>1</v>
      </c>
      <c r="H24" s="48">
        <v>0</v>
      </c>
      <c r="I24" s="49">
        <v>1</v>
      </c>
      <c r="J24" s="50">
        <f>SUM(C24:I24)</f>
        <v>5</v>
      </c>
    </row>
    <row r="25" spans="1:10" ht="31.5" customHeight="1" x14ac:dyDescent="0.25">
      <c r="A25" s="51" t="s">
        <v>34</v>
      </c>
      <c r="B25" s="52"/>
      <c r="C25" s="53"/>
      <c r="D25" s="53"/>
      <c r="E25" s="53"/>
      <c r="F25" s="53"/>
      <c r="G25" s="53"/>
      <c r="H25" s="53"/>
      <c r="I25" s="53"/>
      <c r="J25" s="53"/>
    </row>
  </sheetData>
  <mergeCells count="13">
    <mergeCell ref="A24:B24"/>
    <mergeCell ref="A9:A10"/>
    <mergeCell ref="A11:A12"/>
    <mergeCell ref="A13:A14"/>
    <mergeCell ref="A15:A16"/>
    <mergeCell ref="A22:C22"/>
    <mergeCell ref="A23:B23"/>
    <mergeCell ref="A1:J1"/>
    <mergeCell ref="A2:J2"/>
    <mergeCell ref="A3:B4"/>
    <mergeCell ref="C3:J3"/>
    <mergeCell ref="A5:A6"/>
    <mergeCell ref="A7:A8"/>
  </mergeCells>
  <pageMargins left="0.70866141732283472" right="0.70866141732283472" top="0.74803149606299213" bottom="0.74803149606299213" header="0.31496062992125984" footer="0.31496062992125984"/>
  <pageSetup paperSize="9" scale="53" orientation="landscape" r:id="rId1"/>
  <headerFooter>
    <oddFooter>&amp;L&amp;F&amp;C&amp;A&amp;R&amp;P de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C797A5-41CF-4EAA-8AF4-E7F8993D1A03}">
  <sheetPr>
    <tabColor rgb="FF66FF33"/>
    <pageSetUpPr fitToPage="1"/>
  </sheetPr>
  <dimension ref="A1:J21"/>
  <sheetViews>
    <sheetView zoomScale="58" zoomScaleNormal="58" workbookViewId="0">
      <selection sqref="A1:J1"/>
    </sheetView>
  </sheetViews>
  <sheetFormatPr baseColWidth="10" defaultRowHeight="15" x14ac:dyDescent="0.25"/>
  <cols>
    <col min="1" max="1" width="33.7109375" customWidth="1"/>
    <col min="2" max="2" width="12.140625" customWidth="1"/>
    <col min="3" max="10" width="22.5703125" customWidth="1"/>
  </cols>
  <sheetData>
    <row r="1" spans="1:10" ht="43.5" customHeight="1" x14ac:dyDescent="0.25">
      <c r="A1" s="370" t="s">
        <v>126</v>
      </c>
      <c r="B1" s="370"/>
      <c r="C1" s="370"/>
      <c r="D1" s="370"/>
      <c r="E1" s="370"/>
      <c r="F1" s="370"/>
      <c r="G1" s="370"/>
      <c r="H1" s="370"/>
      <c r="I1" s="370"/>
      <c r="J1" s="370"/>
    </row>
    <row r="2" spans="1:10" ht="43.5" customHeight="1" thickBot="1" x14ac:dyDescent="0.3">
      <c r="A2" s="370" t="s">
        <v>148</v>
      </c>
      <c r="B2" s="370"/>
      <c r="C2" s="371"/>
      <c r="D2" s="371"/>
      <c r="E2" s="371"/>
      <c r="F2" s="371"/>
      <c r="G2" s="371"/>
      <c r="H2" s="371"/>
      <c r="I2" s="371"/>
      <c r="J2" s="371"/>
    </row>
    <row r="3" spans="1:10" ht="51.75" customHeight="1" thickBot="1" x14ac:dyDescent="0.3">
      <c r="A3" s="308" t="s">
        <v>127</v>
      </c>
      <c r="B3" s="309"/>
      <c r="C3" s="312" t="s">
        <v>2</v>
      </c>
      <c r="D3" s="313"/>
      <c r="E3" s="313"/>
      <c r="F3" s="313"/>
      <c r="G3" s="313"/>
      <c r="H3" s="313"/>
      <c r="I3" s="313"/>
      <c r="J3" s="314"/>
    </row>
    <row r="4" spans="1:10" ht="48" customHeight="1" thickBot="1" x14ac:dyDescent="0.3">
      <c r="A4" s="310"/>
      <c r="B4" s="311"/>
      <c r="C4" s="1" t="s">
        <v>3</v>
      </c>
      <c r="D4" s="3" t="s">
        <v>4</v>
      </c>
      <c r="E4" s="2" t="s">
        <v>5</v>
      </c>
      <c r="F4" s="3" t="s">
        <v>6</v>
      </c>
      <c r="G4" s="3" t="s">
        <v>7</v>
      </c>
      <c r="H4" s="3" t="s">
        <v>8</v>
      </c>
      <c r="I4" s="5" t="s">
        <v>9</v>
      </c>
      <c r="J4" s="6" t="s">
        <v>10</v>
      </c>
    </row>
    <row r="5" spans="1:10" ht="25.5" customHeight="1" x14ac:dyDescent="0.25">
      <c r="A5" s="378" t="s">
        <v>128</v>
      </c>
      <c r="B5" s="13" t="s">
        <v>12</v>
      </c>
      <c r="C5" s="8" t="s">
        <v>13</v>
      </c>
      <c r="D5" s="8">
        <v>715</v>
      </c>
      <c r="E5" s="8" t="s">
        <v>13</v>
      </c>
      <c r="F5" s="8">
        <v>57</v>
      </c>
      <c r="G5" s="8" t="s">
        <v>13</v>
      </c>
      <c r="H5" s="8" t="s">
        <v>13</v>
      </c>
      <c r="I5" s="141">
        <v>848</v>
      </c>
      <c r="J5" s="9">
        <f>SUM(C5:I5)</f>
        <v>1620</v>
      </c>
    </row>
    <row r="6" spans="1:10" ht="25.5" customHeight="1" x14ac:dyDescent="0.25">
      <c r="A6" s="377"/>
      <c r="B6" s="10" t="s">
        <v>14</v>
      </c>
      <c r="C6" s="11" t="s">
        <v>15</v>
      </c>
      <c r="D6" s="11">
        <f t="shared" ref="D6:J6" si="0">D5/D$11</f>
        <v>0.49107142857142855</v>
      </c>
      <c r="E6" s="11" t="s">
        <v>15</v>
      </c>
      <c r="F6" s="11">
        <f t="shared" ref="F6" si="1">F5/F$11</f>
        <v>0.83823529411764708</v>
      </c>
      <c r="G6" s="11" t="s">
        <v>15</v>
      </c>
      <c r="H6" s="11" t="s">
        <v>15</v>
      </c>
      <c r="I6" s="143">
        <f t="shared" si="0"/>
        <v>0.61271676300578037</v>
      </c>
      <c r="J6" s="12">
        <f t="shared" si="0"/>
        <v>0.55708390646492434</v>
      </c>
    </row>
    <row r="7" spans="1:10" ht="25.5" customHeight="1" x14ac:dyDescent="0.25">
      <c r="A7" s="376" t="s">
        <v>129</v>
      </c>
      <c r="B7" s="13" t="s">
        <v>12</v>
      </c>
      <c r="C7" s="14" t="s">
        <v>13</v>
      </c>
      <c r="D7" s="14">
        <v>113</v>
      </c>
      <c r="E7" s="14" t="s">
        <v>13</v>
      </c>
      <c r="F7" s="14">
        <v>5</v>
      </c>
      <c r="G7" s="14" t="s">
        <v>13</v>
      </c>
      <c r="H7" s="14" t="s">
        <v>13</v>
      </c>
      <c r="I7" s="148">
        <v>88</v>
      </c>
      <c r="J7" s="15">
        <f t="shared" ref="J7" si="2">SUM(C7:I7)</f>
        <v>206</v>
      </c>
    </row>
    <row r="8" spans="1:10" ht="25.5" customHeight="1" x14ac:dyDescent="0.25">
      <c r="A8" s="377"/>
      <c r="B8" s="10" t="s">
        <v>14</v>
      </c>
      <c r="C8" s="11" t="s">
        <v>15</v>
      </c>
      <c r="D8" s="11">
        <f t="shared" ref="D8:J8" si="3">D7/D$11</f>
        <v>7.7609890109890112E-2</v>
      </c>
      <c r="E8" s="11" t="s">
        <v>15</v>
      </c>
      <c r="F8" s="11">
        <f t="shared" ref="F8" si="4">F7/F$11</f>
        <v>7.3529411764705885E-2</v>
      </c>
      <c r="G8" s="11" t="s">
        <v>15</v>
      </c>
      <c r="H8" s="11" t="s">
        <v>15</v>
      </c>
      <c r="I8" s="143">
        <f t="shared" si="3"/>
        <v>6.358381502890173E-2</v>
      </c>
      <c r="J8" s="12">
        <f t="shared" si="3"/>
        <v>7.0839064649243472E-2</v>
      </c>
    </row>
    <row r="9" spans="1:10" ht="25.5" customHeight="1" x14ac:dyDescent="0.25">
      <c r="A9" s="376" t="s">
        <v>130</v>
      </c>
      <c r="B9" s="144" t="s">
        <v>12</v>
      </c>
      <c r="C9" s="145" t="s">
        <v>13</v>
      </c>
      <c r="D9" s="145">
        <v>628</v>
      </c>
      <c r="E9" s="145" t="s">
        <v>13</v>
      </c>
      <c r="F9" s="145">
        <v>6</v>
      </c>
      <c r="G9" s="145" t="s">
        <v>13</v>
      </c>
      <c r="H9" s="145" t="s">
        <v>13</v>
      </c>
      <c r="I9" s="146">
        <v>448</v>
      </c>
      <c r="J9" s="147">
        <f t="shared" ref="J9:J11" si="5">SUM(C9:I9)</f>
        <v>1082</v>
      </c>
    </row>
    <row r="10" spans="1:10" ht="25.5" customHeight="1" thickBot="1" x14ac:dyDescent="0.3">
      <c r="A10" s="379"/>
      <c r="B10" s="149" t="s">
        <v>14</v>
      </c>
      <c r="C10" s="150" t="s">
        <v>15</v>
      </c>
      <c r="D10" s="150">
        <f t="shared" ref="D10:J10" si="6">D9/D$11</f>
        <v>0.43131868131868134</v>
      </c>
      <c r="E10" s="150" t="s">
        <v>15</v>
      </c>
      <c r="F10" s="150">
        <f t="shared" ref="F10" si="7">F9/F$11</f>
        <v>8.8235294117647065E-2</v>
      </c>
      <c r="G10" s="150" t="s">
        <v>15</v>
      </c>
      <c r="H10" s="150" t="s">
        <v>15</v>
      </c>
      <c r="I10" s="152">
        <f t="shared" si="6"/>
        <v>0.32369942196531792</v>
      </c>
      <c r="J10" s="263">
        <f t="shared" si="6"/>
        <v>0.37207702888583216</v>
      </c>
    </row>
    <row r="11" spans="1:10" ht="27.75" customHeight="1" x14ac:dyDescent="0.25">
      <c r="A11" s="380" t="s">
        <v>131</v>
      </c>
      <c r="B11" s="13" t="s">
        <v>12</v>
      </c>
      <c r="C11" s="264" t="s">
        <v>13</v>
      </c>
      <c r="D11" s="264">
        <f t="shared" ref="D11:I11" si="8">D5+D7++D9</f>
        <v>1456</v>
      </c>
      <c r="E11" s="264" t="s">
        <v>13</v>
      </c>
      <c r="F11" s="264">
        <f t="shared" ref="F11" si="9">F5+F7++F9</f>
        <v>68</v>
      </c>
      <c r="G11" s="264" t="s">
        <v>13</v>
      </c>
      <c r="H11" s="264" t="s">
        <v>13</v>
      </c>
      <c r="I11" s="265">
        <f t="shared" si="8"/>
        <v>1384</v>
      </c>
      <c r="J11" s="154">
        <f t="shared" si="5"/>
        <v>2908</v>
      </c>
    </row>
    <row r="12" spans="1:10" ht="27.75" customHeight="1" thickBot="1" x14ac:dyDescent="0.3">
      <c r="A12" s="310"/>
      <c r="B12" s="149" t="s">
        <v>14</v>
      </c>
      <c r="C12" s="22" t="s">
        <v>15</v>
      </c>
      <c r="D12" s="22">
        <f t="shared" ref="D12:I12" si="10">D11/D$11</f>
        <v>1</v>
      </c>
      <c r="E12" s="22" t="s">
        <v>15</v>
      </c>
      <c r="F12" s="22">
        <f t="shared" ref="F12" si="11">F11/F$11</f>
        <v>1</v>
      </c>
      <c r="G12" s="22" t="s">
        <v>15</v>
      </c>
      <c r="H12" s="22" t="s">
        <v>15</v>
      </c>
      <c r="I12" s="156">
        <f t="shared" si="10"/>
        <v>1</v>
      </c>
      <c r="J12" s="23">
        <f>J11/J$11</f>
        <v>1</v>
      </c>
    </row>
    <row r="13" spans="1:10" ht="36" customHeight="1" thickBot="1" x14ac:dyDescent="0.3">
      <c r="A13" s="24"/>
      <c r="B13" s="25"/>
      <c r="C13" s="26"/>
      <c r="D13" s="26"/>
      <c r="E13" s="26"/>
      <c r="F13" s="26"/>
      <c r="G13" s="26"/>
      <c r="H13" s="26"/>
      <c r="I13" s="26"/>
      <c r="J13" s="26"/>
    </row>
    <row r="14" spans="1:10" ht="48.75" customHeight="1" x14ac:dyDescent="0.25">
      <c r="A14" s="27" t="s">
        <v>132</v>
      </c>
      <c r="B14" s="28" t="s">
        <v>12</v>
      </c>
      <c r="C14" s="29" t="s">
        <v>13</v>
      </c>
      <c r="D14" s="30">
        <v>12</v>
      </c>
      <c r="E14" s="30" t="s">
        <v>13</v>
      </c>
      <c r="F14" s="30">
        <v>0</v>
      </c>
      <c r="G14" s="30" t="s">
        <v>13</v>
      </c>
      <c r="H14" s="30" t="s">
        <v>13</v>
      </c>
      <c r="I14" s="31">
        <v>15</v>
      </c>
      <c r="J14" s="32">
        <f>SUM(C14:I14)</f>
        <v>27</v>
      </c>
    </row>
    <row r="15" spans="1:10" ht="48.75" customHeight="1" thickBot="1" x14ac:dyDescent="0.3">
      <c r="A15" s="33" t="s">
        <v>29</v>
      </c>
      <c r="B15" s="266" t="s">
        <v>12</v>
      </c>
      <c r="C15" s="35" t="s">
        <v>13</v>
      </c>
      <c r="D15" s="37">
        <f t="shared" ref="D15:J15" si="12">D16-D11-D14</f>
        <v>0</v>
      </c>
      <c r="E15" s="37" t="s">
        <v>13</v>
      </c>
      <c r="F15" s="37">
        <f t="shared" ref="F15" si="13">F16-F11-F14</f>
        <v>0</v>
      </c>
      <c r="G15" s="37" t="s">
        <v>13</v>
      </c>
      <c r="H15" s="37" t="s">
        <v>13</v>
      </c>
      <c r="I15" s="38">
        <f t="shared" si="12"/>
        <v>556</v>
      </c>
      <c r="J15" s="36">
        <f t="shared" si="12"/>
        <v>556</v>
      </c>
    </row>
    <row r="16" spans="1:10" ht="48.75" customHeight="1" thickBot="1" x14ac:dyDescent="0.3">
      <c r="A16" s="284" t="s">
        <v>30</v>
      </c>
      <c r="B16" s="165" t="s">
        <v>12</v>
      </c>
      <c r="C16" s="35" t="s">
        <v>13</v>
      </c>
      <c r="D16" s="37">
        <v>1468</v>
      </c>
      <c r="E16" s="37" t="s">
        <v>13</v>
      </c>
      <c r="F16" s="37">
        <v>68</v>
      </c>
      <c r="G16" s="37" t="s">
        <v>13</v>
      </c>
      <c r="H16" s="37" t="s">
        <v>13</v>
      </c>
      <c r="I16" s="38">
        <v>1955</v>
      </c>
      <c r="J16" s="36">
        <f>SUM(C16:I16)</f>
        <v>3491</v>
      </c>
    </row>
    <row r="17" spans="1:10" ht="54.75" customHeight="1" thickBot="1" x14ac:dyDescent="0.3">
      <c r="A17" s="280"/>
      <c r="B17" s="24"/>
      <c r="C17" s="39"/>
      <c r="D17" s="39"/>
      <c r="E17" s="39"/>
      <c r="F17" s="39"/>
      <c r="G17" s="39"/>
      <c r="H17" s="39"/>
      <c r="I17" s="39"/>
      <c r="J17" s="40"/>
    </row>
    <row r="18" spans="1:10" ht="36" customHeight="1" x14ac:dyDescent="0.25">
      <c r="A18" s="289" t="s">
        <v>31</v>
      </c>
      <c r="B18" s="290"/>
      <c r="C18" s="290"/>
      <c r="D18" s="42"/>
      <c r="E18" s="42"/>
      <c r="F18" s="42"/>
      <c r="G18" s="42"/>
      <c r="H18" s="42"/>
      <c r="I18" s="42"/>
      <c r="J18" s="43"/>
    </row>
    <row r="19" spans="1:10" ht="36" customHeight="1" x14ac:dyDescent="0.25">
      <c r="A19" s="301" t="s">
        <v>32</v>
      </c>
      <c r="B19" s="302"/>
      <c r="C19" s="44">
        <v>0</v>
      </c>
      <c r="D19" s="45">
        <v>1</v>
      </c>
      <c r="E19" s="45">
        <v>0</v>
      </c>
      <c r="F19" s="45">
        <v>1</v>
      </c>
      <c r="G19" s="45">
        <v>0</v>
      </c>
      <c r="H19" s="45">
        <v>0</v>
      </c>
      <c r="I19" s="45">
        <v>1</v>
      </c>
      <c r="J19" s="46">
        <f>SUM(C19:I19)</f>
        <v>3</v>
      </c>
    </row>
    <row r="20" spans="1:10" ht="36" customHeight="1" thickBot="1" x14ac:dyDescent="0.3">
      <c r="A20" s="303" t="s">
        <v>33</v>
      </c>
      <c r="B20" s="304"/>
      <c r="C20" s="47">
        <v>0</v>
      </c>
      <c r="D20" s="48">
        <v>1</v>
      </c>
      <c r="E20" s="48">
        <v>0</v>
      </c>
      <c r="F20" s="48">
        <v>2</v>
      </c>
      <c r="G20" s="48">
        <v>1</v>
      </c>
      <c r="H20" s="48">
        <v>0</v>
      </c>
      <c r="I20" s="49">
        <v>1</v>
      </c>
      <c r="J20" s="50">
        <f>SUM(C20:I20)</f>
        <v>5</v>
      </c>
    </row>
    <row r="21" spans="1:10" ht="31.5" customHeight="1" x14ac:dyDescent="0.25">
      <c r="A21" s="51" t="s">
        <v>34</v>
      </c>
      <c r="B21" s="52"/>
      <c r="C21" s="53"/>
      <c r="D21" s="53"/>
      <c r="E21" s="53"/>
      <c r="F21" s="53"/>
      <c r="G21" s="53"/>
      <c r="H21" s="53"/>
      <c r="I21" s="53"/>
      <c r="J21" s="53"/>
    </row>
  </sheetData>
  <mergeCells count="11">
    <mergeCell ref="A9:A10"/>
    <mergeCell ref="A11:A12"/>
    <mergeCell ref="A18:C18"/>
    <mergeCell ref="A19:B19"/>
    <mergeCell ref="A20:B20"/>
    <mergeCell ref="A1:J1"/>
    <mergeCell ref="A2:J2"/>
    <mergeCell ref="A3:B4"/>
    <mergeCell ref="C3:J3"/>
    <mergeCell ref="A5:A6"/>
    <mergeCell ref="A7:A8"/>
  </mergeCells>
  <pageMargins left="0.70866141732283472" right="0.70866141732283472" top="0.74803149606299213" bottom="0.74803149606299213" header="0.31496062992125984" footer="0.31496062992125984"/>
  <pageSetup paperSize="9" scale="57" orientation="landscape" r:id="rId1"/>
  <headerFooter>
    <oddFooter>&amp;L&amp;F&amp;C&amp;A&amp;R&amp;P de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6DCADB-77A9-4243-B956-BD444FFB6452}">
  <sheetPr>
    <tabColor rgb="FF66FF33"/>
    <pageSetUpPr fitToPage="1"/>
  </sheetPr>
  <dimension ref="A1:J32"/>
  <sheetViews>
    <sheetView zoomScale="47" zoomScaleNormal="47" workbookViewId="0">
      <selection sqref="A1:J1"/>
    </sheetView>
  </sheetViews>
  <sheetFormatPr baseColWidth="10" defaultRowHeight="15" x14ac:dyDescent="0.25"/>
  <cols>
    <col min="1" max="1" width="54.5703125" customWidth="1"/>
    <col min="2" max="2" width="17.28515625" customWidth="1"/>
    <col min="3" max="10" width="26.140625" customWidth="1"/>
  </cols>
  <sheetData>
    <row r="1" spans="1:10" ht="57" customHeight="1" x14ac:dyDescent="0.25">
      <c r="A1" s="382" t="s">
        <v>112</v>
      </c>
      <c r="B1" s="382"/>
      <c r="C1" s="382"/>
      <c r="D1" s="382"/>
      <c r="E1" s="382"/>
      <c r="F1" s="382"/>
      <c r="G1" s="382"/>
      <c r="H1" s="382"/>
      <c r="I1" s="382"/>
      <c r="J1" s="382"/>
    </row>
    <row r="2" spans="1:10" ht="42" customHeight="1" thickBot="1" x14ac:dyDescent="0.3">
      <c r="A2" s="383" t="s">
        <v>149</v>
      </c>
      <c r="B2" s="383"/>
      <c r="C2" s="384"/>
      <c r="D2" s="384"/>
      <c r="E2" s="384"/>
      <c r="F2" s="384"/>
      <c r="G2" s="384"/>
      <c r="H2" s="384"/>
      <c r="I2" s="384"/>
      <c r="J2" s="384"/>
    </row>
    <row r="3" spans="1:10" ht="51.75" customHeight="1" thickBot="1" x14ac:dyDescent="0.3">
      <c r="A3" s="323" t="s">
        <v>113</v>
      </c>
      <c r="B3" s="385"/>
      <c r="C3" s="312" t="s">
        <v>2</v>
      </c>
      <c r="D3" s="313"/>
      <c r="E3" s="313"/>
      <c r="F3" s="313"/>
      <c r="G3" s="313"/>
      <c r="H3" s="313"/>
      <c r="I3" s="313"/>
      <c r="J3" s="314"/>
    </row>
    <row r="4" spans="1:10" ht="57.75" customHeight="1" thickBot="1" x14ac:dyDescent="0.3">
      <c r="A4" s="327"/>
      <c r="B4" s="386"/>
      <c r="C4" s="221" t="s">
        <v>3</v>
      </c>
      <c r="D4" s="222" t="s">
        <v>4</v>
      </c>
      <c r="E4" s="222" t="s">
        <v>5</v>
      </c>
      <c r="F4" s="223" t="s">
        <v>6</v>
      </c>
      <c r="G4" s="223" t="s">
        <v>7</v>
      </c>
      <c r="H4" s="224" t="s">
        <v>8</v>
      </c>
      <c r="I4" s="225" t="s">
        <v>9</v>
      </c>
      <c r="J4" s="281" t="s">
        <v>10</v>
      </c>
    </row>
    <row r="5" spans="1:10" ht="31.5" customHeight="1" x14ac:dyDescent="0.25">
      <c r="A5" s="387" t="s">
        <v>115</v>
      </c>
      <c r="B5" s="226" t="s">
        <v>12</v>
      </c>
      <c r="C5" s="227" t="s">
        <v>13</v>
      </c>
      <c r="D5" s="227">
        <v>30</v>
      </c>
      <c r="E5" s="227" t="s">
        <v>13</v>
      </c>
      <c r="F5" s="227">
        <v>2</v>
      </c>
      <c r="G5" s="227" t="s">
        <v>13</v>
      </c>
      <c r="H5" s="227" t="s">
        <v>13</v>
      </c>
      <c r="I5" s="228">
        <v>102</v>
      </c>
      <c r="J5" s="229">
        <f>SUM(C5:I5)</f>
        <v>134</v>
      </c>
    </row>
    <row r="6" spans="1:10" ht="31.5" customHeight="1" x14ac:dyDescent="0.25">
      <c r="A6" s="388"/>
      <c r="B6" s="230" t="s">
        <v>14</v>
      </c>
      <c r="C6" s="231" t="s">
        <v>15</v>
      </c>
      <c r="D6" s="231">
        <f t="shared" ref="D6:J6" si="0">D5/D$21</f>
        <v>4.0927694406548434E-2</v>
      </c>
      <c r="E6" s="231" t="s">
        <v>15</v>
      </c>
      <c r="F6" s="231">
        <f t="shared" ref="F6" si="1">F5/F$21</f>
        <v>3.0303030303030304E-2</v>
      </c>
      <c r="G6" s="231" t="s">
        <v>15</v>
      </c>
      <c r="H6" s="231" t="s">
        <v>15</v>
      </c>
      <c r="I6" s="232">
        <f t="shared" si="0"/>
        <v>7.505518763796909E-2</v>
      </c>
      <c r="J6" s="233">
        <f t="shared" si="0"/>
        <v>6.2094531974050043E-2</v>
      </c>
    </row>
    <row r="7" spans="1:10" ht="25.5" customHeight="1" x14ac:dyDescent="0.25">
      <c r="A7" s="389" t="s">
        <v>116</v>
      </c>
      <c r="B7" s="234" t="s">
        <v>12</v>
      </c>
      <c r="C7" s="235" t="s">
        <v>13</v>
      </c>
      <c r="D7" s="235">
        <v>68</v>
      </c>
      <c r="E7" s="235" t="s">
        <v>13</v>
      </c>
      <c r="F7" s="235">
        <v>16</v>
      </c>
      <c r="G7" s="235" t="s">
        <v>13</v>
      </c>
      <c r="H7" s="235" t="s">
        <v>13</v>
      </c>
      <c r="I7" s="236">
        <v>192</v>
      </c>
      <c r="J7" s="237">
        <f t="shared" ref="J7" si="2">SUM(C7:I7)</f>
        <v>276</v>
      </c>
    </row>
    <row r="8" spans="1:10" ht="25.5" customHeight="1" x14ac:dyDescent="0.25">
      <c r="A8" s="388"/>
      <c r="B8" s="230" t="s">
        <v>14</v>
      </c>
      <c r="C8" s="231" t="s">
        <v>15</v>
      </c>
      <c r="D8" s="231">
        <f t="shared" ref="D8:J8" si="3">D7/D$21</f>
        <v>9.2769440654843105E-2</v>
      </c>
      <c r="E8" s="231" t="s">
        <v>15</v>
      </c>
      <c r="F8" s="231">
        <f t="shared" ref="F8" si="4">F7/F$21</f>
        <v>0.24242424242424243</v>
      </c>
      <c r="G8" s="231" t="s">
        <v>15</v>
      </c>
      <c r="H8" s="231" t="s">
        <v>15</v>
      </c>
      <c r="I8" s="232">
        <f t="shared" si="3"/>
        <v>0.141280353200883</v>
      </c>
      <c r="J8" s="233">
        <f t="shared" si="3"/>
        <v>0.1278962001853568</v>
      </c>
    </row>
    <row r="9" spans="1:10" ht="33.75" customHeight="1" x14ac:dyDescent="0.25">
      <c r="A9" s="389" t="s">
        <v>117</v>
      </c>
      <c r="B9" s="234" t="s">
        <v>12</v>
      </c>
      <c r="C9" s="235" t="s">
        <v>13</v>
      </c>
      <c r="D9" s="235">
        <v>229</v>
      </c>
      <c r="E9" s="235" t="s">
        <v>13</v>
      </c>
      <c r="F9" s="235">
        <v>17</v>
      </c>
      <c r="G9" s="235" t="s">
        <v>13</v>
      </c>
      <c r="H9" s="235" t="s">
        <v>13</v>
      </c>
      <c r="I9" s="236">
        <v>521</v>
      </c>
      <c r="J9" s="237">
        <f t="shared" ref="J9" si="5">SUM(C9:I9)</f>
        <v>767</v>
      </c>
    </row>
    <row r="10" spans="1:10" ht="33.75" customHeight="1" x14ac:dyDescent="0.25">
      <c r="A10" s="388"/>
      <c r="B10" s="230" t="s">
        <v>14</v>
      </c>
      <c r="C10" s="231" t="s">
        <v>15</v>
      </c>
      <c r="D10" s="231">
        <f t="shared" ref="D10:J10" si="6">D9/D$21</f>
        <v>0.31241473396998637</v>
      </c>
      <c r="E10" s="231" t="s">
        <v>15</v>
      </c>
      <c r="F10" s="231">
        <f t="shared" ref="F10" si="7">F9/F$21</f>
        <v>0.25757575757575757</v>
      </c>
      <c r="G10" s="231" t="s">
        <v>15</v>
      </c>
      <c r="H10" s="231" t="s">
        <v>15</v>
      </c>
      <c r="I10" s="232">
        <f t="shared" si="6"/>
        <v>0.38337012509197937</v>
      </c>
      <c r="J10" s="233">
        <f t="shared" si="6"/>
        <v>0.35542168674698793</v>
      </c>
    </row>
    <row r="11" spans="1:10" ht="25.5" customHeight="1" x14ac:dyDescent="0.25">
      <c r="A11" s="389" t="s">
        <v>118</v>
      </c>
      <c r="B11" s="234" t="s">
        <v>12</v>
      </c>
      <c r="C11" s="235" t="s">
        <v>13</v>
      </c>
      <c r="D11" s="235">
        <v>77</v>
      </c>
      <c r="E11" s="235" t="s">
        <v>13</v>
      </c>
      <c r="F11" s="235">
        <v>19</v>
      </c>
      <c r="G11" s="235" t="s">
        <v>13</v>
      </c>
      <c r="H11" s="235" t="s">
        <v>13</v>
      </c>
      <c r="I11" s="236">
        <v>224</v>
      </c>
      <c r="J11" s="237">
        <f t="shared" ref="J11" si="8">SUM(C11:I11)</f>
        <v>320</v>
      </c>
    </row>
    <row r="12" spans="1:10" ht="25.5" customHeight="1" x14ac:dyDescent="0.25">
      <c r="A12" s="388"/>
      <c r="B12" s="230" t="s">
        <v>14</v>
      </c>
      <c r="C12" s="231" t="s">
        <v>15</v>
      </c>
      <c r="D12" s="231">
        <f t="shared" ref="D12:J12" si="9">D11/D$21</f>
        <v>0.10504774897680765</v>
      </c>
      <c r="E12" s="231" t="s">
        <v>15</v>
      </c>
      <c r="F12" s="231">
        <f t="shared" ref="F12" si="10">F11/F$21</f>
        <v>0.2878787878787879</v>
      </c>
      <c r="G12" s="231" t="s">
        <v>15</v>
      </c>
      <c r="H12" s="231" t="s">
        <v>15</v>
      </c>
      <c r="I12" s="232">
        <f t="shared" si="9"/>
        <v>0.1648270787343635</v>
      </c>
      <c r="J12" s="233">
        <f t="shared" si="9"/>
        <v>0.14828544949026876</v>
      </c>
    </row>
    <row r="13" spans="1:10" ht="25.5" customHeight="1" x14ac:dyDescent="0.25">
      <c r="A13" s="389" t="s">
        <v>119</v>
      </c>
      <c r="B13" s="234" t="s">
        <v>12</v>
      </c>
      <c r="C13" s="235" t="s">
        <v>13</v>
      </c>
      <c r="D13" s="235">
        <v>40</v>
      </c>
      <c r="E13" s="235" t="s">
        <v>13</v>
      </c>
      <c r="F13" s="235">
        <v>5</v>
      </c>
      <c r="G13" s="235" t="s">
        <v>13</v>
      </c>
      <c r="H13" s="235" t="s">
        <v>13</v>
      </c>
      <c r="I13" s="236">
        <v>104</v>
      </c>
      <c r="J13" s="237">
        <f t="shared" ref="J13" si="11">SUM(C13:I13)</f>
        <v>149</v>
      </c>
    </row>
    <row r="14" spans="1:10" ht="25.5" customHeight="1" x14ac:dyDescent="0.25">
      <c r="A14" s="388"/>
      <c r="B14" s="230" t="s">
        <v>14</v>
      </c>
      <c r="C14" s="231" t="s">
        <v>15</v>
      </c>
      <c r="D14" s="231">
        <f t="shared" ref="D14:J14" si="12">D13/D$21</f>
        <v>5.4570259208731244E-2</v>
      </c>
      <c r="E14" s="231" t="s">
        <v>15</v>
      </c>
      <c r="F14" s="231">
        <f t="shared" ref="F14" si="13">F13/F$21</f>
        <v>7.575757575757576E-2</v>
      </c>
      <c r="G14" s="231" t="s">
        <v>15</v>
      </c>
      <c r="H14" s="231" t="s">
        <v>15</v>
      </c>
      <c r="I14" s="232">
        <f t="shared" si="12"/>
        <v>7.6526857983811633E-2</v>
      </c>
      <c r="J14" s="233">
        <f t="shared" si="12"/>
        <v>6.9045412418906396E-2</v>
      </c>
    </row>
    <row r="15" spans="1:10" ht="25.5" customHeight="1" x14ac:dyDescent="0.25">
      <c r="A15" s="389" t="s">
        <v>120</v>
      </c>
      <c r="B15" s="234" t="s">
        <v>12</v>
      </c>
      <c r="C15" s="235" t="s">
        <v>13</v>
      </c>
      <c r="D15" s="235">
        <v>14</v>
      </c>
      <c r="E15" s="235" t="s">
        <v>13</v>
      </c>
      <c r="F15" s="235">
        <v>4</v>
      </c>
      <c r="G15" s="235" t="s">
        <v>13</v>
      </c>
      <c r="H15" s="235" t="s">
        <v>13</v>
      </c>
      <c r="I15" s="236">
        <v>63</v>
      </c>
      <c r="J15" s="237">
        <f t="shared" ref="J15" si="14">SUM(C15:I15)</f>
        <v>81</v>
      </c>
    </row>
    <row r="16" spans="1:10" ht="25.5" customHeight="1" x14ac:dyDescent="0.25">
      <c r="A16" s="388"/>
      <c r="B16" s="230" t="s">
        <v>14</v>
      </c>
      <c r="C16" s="231" t="s">
        <v>15</v>
      </c>
      <c r="D16" s="231">
        <f t="shared" ref="D16:J16" si="15">D15/D$21</f>
        <v>1.9099590723055934E-2</v>
      </c>
      <c r="E16" s="231" t="s">
        <v>15</v>
      </c>
      <c r="F16" s="231">
        <f t="shared" ref="F16" si="16">F15/F$21</f>
        <v>6.0606060606060608E-2</v>
      </c>
      <c r="G16" s="231" t="s">
        <v>15</v>
      </c>
      <c r="H16" s="231" t="s">
        <v>15</v>
      </c>
      <c r="I16" s="232">
        <f t="shared" si="15"/>
        <v>4.6357615894039736E-2</v>
      </c>
      <c r="J16" s="233">
        <f t="shared" si="15"/>
        <v>3.7534754402224285E-2</v>
      </c>
    </row>
    <row r="17" spans="1:10" ht="25.5" customHeight="1" x14ac:dyDescent="0.25">
      <c r="A17" s="381" t="s">
        <v>121</v>
      </c>
      <c r="B17" s="234" t="s">
        <v>12</v>
      </c>
      <c r="C17" s="235" t="s">
        <v>13</v>
      </c>
      <c r="D17" s="235">
        <v>0</v>
      </c>
      <c r="E17" s="235" t="s">
        <v>13</v>
      </c>
      <c r="F17" s="235">
        <v>0</v>
      </c>
      <c r="G17" s="235" t="s">
        <v>13</v>
      </c>
      <c r="H17" s="235" t="s">
        <v>13</v>
      </c>
      <c r="I17" s="236">
        <v>5</v>
      </c>
      <c r="J17" s="237">
        <f t="shared" ref="J17" si="17">SUM(C17:I17)</f>
        <v>5</v>
      </c>
    </row>
    <row r="18" spans="1:10" ht="25.5" customHeight="1" x14ac:dyDescent="0.25">
      <c r="A18" s="388"/>
      <c r="B18" s="230" t="s">
        <v>14</v>
      </c>
      <c r="C18" s="231" t="s">
        <v>15</v>
      </c>
      <c r="D18" s="231">
        <f t="shared" ref="D18:J18" si="18">D17/D$21</f>
        <v>0</v>
      </c>
      <c r="E18" s="231" t="s">
        <v>15</v>
      </c>
      <c r="F18" s="231">
        <f t="shared" ref="F18" si="19">F17/F$21</f>
        <v>0</v>
      </c>
      <c r="G18" s="231" t="s">
        <v>15</v>
      </c>
      <c r="H18" s="231" t="s">
        <v>15</v>
      </c>
      <c r="I18" s="232">
        <f t="shared" si="18"/>
        <v>3.6791758646063282E-3</v>
      </c>
      <c r="J18" s="233">
        <f t="shared" si="18"/>
        <v>2.3169601482854493E-3</v>
      </c>
    </row>
    <row r="19" spans="1:10" ht="25.5" customHeight="1" x14ac:dyDescent="0.25">
      <c r="A19" s="381" t="s">
        <v>122</v>
      </c>
      <c r="B19" s="234" t="s">
        <v>12</v>
      </c>
      <c r="C19" s="235" t="s">
        <v>13</v>
      </c>
      <c r="D19" s="235">
        <v>275</v>
      </c>
      <c r="E19" s="235" t="s">
        <v>13</v>
      </c>
      <c r="F19" s="235">
        <v>3</v>
      </c>
      <c r="G19" s="235" t="s">
        <v>13</v>
      </c>
      <c r="H19" s="235" t="s">
        <v>13</v>
      </c>
      <c r="I19" s="236">
        <v>148</v>
      </c>
      <c r="J19" s="237">
        <f t="shared" ref="J19" si="20">SUM(C19:I19)</f>
        <v>426</v>
      </c>
    </row>
    <row r="20" spans="1:10" ht="25.5" customHeight="1" thickBot="1" x14ac:dyDescent="0.3">
      <c r="A20" s="381"/>
      <c r="B20" s="234" t="s">
        <v>14</v>
      </c>
      <c r="C20" s="238" t="s">
        <v>15</v>
      </c>
      <c r="D20" s="238">
        <f t="shared" ref="D20:J20" si="21">D19/D$21</f>
        <v>0.37517053206002726</v>
      </c>
      <c r="E20" s="238" t="s">
        <v>15</v>
      </c>
      <c r="F20" s="238">
        <f t="shared" ref="F20" si="22">F19/F$21</f>
        <v>4.5454545454545456E-2</v>
      </c>
      <c r="G20" s="238" t="s">
        <v>15</v>
      </c>
      <c r="H20" s="238" t="s">
        <v>15</v>
      </c>
      <c r="I20" s="239">
        <f t="shared" si="21"/>
        <v>0.10890360559234731</v>
      </c>
      <c r="J20" s="240">
        <f t="shared" si="21"/>
        <v>0.1974050046339203</v>
      </c>
    </row>
    <row r="21" spans="1:10" ht="30.75" customHeight="1" x14ac:dyDescent="0.25">
      <c r="A21" s="390" t="s">
        <v>123</v>
      </c>
      <c r="B21" s="241" t="s">
        <v>12</v>
      </c>
      <c r="C21" s="19" t="s">
        <v>13</v>
      </c>
      <c r="D21" s="19">
        <f t="shared" ref="D21:J21" si="23">D5+D7+D9+D11+D13+D15+D17+D19</f>
        <v>733</v>
      </c>
      <c r="E21" s="19" t="s">
        <v>13</v>
      </c>
      <c r="F21" s="19">
        <f t="shared" ref="F21" si="24">F5+F7+F9+F11+F13+F15+F17+F19</f>
        <v>66</v>
      </c>
      <c r="G21" s="19" t="s">
        <v>13</v>
      </c>
      <c r="H21" s="19" t="s">
        <v>13</v>
      </c>
      <c r="I21" s="153">
        <f t="shared" si="23"/>
        <v>1359</v>
      </c>
      <c r="J21" s="20">
        <f t="shared" si="23"/>
        <v>2158</v>
      </c>
    </row>
    <row r="22" spans="1:10" ht="30.75" customHeight="1" thickBot="1" x14ac:dyDescent="0.3">
      <c r="A22" s="391"/>
      <c r="B22" s="242" t="s">
        <v>14</v>
      </c>
      <c r="C22" s="22" t="s">
        <v>15</v>
      </c>
      <c r="D22" s="22">
        <f t="shared" ref="D22:I22" si="25">D21/D$21</f>
        <v>1</v>
      </c>
      <c r="E22" s="22" t="s">
        <v>15</v>
      </c>
      <c r="F22" s="22">
        <f t="shared" ref="F22" si="26">F21/F$21</f>
        <v>1</v>
      </c>
      <c r="G22" s="22" t="s">
        <v>15</v>
      </c>
      <c r="H22" s="22" t="s">
        <v>15</v>
      </c>
      <c r="I22" s="156">
        <f t="shared" si="25"/>
        <v>1</v>
      </c>
      <c r="J22" s="23">
        <f>J21/J$21</f>
        <v>1</v>
      </c>
    </row>
    <row r="23" spans="1:10" ht="36" customHeight="1" thickBot="1" x14ac:dyDescent="0.3">
      <c r="A23" s="24"/>
      <c r="B23" s="25"/>
      <c r="C23" s="26"/>
      <c r="D23" s="26"/>
      <c r="E23" s="26"/>
      <c r="F23" s="26"/>
      <c r="G23" s="26"/>
      <c r="H23" s="26"/>
      <c r="I23" s="26"/>
      <c r="J23" s="26"/>
    </row>
    <row r="24" spans="1:10" ht="57" customHeight="1" x14ac:dyDescent="0.25">
      <c r="A24" s="27" t="s">
        <v>124</v>
      </c>
      <c r="B24" s="243" t="s">
        <v>12</v>
      </c>
      <c r="C24" s="244" t="s">
        <v>13</v>
      </c>
      <c r="D24" s="245">
        <v>0</v>
      </c>
      <c r="E24" s="245" t="s">
        <v>13</v>
      </c>
      <c r="F24" s="245">
        <v>2</v>
      </c>
      <c r="G24" s="245" t="s">
        <v>13</v>
      </c>
      <c r="H24" s="245" t="s">
        <v>13</v>
      </c>
      <c r="I24" s="246">
        <v>40</v>
      </c>
      <c r="J24" s="247">
        <f>SUM(C24:I24)</f>
        <v>42</v>
      </c>
    </row>
    <row r="25" spans="1:10" ht="55.5" customHeight="1" thickBot="1" x14ac:dyDescent="0.3">
      <c r="A25" s="33" t="s">
        <v>29</v>
      </c>
      <c r="B25" s="248" t="s">
        <v>12</v>
      </c>
      <c r="C25" s="249" t="s">
        <v>13</v>
      </c>
      <c r="D25" s="250">
        <f t="shared" ref="D25:J25" si="27">D26-D21-D24</f>
        <v>735</v>
      </c>
      <c r="E25" s="249" t="s">
        <v>13</v>
      </c>
      <c r="F25" s="250">
        <f t="shared" ref="F25" si="28">F26-F21-F24</f>
        <v>0</v>
      </c>
      <c r="G25" s="251" t="s">
        <v>13</v>
      </c>
      <c r="H25" s="251" t="s">
        <v>13</v>
      </c>
      <c r="I25" s="252">
        <f t="shared" si="27"/>
        <v>556</v>
      </c>
      <c r="J25" s="253">
        <f t="shared" si="27"/>
        <v>1291</v>
      </c>
    </row>
    <row r="26" spans="1:10" ht="54.75" customHeight="1" thickBot="1" x14ac:dyDescent="0.3">
      <c r="A26" s="284" t="s">
        <v>30</v>
      </c>
      <c r="B26" s="254" t="s">
        <v>12</v>
      </c>
      <c r="C26" s="249" t="s">
        <v>13</v>
      </c>
      <c r="D26" s="251">
        <v>1468</v>
      </c>
      <c r="E26" s="251" t="s">
        <v>13</v>
      </c>
      <c r="F26" s="251">
        <v>68</v>
      </c>
      <c r="G26" s="251" t="s">
        <v>13</v>
      </c>
      <c r="H26" s="251" t="s">
        <v>13</v>
      </c>
      <c r="I26" s="252">
        <v>1955</v>
      </c>
      <c r="J26" s="253">
        <f>SUM(C26:I26)</f>
        <v>3491</v>
      </c>
    </row>
    <row r="27" spans="1:10" ht="54.75" customHeight="1" thickBot="1" x14ac:dyDescent="0.3">
      <c r="A27" s="280"/>
      <c r="B27" s="24"/>
      <c r="C27" s="39"/>
      <c r="D27" s="39"/>
      <c r="E27" s="39"/>
      <c r="F27" s="39"/>
      <c r="G27" s="39"/>
      <c r="H27" s="39"/>
      <c r="I27" s="39"/>
      <c r="J27" s="40"/>
    </row>
    <row r="28" spans="1:10" ht="36.75" customHeight="1" x14ac:dyDescent="0.25">
      <c r="A28" s="392" t="s">
        <v>31</v>
      </c>
      <c r="B28" s="393"/>
      <c r="C28" s="393"/>
      <c r="D28" s="42"/>
      <c r="E28" s="42"/>
      <c r="F28" s="42"/>
      <c r="G28" s="42"/>
      <c r="H28" s="42"/>
      <c r="I28" s="42"/>
      <c r="J28" s="43"/>
    </row>
    <row r="29" spans="1:10" ht="36.75" customHeight="1" x14ac:dyDescent="0.25">
      <c r="A29" s="394" t="s">
        <v>32</v>
      </c>
      <c r="B29" s="395"/>
      <c r="C29" s="255">
        <v>0</v>
      </c>
      <c r="D29" s="256">
        <v>1</v>
      </c>
      <c r="E29" s="256">
        <v>0</v>
      </c>
      <c r="F29" s="256">
        <v>1</v>
      </c>
      <c r="G29" s="256">
        <v>0</v>
      </c>
      <c r="H29" s="256">
        <v>0</v>
      </c>
      <c r="I29" s="256">
        <v>1</v>
      </c>
      <c r="J29" s="257">
        <f>SUM(C29:I29)</f>
        <v>3</v>
      </c>
    </row>
    <row r="30" spans="1:10" ht="36.75" customHeight="1" thickBot="1" x14ac:dyDescent="0.3">
      <c r="A30" s="396" t="s">
        <v>33</v>
      </c>
      <c r="B30" s="397"/>
      <c r="C30" s="258">
        <v>0</v>
      </c>
      <c r="D30" s="259">
        <v>1</v>
      </c>
      <c r="E30" s="259">
        <v>0</v>
      </c>
      <c r="F30" s="259">
        <v>2</v>
      </c>
      <c r="G30" s="259">
        <v>1</v>
      </c>
      <c r="H30" s="259">
        <v>0</v>
      </c>
      <c r="I30" s="260">
        <v>1</v>
      </c>
      <c r="J30" s="261">
        <f>SUM(C30:I30)</f>
        <v>5</v>
      </c>
    </row>
    <row r="31" spans="1:10" ht="31.5" customHeight="1" x14ac:dyDescent="0.25">
      <c r="A31" s="262" t="s">
        <v>34</v>
      </c>
      <c r="B31" s="123"/>
      <c r="C31" s="53"/>
      <c r="D31" s="53"/>
      <c r="E31" s="53"/>
      <c r="F31" s="53"/>
      <c r="G31" s="53"/>
      <c r="H31" s="53"/>
      <c r="I31" s="53"/>
      <c r="J31" s="53"/>
    </row>
    <row r="32" spans="1:10" ht="38.25" customHeight="1" x14ac:dyDescent="0.25">
      <c r="A32" s="286" t="s">
        <v>125</v>
      </c>
      <c r="B32" s="286"/>
      <c r="C32" s="286"/>
      <c r="D32" s="286"/>
      <c r="E32" s="286"/>
      <c r="F32" s="286"/>
      <c r="G32" s="286"/>
      <c r="H32" s="286"/>
      <c r="I32" s="286"/>
      <c r="J32" s="286"/>
    </row>
  </sheetData>
  <mergeCells count="17">
    <mergeCell ref="A21:A22"/>
    <mergeCell ref="A28:C28"/>
    <mergeCell ref="A29:B29"/>
    <mergeCell ref="A30:B30"/>
    <mergeCell ref="A32:J32"/>
    <mergeCell ref="A9:A10"/>
    <mergeCell ref="A11:A12"/>
    <mergeCell ref="A13:A14"/>
    <mergeCell ref="A15:A16"/>
    <mergeCell ref="A17:A18"/>
    <mergeCell ref="A19:A20"/>
    <mergeCell ref="A1:J1"/>
    <mergeCell ref="A2:J2"/>
    <mergeCell ref="A3:B4"/>
    <mergeCell ref="C3:J3"/>
    <mergeCell ref="A5:A6"/>
    <mergeCell ref="A7:A8"/>
  </mergeCells>
  <pageMargins left="0.70866141732283472" right="0.70866141732283472" top="0.74803149606299213" bottom="0.74803149606299213" header="0.31496062992125984" footer="0.31496062992125984"/>
  <pageSetup paperSize="9" scale="44" orientation="landscape" r:id="rId1"/>
  <headerFooter>
    <oddFooter>&amp;L&amp;F&amp;C&amp;A&amp;R&amp;P de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74E74A-DD43-4944-A1B7-AC7E94661E45}">
  <sheetPr>
    <tabColor rgb="FF66FF33"/>
    <pageSetUpPr fitToPage="1"/>
  </sheetPr>
  <dimension ref="A1:J33"/>
  <sheetViews>
    <sheetView zoomScale="47" zoomScaleNormal="47" workbookViewId="0">
      <selection sqref="A1:J1"/>
    </sheetView>
  </sheetViews>
  <sheetFormatPr baseColWidth="10" defaultRowHeight="15" x14ac:dyDescent="0.25"/>
  <cols>
    <col min="1" max="1" width="57.85546875" customWidth="1"/>
    <col min="2" max="2" width="10.140625" customWidth="1"/>
    <col min="3" max="4" width="22.5703125" customWidth="1"/>
    <col min="5" max="5" width="27.5703125" customWidth="1"/>
    <col min="6" max="10" width="22.5703125" customWidth="1"/>
  </cols>
  <sheetData>
    <row r="1" spans="1:10" ht="34.5" customHeight="1" x14ac:dyDescent="0.25">
      <c r="A1" s="370" t="s">
        <v>35</v>
      </c>
      <c r="B1" s="370"/>
      <c r="C1" s="370"/>
      <c r="D1" s="370"/>
      <c r="E1" s="370"/>
      <c r="F1" s="370"/>
      <c r="G1" s="370"/>
      <c r="H1" s="370"/>
      <c r="I1" s="370"/>
      <c r="J1" s="370"/>
    </row>
    <row r="2" spans="1:10" ht="57" customHeight="1" thickBot="1" x14ac:dyDescent="0.3">
      <c r="A2" s="370" t="s">
        <v>150</v>
      </c>
      <c r="B2" s="370"/>
      <c r="C2" s="371"/>
      <c r="D2" s="371"/>
      <c r="E2" s="371"/>
      <c r="F2" s="371"/>
      <c r="G2" s="371"/>
      <c r="H2" s="371"/>
      <c r="I2" s="371"/>
      <c r="J2" s="371"/>
    </row>
    <row r="3" spans="1:10" ht="51.75" customHeight="1" thickBot="1" x14ac:dyDescent="0.3">
      <c r="A3" s="294" t="s">
        <v>36</v>
      </c>
      <c r="B3" s="295"/>
      <c r="C3" s="329" t="s">
        <v>2</v>
      </c>
      <c r="D3" s="330"/>
      <c r="E3" s="330"/>
      <c r="F3" s="330"/>
      <c r="G3" s="330"/>
      <c r="H3" s="330"/>
      <c r="I3" s="330"/>
      <c r="J3" s="331"/>
    </row>
    <row r="4" spans="1:10" ht="70.5" customHeight="1" thickBot="1" x14ac:dyDescent="0.3">
      <c r="A4" s="296"/>
      <c r="B4" s="297"/>
      <c r="C4" s="54" t="s">
        <v>3</v>
      </c>
      <c r="D4" s="4" t="s">
        <v>4</v>
      </c>
      <c r="E4" s="4" t="s">
        <v>5</v>
      </c>
      <c r="F4" s="55" t="s">
        <v>6</v>
      </c>
      <c r="G4" s="55" t="s">
        <v>7</v>
      </c>
      <c r="H4" s="4" t="s">
        <v>8</v>
      </c>
      <c r="I4" s="56" t="s">
        <v>9</v>
      </c>
      <c r="J4" s="57" t="s">
        <v>10</v>
      </c>
    </row>
    <row r="5" spans="1:10" ht="31.5" customHeight="1" x14ac:dyDescent="0.25">
      <c r="A5" s="400" t="s">
        <v>37</v>
      </c>
      <c r="B5" s="58" t="s">
        <v>38</v>
      </c>
      <c r="C5" s="59" t="s">
        <v>13</v>
      </c>
      <c r="D5" s="59" t="s">
        <v>13</v>
      </c>
      <c r="E5" s="59" t="s">
        <v>13</v>
      </c>
      <c r="F5" s="59">
        <v>1</v>
      </c>
      <c r="G5" s="59" t="s">
        <v>13</v>
      </c>
      <c r="H5" s="59" t="s">
        <v>13</v>
      </c>
      <c r="I5" s="60">
        <v>11</v>
      </c>
      <c r="J5" s="61">
        <f>SUM(C5:I5)</f>
        <v>12</v>
      </c>
    </row>
    <row r="6" spans="1:10" ht="31.5" customHeight="1" x14ac:dyDescent="0.25">
      <c r="A6" s="399"/>
      <c r="B6" s="62" t="s">
        <v>14</v>
      </c>
      <c r="C6" s="63" t="s">
        <v>15</v>
      </c>
      <c r="D6" s="63" t="s">
        <v>15</v>
      </c>
      <c r="E6" s="63" t="s">
        <v>15</v>
      </c>
      <c r="F6" s="63">
        <v>0.04</v>
      </c>
      <c r="G6" s="63" t="s">
        <v>15</v>
      </c>
      <c r="H6" s="63" t="s">
        <v>15</v>
      </c>
      <c r="I6" s="64">
        <v>2.2900763358778627E-3</v>
      </c>
      <c r="J6" s="65">
        <f t="shared" ref="J6" si="0">J5/J$23</f>
        <v>8.8495575221238937E-3</v>
      </c>
    </row>
    <row r="7" spans="1:10" ht="25.5" customHeight="1" x14ac:dyDescent="0.25">
      <c r="A7" s="398" t="s">
        <v>39</v>
      </c>
      <c r="B7" s="66" t="s">
        <v>12</v>
      </c>
      <c r="C7" s="67" t="s">
        <v>13</v>
      </c>
      <c r="D7" s="67" t="s">
        <v>13</v>
      </c>
      <c r="E7" s="67" t="s">
        <v>13</v>
      </c>
      <c r="F7" s="67">
        <v>2</v>
      </c>
      <c r="G7" s="67" t="s">
        <v>13</v>
      </c>
      <c r="H7" s="67" t="s">
        <v>13</v>
      </c>
      <c r="I7" s="68">
        <v>55</v>
      </c>
      <c r="J7" s="69">
        <f t="shared" ref="J7" si="1">SUM(C7:I7)</f>
        <v>57</v>
      </c>
    </row>
    <row r="8" spans="1:10" ht="25.5" customHeight="1" x14ac:dyDescent="0.25">
      <c r="A8" s="399"/>
      <c r="B8" s="62" t="s">
        <v>14</v>
      </c>
      <c r="C8" s="63" t="s">
        <v>15</v>
      </c>
      <c r="D8" s="63" t="s">
        <v>15</v>
      </c>
      <c r="E8" s="63" t="s">
        <v>15</v>
      </c>
      <c r="F8" s="63">
        <v>0</v>
      </c>
      <c r="G8" s="63" t="s">
        <v>15</v>
      </c>
      <c r="H8" s="63" t="s">
        <v>15</v>
      </c>
      <c r="I8" s="64">
        <v>2.0610687022900764E-2</v>
      </c>
      <c r="J8" s="65">
        <f t="shared" ref="J8" si="2">J7/J$23</f>
        <v>4.2035398230088498E-2</v>
      </c>
    </row>
    <row r="9" spans="1:10" ht="25.5" customHeight="1" x14ac:dyDescent="0.25">
      <c r="A9" s="398" t="s">
        <v>40</v>
      </c>
      <c r="B9" s="66" t="s">
        <v>12</v>
      </c>
      <c r="C9" s="67" t="s">
        <v>13</v>
      </c>
      <c r="D9" s="67" t="s">
        <v>13</v>
      </c>
      <c r="E9" s="67" t="s">
        <v>13</v>
      </c>
      <c r="F9" s="67">
        <v>0</v>
      </c>
      <c r="G9" s="67" t="s">
        <v>13</v>
      </c>
      <c r="H9" s="67" t="s">
        <v>13</v>
      </c>
      <c r="I9" s="68">
        <v>0</v>
      </c>
      <c r="J9" s="69">
        <f t="shared" ref="J9" si="3">SUM(C9:I9)</f>
        <v>0</v>
      </c>
    </row>
    <row r="10" spans="1:10" ht="25.5" customHeight="1" x14ac:dyDescent="0.25">
      <c r="A10" s="399"/>
      <c r="B10" s="62" t="s">
        <v>14</v>
      </c>
      <c r="C10" s="63" t="s">
        <v>15</v>
      </c>
      <c r="D10" s="63" t="s">
        <v>15</v>
      </c>
      <c r="E10" s="63" t="s">
        <v>15</v>
      </c>
      <c r="F10" s="63">
        <v>0</v>
      </c>
      <c r="G10" s="63" t="s">
        <v>15</v>
      </c>
      <c r="H10" s="63" t="s">
        <v>15</v>
      </c>
      <c r="I10" s="64">
        <v>1.5267175572519084E-3</v>
      </c>
      <c r="J10" s="65">
        <f t="shared" ref="J10" si="4">J9/J$23</f>
        <v>0</v>
      </c>
    </row>
    <row r="11" spans="1:10" ht="25.5" customHeight="1" x14ac:dyDescent="0.25">
      <c r="A11" s="398" t="s">
        <v>41</v>
      </c>
      <c r="B11" s="66" t="s">
        <v>12</v>
      </c>
      <c r="C11" s="67" t="s">
        <v>13</v>
      </c>
      <c r="D11" s="67" t="s">
        <v>13</v>
      </c>
      <c r="E11" s="67" t="s">
        <v>13</v>
      </c>
      <c r="F11" s="67">
        <v>0</v>
      </c>
      <c r="G11" s="67" t="s">
        <v>13</v>
      </c>
      <c r="H11" s="67" t="s">
        <v>13</v>
      </c>
      <c r="I11" s="68">
        <v>1</v>
      </c>
      <c r="J11" s="69">
        <f t="shared" ref="J11" si="5">SUM(C11:I11)</f>
        <v>1</v>
      </c>
    </row>
    <row r="12" spans="1:10" ht="25.5" customHeight="1" x14ac:dyDescent="0.25">
      <c r="A12" s="399"/>
      <c r="B12" s="62" t="s">
        <v>14</v>
      </c>
      <c r="C12" s="63" t="s">
        <v>15</v>
      </c>
      <c r="D12" s="63" t="s">
        <v>15</v>
      </c>
      <c r="E12" s="63" t="s">
        <v>15</v>
      </c>
      <c r="F12" s="63">
        <v>1.3333333333333334E-2</v>
      </c>
      <c r="G12" s="63" t="s">
        <v>15</v>
      </c>
      <c r="H12" s="63" t="s">
        <v>15</v>
      </c>
      <c r="I12" s="64">
        <v>7.6335877862595419E-4</v>
      </c>
      <c r="J12" s="65">
        <f t="shared" ref="J12" si="6">J11/J$23</f>
        <v>7.3746312684365781E-4</v>
      </c>
    </row>
    <row r="13" spans="1:10" ht="25.5" customHeight="1" x14ac:dyDescent="0.25">
      <c r="A13" s="398" t="s">
        <v>42</v>
      </c>
      <c r="B13" s="66" t="s">
        <v>12</v>
      </c>
      <c r="C13" s="67" t="s">
        <v>13</v>
      </c>
      <c r="D13" s="67" t="s">
        <v>13</v>
      </c>
      <c r="E13" s="67" t="s">
        <v>13</v>
      </c>
      <c r="F13" s="67">
        <v>42</v>
      </c>
      <c r="G13" s="67" t="s">
        <v>13</v>
      </c>
      <c r="H13" s="67" t="s">
        <v>13</v>
      </c>
      <c r="I13" s="68">
        <v>1028</v>
      </c>
      <c r="J13" s="69">
        <f>SUM(C13:I13)</f>
        <v>1070</v>
      </c>
    </row>
    <row r="14" spans="1:10" ht="25.5" customHeight="1" x14ac:dyDescent="0.25">
      <c r="A14" s="399"/>
      <c r="B14" s="62" t="s">
        <v>14</v>
      </c>
      <c r="C14" s="63" t="s">
        <v>15</v>
      </c>
      <c r="D14" s="63" t="s">
        <v>15</v>
      </c>
      <c r="E14" s="63" t="s">
        <v>15</v>
      </c>
      <c r="F14" s="63">
        <v>0.53333333333333333</v>
      </c>
      <c r="G14" s="63" t="s">
        <v>15</v>
      </c>
      <c r="H14" s="63" t="s">
        <v>15</v>
      </c>
      <c r="I14" s="64">
        <v>0.80763358778625949</v>
      </c>
      <c r="J14" s="65">
        <f t="shared" ref="J14" si="7">J13/J$23</f>
        <v>0.78908554572271383</v>
      </c>
    </row>
    <row r="15" spans="1:10" ht="25.5" customHeight="1" x14ac:dyDescent="0.25">
      <c r="A15" s="398" t="s">
        <v>43</v>
      </c>
      <c r="B15" s="66" t="s">
        <v>12</v>
      </c>
      <c r="C15" s="67" t="s">
        <v>13</v>
      </c>
      <c r="D15" s="67" t="s">
        <v>13</v>
      </c>
      <c r="E15" s="67" t="s">
        <v>13</v>
      </c>
      <c r="F15" s="67">
        <v>0</v>
      </c>
      <c r="G15" s="67" t="s">
        <v>13</v>
      </c>
      <c r="H15" s="67" t="s">
        <v>13</v>
      </c>
      <c r="I15" s="68">
        <v>30</v>
      </c>
      <c r="J15" s="69">
        <f t="shared" ref="J15" si="8">SUM(C15:I15)</f>
        <v>30</v>
      </c>
    </row>
    <row r="16" spans="1:10" ht="25.5" customHeight="1" x14ac:dyDescent="0.25">
      <c r="A16" s="399"/>
      <c r="B16" s="62" t="s">
        <v>14</v>
      </c>
      <c r="C16" s="63" t="s">
        <v>15</v>
      </c>
      <c r="D16" s="63" t="s">
        <v>15</v>
      </c>
      <c r="E16" s="63" t="s">
        <v>15</v>
      </c>
      <c r="F16" s="63">
        <v>0</v>
      </c>
      <c r="G16" s="63" t="s">
        <v>15</v>
      </c>
      <c r="H16" s="63" t="s">
        <v>15</v>
      </c>
      <c r="I16" s="64">
        <v>2.0610687022900764E-2</v>
      </c>
      <c r="J16" s="65">
        <f t="shared" ref="J16" si="9">J15/J$23</f>
        <v>2.2123893805309734E-2</v>
      </c>
    </row>
    <row r="17" spans="1:10" ht="25.5" customHeight="1" x14ac:dyDescent="0.25">
      <c r="A17" s="398" t="s">
        <v>44</v>
      </c>
      <c r="B17" s="66" t="s">
        <v>12</v>
      </c>
      <c r="C17" s="67" t="s">
        <v>13</v>
      </c>
      <c r="D17" s="67" t="s">
        <v>13</v>
      </c>
      <c r="E17" s="67" t="s">
        <v>13</v>
      </c>
      <c r="F17" s="67">
        <v>18</v>
      </c>
      <c r="G17" s="67" t="s">
        <v>13</v>
      </c>
      <c r="H17" s="67" t="s">
        <v>13</v>
      </c>
      <c r="I17" s="68">
        <v>157</v>
      </c>
      <c r="J17" s="69">
        <f t="shared" ref="J17" si="10">SUM(C17:I17)</f>
        <v>175</v>
      </c>
    </row>
    <row r="18" spans="1:10" ht="25.5" customHeight="1" x14ac:dyDescent="0.25">
      <c r="A18" s="399"/>
      <c r="B18" s="62" t="s">
        <v>14</v>
      </c>
      <c r="C18" s="63" t="s">
        <v>15</v>
      </c>
      <c r="D18" s="63" t="s">
        <v>15</v>
      </c>
      <c r="E18" s="63" t="s">
        <v>15</v>
      </c>
      <c r="F18" s="63">
        <v>0.33333333333333331</v>
      </c>
      <c r="G18" s="63" t="s">
        <v>15</v>
      </c>
      <c r="H18" s="63" t="s">
        <v>15</v>
      </c>
      <c r="I18" s="64">
        <v>0.12137404580152672</v>
      </c>
      <c r="J18" s="65">
        <f t="shared" ref="J18" si="11">J17/J$23</f>
        <v>0.12905604719764011</v>
      </c>
    </row>
    <row r="19" spans="1:10" ht="25.5" customHeight="1" x14ac:dyDescent="0.25">
      <c r="A19" s="398" t="s">
        <v>45</v>
      </c>
      <c r="B19" s="66" t="s">
        <v>12</v>
      </c>
      <c r="C19" s="67" t="s">
        <v>13</v>
      </c>
      <c r="D19" s="67" t="s">
        <v>13</v>
      </c>
      <c r="E19" s="67" t="s">
        <v>13</v>
      </c>
      <c r="F19" s="67">
        <v>0</v>
      </c>
      <c r="G19" s="67" t="s">
        <v>13</v>
      </c>
      <c r="H19" s="67" t="s">
        <v>13</v>
      </c>
      <c r="I19" s="68">
        <v>11</v>
      </c>
      <c r="J19" s="69">
        <f t="shared" ref="J19" si="12">SUM(C19:I19)</f>
        <v>11</v>
      </c>
    </row>
    <row r="20" spans="1:10" ht="25.5" customHeight="1" x14ac:dyDescent="0.25">
      <c r="A20" s="399"/>
      <c r="B20" s="62" t="s">
        <v>14</v>
      </c>
      <c r="C20" s="63" t="s">
        <v>15</v>
      </c>
      <c r="D20" s="63" t="s">
        <v>15</v>
      </c>
      <c r="E20" s="63" t="s">
        <v>15</v>
      </c>
      <c r="F20" s="63">
        <v>0</v>
      </c>
      <c r="G20" s="63" t="s">
        <v>15</v>
      </c>
      <c r="H20" s="63" t="s">
        <v>15</v>
      </c>
      <c r="I20" s="64">
        <v>1.4503816793893129E-2</v>
      </c>
      <c r="J20" s="65">
        <f t="shared" ref="J20" si="13">J19/J$23</f>
        <v>8.1120943952802359E-3</v>
      </c>
    </row>
    <row r="21" spans="1:10" ht="25.5" customHeight="1" x14ac:dyDescent="0.25">
      <c r="A21" s="398" t="s">
        <v>46</v>
      </c>
      <c r="B21" s="66" t="s">
        <v>12</v>
      </c>
      <c r="C21" s="67" t="s">
        <v>13</v>
      </c>
      <c r="D21" s="67" t="s">
        <v>13</v>
      </c>
      <c r="E21" s="67" t="s">
        <v>13</v>
      </c>
      <c r="F21" s="67">
        <v>0</v>
      </c>
      <c r="G21" s="67" t="s">
        <v>13</v>
      </c>
      <c r="H21" s="67" t="s">
        <v>13</v>
      </c>
      <c r="I21" s="68">
        <v>0</v>
      </c>
      <c r="J21" s="69">
        <f t="shared" ref="J21" si="14">SUM(C21:I21)</f>
        <v>0</v>
      </c>
    </row>
    <row r="22" spans="1:10" ht="25.5" customHeight="1" thickBot="1" x14ac:dyDescent="0.3">
      <c r="A22" s="400"/>
      <c r="B22" s="66" t="s">
        <v>14</v>
      </c>
      <c r="C22" s="70" t="s">
        <v>15</v>
      </c>
      <c r="D22" s="70" t="s">
        <v>15</v>
      </c>
      <c r="E22" s="70" t="s">
        <v>15</v>
      </c>
      <c r="F22" s="70">
        <v>0.08</v>
      </c>
      <c r="G22" s="70" t="s">
        <v>15</v>
      </c>
      <c r="H22" s="70" t="s">
        <v>15</v>
      </c>
      <c r="I22" s="71">
        <v>1.0687022900763359E-2</v>
      </c>
      <c r="J22" s="72">
        <f t="shared" ref="J22" si="15">J21/J$23</f>
        <v>0</v>
      </c>
    </row>
    <row r="23" spans="1:10" ht="27" customHeight="1" x14ac:dyDescent="0.25">
      <c r="A23" s="294" t="s">
        <v>47</v>
      </c>
      <c r="B23" s="58" t="s">
        <v>12</v>
      </c>
      <c r="C23" s="73" t="s">
        <v>13</v>
      </c>
      <c r="D23" s="73" t="s">
        <v>13</v>
      </c>
      <c r="E23" s="73" t="s">
        <v>13</v>
      </c>
      <c r="F23" s="73">
        <f>+F5+F7+F9+F11+F13+F15+F17+F19+F21</f>
        <v>63</v>
      </c>
      <c r="G23" s="73" t="s">
        <v>13</v>
      </c>
      <c r="H23" s="73" t="s">
        <v>13</v>
      </c>
      <c r="I23" s="73">
        <f>+I5+I7+I9+I11+I13+I15+I17+I19+I21</f>
        <v>1293</v>
      </c>
      <c r="J23" s="74">
        <f t="shared" ref="J23" si="16">J5+J7+J9+J11+J13+J15+J17+J19+J21</f>
        <v>1356</v>
      </c>
    </row>
    <row r="24" spans="1:10" ht="27" customHeight="1" thickBot="1" x14ac:dyDescent="0.3">
      <c r="A24" s="296"/>
      <c r="B24" s="75" t="s">
        <v>14</v>
      </c>
      <c r="C24" s="76" t="s">
        <v>15</v>
      </c>
      <c r="D24" s="76" t="s">
        <v>15</v>
      </c>
      <c r="E24" s="76" t="s">
        <v>15</v>
      </c>
      <c r="F24" s="76">
        <v>1</v>
      </c>
      <c r="G24" s="76" t="s">
        <v>15</v>
      </c>
      <c r="H24" s="76" t="s">
        <v>15</v>
      </c>
      <c r="I24" s="77">
        <v>1</v>
      </c>
      <c r="J24" s="78">
        <f>J23/J$23</f>
        <v>1</v>
      </c>
    </row>
    <row r="25" spans="1:10" ht="36" customHeight="1" thickBot="1" x14ac:dyDescent="0.3">
      <c r="A25" s="79"/>
      <c r="B25" s="80"/>
      <c r="C25" s="81"/>
      <c r="D25" s="81"/>
      <c r="E25" s="81"/>
      <c r="F25" s="81"/>
      <c r="G25" s="81"/>
      <c r="H25" s="81"/>
      <c r="I25" s="81"/>
      <c r="J25" s="81"/>
    </row>
    <row r="26" spans="1:10" ht="45.75" customHeight="1" x14ac:dyDescent="0.25">
      <c r="A26" s="82" t="s">
        <v>48</v>
      </c>
      <c r="B26" s="83" t="s">
        <v>12</v>
      </c>
      <c r="C26" s="84" t="s">
        <v>13</v>
      </c>
      <c r="D26" s="85" t="s">
        <v>13</v>
      </c>
      <c r="E26" s="85" t="s">
        <v>13</v>
      </c>
      <c r="F26" s="86">
        <v>5</v>
      </c>
      <c r="G26" s="85" t="s">
        <v>13</v>
      </c>
      <c r="H26" s="85" t="s">
        <v>13</v>
      </c>
      <c r="I26" s="86">
        <v>106</v>
      </c>
      <c r="J26" s="87">
        <f>SUM(C26:I26)</f>
        <v>111</v>
      </c>
    </row>
    <row r="27" spans="1:10" ht="45.75" customHeight="1" thickBot="1" x14ac:dyDescent="0.3">
      <c r="A27" s="88" t="s">
        <v>29</v>
      </c>
      <c r="B27" s="75" t="s">
        <v>12</v>
      </c>
      <c r="C27" s="89" t="s">
        <v>13</v>
      </c>
      <c r="D27" s="90">
        <v>1468</v>
      </c>
      <c r="E27" s="90" t="s">
        <v>13</v>
      </c>
      <c r="F27" s="91">
        <f t="shared" ref="F27" si="17">F28-F23-F26</f>
        <v>0</v>
      </c>
      <c r="G27" s="90" t="s">
        <v>13</v>
      </c>
      <c r="H27" s="90" t="s">
        <v>13</v>
      </c>
      <c r="I27" s="91">
        <f t="shared" ref="I27" si="18">I28-I23-I26</f>
        <v>556</v>
      </c>
      <c r="J27" s="92">
        <f>SUM(C27:I27)</f>
        <v>2024</v>
      </c>
    </row>
    <row r="28" spans="1:10" ht="45.75" customHeight="1" thickBot="1" x14ac:dyDescent="0.3">
      <c r="A28" s="285" t="s">
        <v>30</v>
      </c>
      <c r="B28" s="75" t="s">
        <v>12</v>
      </c>
      <c r="C28" s="89" t="s">
        <v>13</v>
      </c>
      <c r="D28" s="90">
        <v>1468</v>
      </c>
      <c r="E28" s="90" t="s">
        <v>13</v>
      </c>
      <c r="F28" s="91">
        <v>68</v>
      </c>
      <c r="G28" s="90" t="s">
        <v>13</v>
      </c>
      <c r="H28" s="90" t="s">
        <v>13</v>
      </c>
      <c r="I28" s="91">
        <v>1955</v>
      </c>
      <c r="J28" s="92">
        <f>SUM(C28:I28)</f>
        <v>3491</v>
      </c>
    </row>
    <row r="29" spans="1:10" ht="48.75" customHeight="1" thickBot="1" x14ac:dyDescent="0.3">
      <c r="A29" s="280"/>
      <c r="B29" s="24"/>
      <c r="C29" s="39"/>
      <c r="D29" s="39"/>
      <c r="E29" s="39"/>
      <c r="F29" s="39"/>
      <c r="G29" s="39"/>
      <c r="H29" s="39"/>
      <c r="I29" s="39"/>
      <c r="J29" s="40"/>
    </row>
    <row r="30" spans="1:10" ht="39.75" customHeight="1" x14ac:dyDescent="0.25">
      <c r="A30" s="289" t="s">
        <v>31</v>
      </c>
      <c r="B30" s="290"/>
      <c r="C30" s="290"/>
      <c r="D30" s="42"/>
      <c r="E30" s="42"/>
      <c r="F30" s="42"/>
      <c r="G30" s="42"/>
      <c r="H30" s="42"/>
      <c r="I30" s="42"/>
      <c r="J30" s="43"/>
    </row>
    <row r="31" spans="1:10" ht="39.75" customHeight="1" x14ac:dyDescent="0.25">
      <c r="A31" s="301" t="s">
        <v>32</v>
      </c>
      <c r="B31" s="302"/>
      <c r="C31" s="44">
        <v>0</v>
      </c>
      <c r="D31" s="45">
        <v>0</v>
      </c>
      <c r="E31" s="45">
        <v>0</v>
      </c>
      <c r="F31" s="45">
        <v>1</v>
      </c>
      <c r="G31" s="45">
        <v>0</v>
      </c>
      <c r="H31" s="45">
        <v>0</v>
      </c>
      <c r="I31" s="45">
        <v>1</v>
      </c>
      <c r="J31" s="46">
        <f>SUM(C31:I31)</f>
        <v>2</v>
      </c>
    </row>
    <row r="32" spans="1:10" ht="39.75" customHeight="1" thickBot="1" x14ac:dyDescent="0.3">
      <c r="A32" s="303" t="s">
        <v>33</v>
      </c>
      <c r="B32" s="304"/>
      <c r="C32" s="47">
        <v>0</v>
      </c>
      <c r="D32" s="48">
        <v>1</v>
      </c>
      <c r="E32" s="48">
        <v>0</v>
      </c>
      <c r="F32" s="48">
        <v>2</v>
      </c>
      <c r="G32" s="48">
        <v>1</v>
      </c>
      <c r="H32" s="48">
        <v>0</v>
      </c>
      <c r="I32" s="49">
        <v>1</v>
      </c>
      <c r="J32" s="50">
        <f>SUM(C32:I32)</f>
        <v>5</v>
      </c>
    </row>
    <row r="33" spans="1:10" ht="26.25" customHeight="1" x14ac:dyDescent="0.25">
      <c r="A33" s="93" t="s">
        <v>34</v>
      </c>
      <c r="B33" s="94"/>
      <c r="C33" s="53"/>
      <c r="D33" s="53"/>
      <c r="E33" s="53"/>
      <c r="F33" s="53"/>
      <c r="G33" s="53"/>
      <c r="H33" s="53"/>
      <c r="I33" s="53"/>
      <c r="J33" s="53"/>
    </row>
  </sheetData>
  <mergeCells count="17">
    <mergeCell ref="A21:A22"/>
    <mergeCell ref="A23:A24"/>
    <mergeCell ref="A30:C30"/>
    <mergeCell ref="A31:B31"/>
    <mergeCell ref="A32:B32"/>
    <mergeCell ref="A9:A10"/>
    <mergeCell ref="A11:A12"/>
    <mergeCell ref="A13:A14"/>
    <mergeCell ref="A15:A16"/>
    <mergeCell ref="A17:A18"/>
    <mergeCell ref="A19:A20"/>
    <mergeCell ref="A1:J1"/>
    <mergeCell ref="A2:J2"/>
    <mergeCell ref="A3:B4"/>
    <mergeCell ref="C3:J3"/>
    <mergeCell ref="A5:A6"/>
    <mergeCell ref="A7:A8"/>
  </mergeCells>
  <pageMargins left="0.70866141732283472" right="0.70866141732283472" top="0.74803149606299213" bottom="0.74803149606299213" header="0.31496062992125984" footer="0.31496062992125984"/>
  <pageSetup paperSize="9" scale="45" orientation="landscape" r:id="rId1"/>
  <headerFooter>
    <oddFooter>&amp;L&amp;F&amp;C&amp;A&amp;R&amp;P de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4BFDE1-41F3-4A5C-B5BA-DBC81C80A8CA}">
  <sheetPr>
    <tabColor rgb="FF66FF33"/>
    <pageSetUpPr fitToPage="1"/>
  </sheetPr>
  <dimension ref="A1:J41"/>
  <sheetViews>
    <sheetView zoomScale="50" zoomScaleNormal="50" workbookViewId="0">
      <selection sqref="A1:J1"/>
    </sheetView>
  </sheetViews>
  <sheetFormatPr baseColWidth="10" defaultRowHeight="15" x14ac:dyDescent="0.25"/>
  <cols>
    <col min="1" max="1" width="51.85546875" customWidth="1"/>
    <col min="2" max="2" width="13.85546875" customWidth="1"/>
    <col min="3" max="4" width="24.42578125" customWidth="1"/>
    <col min="5" max="5" width="26.42578125" customWidth="1"/>
    <col min="6" max="10" width="24.42578125" customWidth="1"/>
  </cols>
  <sheetData>
    <row r="1" spans="1:10" ht="57" customHeight="1" x14ac:dyDescent="0.25">
      <c r="A1" s="370" t="s">
        <v>0</v>
      </c>
      <c r="B1" s="370"/>
      <c r="C1" s="370"/>
      <c r="D1" s="370"/>
      <c r="E1" s="370"/>
      <c r="F1" s="370"/>
      <c r="G1" s="370"/>
      <c r="H1" s="370"/>
      <c r="I1" s="370"/>
      <c r="J1" s="370"/>
    </row>
    <row r="2" spans="1:10" ht="57" customHeight="1" thickBot="1" x14ac:dyDescent="0.3">
      <c r="A2" s="370" t="s">
        <v>151</v>
      </c>
      <c r="B2" s="370"/>
      <c r="C2" s="371"/>
      <c r="D2" s="371"/>
      <c r="E2" s="371"/>
      <c r="F2" s="371"/>
      <c r="G2" s="371"/>
      <c r="H2" s="371"/>
      <c r="I2" s="371"/>
      <c r="J2" s="371"/>
    </row>
    <row r="3" spans="1:10" ht="51.75" customHeight="1" thickBot="1" x14ac:dyDescent="0.3">
      <c r="A3" s="308" t="s">
        <v>1</v>
      </c>
      <c r="B3" s="309"/>
      <c r="C3" s="312" t="s">
        <v>2</v>
      </c>
      <c r="D3" s="313"/>
      <c r="E3" s="313"/>
      <c r="F3" s="313"/>
      <c r="G3" s="313"/>
      <c r="H3" s="313"/>
      <c r="I3" s="313"/>
      <c r="J3" s="314"/>
    </row>
    <row r="4" spans="1:10" ht="48" customHeight="1" thickBot="1" x14ac:dyDescent="0.3">
      <c r="A4" s="310"/>
      <c r="B4" s="311"/>
      <c r="C4" s="1" t="s">
        <v>3</v>
      </c>
      <c r="D4" s="2" t="s">
        <v>4</v>
      </c>
      <c r="E4" s="2" t="s">
        <v>5</v>
      </c>
      <c r="F4" s="3" t="s">
        <v>6</v>
      </c>
      <c r="G4" s="3" t="s">
        <v>7</v>
      </c>
      <c r="H4" s="4" t="s">
        <v>8</v>
      </c>
      <c r="I4" s="5" t="s">
        <v>9</v>
      </c>
      <c r="J4" s="6" t="s">
        <v>10</v>
      </c>
    </row>
    <row r="5" spans="1:10" ht="31.5" customHeight="1" x14ac:dyDescent="0.25">
      <c r="A5" s="378" t="s">
        <v>11</v>
      </c>
      <c r="B5" s="7" t="s">
        <v>12</v>
      </c>
      <c r="C5" s="8" t="s">
        <v>13</v>
      </c>
      <c r="D5" s="8">
        <v>0</v>
      </c>
      <c r="E5" s="8" t="s">
        <v>13</v>
      </c>
      <c r="F5" s="8">
        <v>0</v>
      </c>
      <c r="G5" s="8" t="s">
        <v>13</v>
      </c>
      <c r="H5" s="8" t="s">
        <v>13</v>
      </c>
      <c r="I5" s="8">
        <v>0</v>
      </c>
      <c r="J5" s="9">
        <f>SUM(C5:I5)</f>
        <v>0</v>
      </c>
    </row>
    <row r="6" spans="1:10" ht="31.5" customHeight="1" x14ac:dyDescent="0.25">
      <c r="A6" s="377"/>
      <c r="B6" s="10" t="s">
        <v>14</v>
      </c>
      <c r="C6" s="11" t="s">
        <v>15</v>
      </c>
      <c r="D6" s="11">
        <f t="shared" ref="D6:F6" si="0">D5/D$29</f>
        <v>0</v>
      </c>
      <c r="E6" s="11" t="s">
        <v>15</v>
      </c>
      <c r="F6" s="11">
        <f t="shared" si="0"/>
        <v>0</v>
      </c>
      <c r="G6" s="11" t="s">
        <v>15</v>
      </c>
      <c r="H6" s="11" t="s">
        <v>15</v>
      </c>
      <c r="I6" s="11">
        <f t="shared" ref="I6:J6" si="1">I5/I$29</f>
        <v>0</v>
      </c>
      <c r="J6" s="12">
        <f t="shared" si="1"/>
        <v>0</v>
      </c>
    </row>
    <row r="7" spans="1:10" ht="25.5" customHeight="1" x14ac:dyDescent="0.25">
      <c r="A7" s="376" t="s">
        <v>16</v>
      </c>
      <c r="B7" s="13" t="s">
        <v>12</v>
      </c>
      <c r="C7" s="14" t="s">
        <v>13</v>
      </c>
      <c r="D7" s="14">
        <v>0</v>
      </c>
      <c r="E7" s="14" t="s">
        <v>13</v>
      </c>
      <c r="F7" s="14">
        <v>0</v>
      </c>
      <c r="G7" s="14" t="s">
        <v>13</v>
      </c>
      <c r="H7" s="14" t="s">
        <v>13</v>
      </c>
      <c r="I7" s="14">
        <v>0</v>
      </c>
      <c r="J7" s="15">
        <f t="shared" ref="J7" si="2">SUM(C7:I7)</f>
        <v>0</v>
      </c>
    </row>
    <row r="8" spans="1:10" ht="25.5" customHeight="1" x14ac:dyDescent="0.25">
      <c r="A8" s="377"/>
      <c r="B8" s="10" t="s">
        <v>14</v>
      </c>
      <c r="C8" s="11" t="s">
        <v>15</v>
      </c>
      <c r="D8" s="11">
        <f t="shared" ref="D8:F8" si="3">D7/D$29</f>
        <v>0</v>
      </c>
      <c r="E8" s="11" t="s">
        <v>15</v>
      </c>
      <c r="F8" s="11">
        <f t="shared" si="3"/>
        <v>0</v>
      </c>
      <c r="G8" s="11" t="s">
        <v>15</v>
      </c>
      <c r="H8" s="11" t="s">
        <v>15</v>
      </c>
      <c r="I8" s="11">
        <f t="shared" ref="I8:J8" si="4">I7/I$29</f>
        <v>0</v>
      </c>
      <c r="J8" s="12">
        <f t="shared" si="4"/>
        <v>0</v>
      </c>
    </row>
    <row r="9" spans="1:10" ht="25.5" customHeight="1" x14ac:dyDescent="0.25">
      <c r="A9" s="376" t="s">
        <v>17</v>
      </c>
      <c r="B9" s="13" t="s">
        <v>12</v>
      </c>
      <c r="C9" s="14" t="s">
        <v>13</v>
      </c>
      <c r="D9" s="14">
        <v>1101</v>
      </c>
      <c r="E9" s="14" t="s">
        <v>13</v>
      </c>
      <c r="F9" s="14">
        <v>0</v>
      </c>
      <c r="G9" s="14" t="s">
        <v>13</v>
      </c>
      <c r="H9" s="14" t="s">
        <v>13</v>
      </c>
      <c r="I9" s="14">
        <v>0</v>
      </c>
      <c r="J9" s="15">
        <f t="shared" ref="J9" si="5">SUM(C9:I9)</f>
        <v>1101</v>
      </c>
    </row>
    <row r="10" spans="1:10" ht="25.5" customHeight="1" x14ac:dyDescent="0.25">
      <c r="A10" s="377"/>
      <c r="B10" s="10" t="s">
        <v>14</v>
      </c>
      <c r="C10" s="11" t="s">
        <v>15</v>
      </c>
      <c r="D10" s="11">
        <f t="shared" ref="D10:F10" si="6">D9/D$29</f>
        <v>0.99278629395852114</v>
      </c>
      <c r="E10" s="11" t="s">
        <v>15</v>
      </c>
      <c r="F10" s="11">
        <f t="shared" si="6"/>
        <v>0</v>
      </c>
      <c r="G10" s="11" t="s">
        <v>15</v>
      </c>
      <c r="H10" s="11" t="s">
        <v>15</v>
      </c>
      <c r="I10" s="11">
        <f t="shared" ref="I10:J10" si="7">I9/I$29</f>
        <v>0</v>
      </c>
      <c r="J10" s="12">
        <f t="shared" si="7"/>
        <v>0.44341522351993556</v>
      </c>
    </row>
    <row r="11" spans="1:10" ht="25.5" customHeight="1" x14ac:dyDescent="0.25">
      <c r="A11" s="376" t="s">
        <v>18</v>
      </c>
      <c r="B11" s="13" t="s">
        <v>12</v>
      </c>
      <c r="C11" s="14" t="s">
        <v>13</v>
      </c>
      <c r="D11" s="14">
        <v>0</v>
      </c>
      <c r="E11" s="14" t="s">
        <v>13</v>
      </c>
      <c r="F11" s="14">
        <v>62</v>
      </c>
      <c r="G11" s="14" t="s">
        <v>13</v>
      </c>
      <c r="H11" s="14" t="s">
        <v>13</v>
      </c>
      <c r="I11" s="14">
        <v>0</v>
      </c>
      <c r="J11" s="15">
        <f t="shared" ref="J11" si="8">SUM(C11:I11)</f>
        <v>62</v>
      </c>
    </row>
    <row r="12" spans="1:10" ht="25.5" customHeight="1" x14ac:dyDescent="0.25">
      <c r="A12" s="377"/>
      <c r="B12" s="10" t="s">
        <v>14</v>
      </c>
      <c r="C12" s="11" t="s">
        <v>15</v>
      </c>
      <c r="D12" s="11">
        <f t="shared" ref="D12:F12" si="9">D11/D$29</f>
        <v>0</v>
      </c>
      <c r="E12" s="11" t="s">
        <v>15</v>
      </c>
      <c r="F12" s="11">
        <f t="shared" si="9"/>
        <v>0.92537313432835822</v>
      </c>
      <c r="G12" s="11" t="s">
        <v>15</v>
      </c>
      <c r="H12" s="11" t="s">
        <v>15</v>
      </c>
      <c r="I12" s="11">
        <f t="shared" ref="I12:J12" si="10">I11/I$29</f>
        <v>0</v>
      </c>
      <c r="J12" s="12">
        <f t="shared" si="10"/>
        <v>2.4969794603302457E-2</v>
      </c>
    </row>
    <row r="13" spans="1:10" ht="25.5" customHeight="1" x14ac:dyDescent="0.25">
      <c r="A13" s="376" t="s">
        <v>19</v>
      </c>
      <c r="B13" s="13" t="s">
        <v>12</v>
      </c>
      <c r="C13" s="14" t="s">
        <v>13</v>
      </c>
      <c r="D13" s="14">
        <v>3</v>
      </c>
      <c r="E13" s="14" t="s">
        <v>13</v>
      </c>
      <c r="F13" s="14">
        <v>0</v>
      </c>
      <c r="G13" s="14" t="s">
        <v>13</v>
      </c>
      <c r="H13" s="14" t="s">
        <v>13</v>
      </c>
      <c r="I13" s="14">
        <v>0</v>
      </c>
      <c r="J13" s="15">
        <f t="shared" ref="J13" si="11">SUM(C13:I13)</f>
        <v>3</v>
      </c>
    </row>
    <row r="14" spans="1:10" ht="25.5" customHeight="1" x14ac:dyDescent="0.25">
      <c r="A14" s="377"/>
      <c r="B14" s="10" t="s">
        <v>14</v>
      </c>
      <c r="C14" s="11" t="s">
        <v>15</v>
      </c>
      <c r="D14" s="11">
        <f t="shared" ref="D14:F14" si="12">D13/D$29</f>
        <v>2.7051397655545538E-3</v>
      </c>
      <c r="E14" s="11" t="s">
        <v>15</v>
      </c>
      <c r="F14" s="11">
        <f t="shared" si="12"/>
        <v>0</v>
      </c>
      <c r="G14" s="11" t="s">
        <v>15</v>
      </c>
      <c r="H14" s="11" t="s">
        <v>15</v>
      </c>
      <c r="I14" s="11">
        <f t="shared" ref="I14:J14" si="13">I13/I$29</f>
        <v>0</v>
      </c>
      <c r="J14" s="12">
        <f t="shared" si="13"/>
        <v>1.2082158679017317E-3</v>
      </c>
    </row>
    <row r="15" spans="1:10" ht="25.5" customHeight="1" x14ac:dyDescent="0.25">
      <c r="A15" s="376" t="s">
        <v>20</v>
      </c>
      <c r="B15" s="13" t="s">
        <v>12</v>
      </c>
      <c r="C15" s="14" t="s">
        <v>13</v>
      </c>
      <c r="D15" s="14">
        <v>0</v>
      </c>
      <c r="E15" s="14" t="s">
        <v>13</v>
      </c>
      <c r="F15" s="14">
        <v>0</v>
      </c>
      <c r="G15" s="14" t="s">
        <v>13</v>
      </c>
      <c r="H15" s="14" t="s">
        <v>13</v>
      </c>
      <c r="I15" s="14">
        <v>0</v>
      </c>
      <c r="J15" s="15">
        <f t="shared" ref="J15" si="14">SUM(C15:I15)</f>
        <v>0</v>
      </c>
    </row>
    <row r="16" spans="1:10" ht="25.5" customHeight="1" x14ac:dyDescent="0.25">
      <c r="A16" s="377"/>
      <c r="B16" s="10" t="s">
        <v>14</v>
      </c>
      <c r="C16" s="11" t="s">
        <v>15</v>
      </c>
      <c r="D16" s="11">
        <f t="shared" ref="D16:F16" si="15">D15/D$29</f>
        <v>0</v>
      </c>
      <c r="E16" s="11" t="s">
        <v>15</v>
      </c>
      <c r="F16" s="11">
        <f t="shared" si="15"/>
        <v>0</v>
      </c>
      <c r="G16" s="11" t="s">
        <v>15</v>
      </c>
      <c r="H16" s="11" t="s">
        <v>15</v>
      </c>
      <c r="I16" s="11">
        <f t="shared" ref="I16:J16" si="16">I15/I$29</f>
        <v>0</v>
      </c>
      <c r="J16" s="12">
        <f t="shared" si="16"/>
        <v>0</v>
      </c>
    </row>
    <row r="17" spans="1:10" ht="25.5" customHeight="1" x14ac:dyDescent="0.25">
      <c r="A17" s="376" t="s">
        <v>21</v>
      </c>
      <c r="B17" s="13" t="s">
        <v>12</v>
      </c>
      <c r="C17" s="14" t="s">
        <v>13</v>
      </c>
      <c r="D17" s="14">
        <v>3</v>
      </c>
      <c r="E17" s="14" t="s">
        <v>13</v>
      </c>
      <c r="F17" s="14">
        <v>0</v>
      </c>
      <c r="G17" s="14" t="s">
        <v>13</v>
      </c>
      <c r="H17" s="14" t="s">
        <v>13</v>
      </c>
      <c r="I17" s="14">
        <v>1307</v>
      </c>
      <c r="J17" s="15">
        <f t="shared" ref="J17" si="17">SUM(C17:I17)</f>
        <v>1310</v>
      </c>
    </row>
    <row r="18" spans="1:10" ht="25.5" customHeight="1" x14ac:dyDescent="0.25">
      <c r="A18" s="377"/>
      <c r="B18" s="10" t="s">
        <v>14</v>
      </c>
      <c r="C18" s="11" t="s">
        <v>15</v>
      </c>
      <c r="D18" s="11">
        <f t="shared" ref="D18:F18" si="18">D17/D$29</f>
        <v>2.7051397655545538E-3</v>
      </c>
      <c r="E18" s="11" t="s">
        <v>15</v>
      </c>
      <c r="F18" s="11">
        <f t="shared" si="18"/>
        <v>0</v>
      </c>
      <c r="G18" s="11" t="s">
        <v>15</v>
      </c>
      <c r="H18" s="11" t="s">
        <v>15</v>
      </c>
      <c r="I18" s="11">
        <f t="shared" ref="I18:J18" si="19">I17/I$29</f>
        <v>1</v>
      </c>
      <c r="J18" s="12">
        <f t="shared" si="19"/>
        <v>0.5275875956504229</v>
      </c>
    </row>
    <row r="19" spans="1:10" ht="25.5" customHeight="1" x14ac:dyDescent="0.25">
      <c r="A19" s="376" t="s">
        <v>22</v>
      </c>
      <c r="B19" s="13" t="s">
        <v>12</v>
      </c>
      <c r="C19" s="14" t="s">
        <v>13</v>
      </c>
      <c r="D19" s="14">
        <v>0</v>
      </c>
      <c r="E19" s="14" t="s">
        <v>13</v>
      </c>
      <c r="F19" s="14">
        <v>5</v>
      </c>
      <c r="G19" s="14" t="s">
        <v>13</v>
      </c>
      <c r="H19" s="14" t="s">
        <v>13</v>
      </c>
      <c r="I19" s="14">
        <v>0</v>
      </c>
      <c r="J19" s="15">
        <f t="shared" ref="J19" si="20">SUM(C19:I19)</f>
        <v>5</v>
      </c>
    </row>
    <row r="20" spans="1:10" ht="25.5" customHeight="1" x14ac:dyDescent="0.25">
      <c r="A20" s="377"/>
      <c r="B20" s="10" t="s">
        <v>14</v>
      </c>
      <c r="C20" s="11" t="s">
        <v>15</v>
      </c>
      <c r="D20" s="11">
        <f t="shared" ref="D20:F20" si="21">D19/D$29</f>
        <v>0</v>
      </c>
      <c r="E20" s="11" t="s">
        <v>15</v>
      </c>
      <c r="F20" s="11">
        <f t="shared" si="21"/>
        <v>7.4626865671641784E-2</v>
      </c>
      <c r="G20" s="11" t="s">
        <v>15</v>
      </c>
      <c r="H20" s="11" t="s">
        <v>15</v>
      </c>
      <c r="I20" s="11">
        <f t="shared" ref="I20:J20" si="22">I19/I$29</f>
        <v>0</v>
      </c>
      <c r="J20" s="12">
        <f t="shared" si="22"/>
        <v>2.0136931131695531E-3</v>
      </c>
    </row>
    <row r="21" spans="1:10" ht="25.5" customHeight="1" x14ac:dyDescent="0.25">
      <c r="A21" s="376" t="s">
        <v>23</v>
      </c>
      <c r="B21" s="13" t="s">
        <v>12</v>
      </c>
      <c r="C21" s="14" t="s">
        <v>13</v>
      </c>
      <c r="D21" s="14">
        <v>1</v>
      </c>
      <c r="E21" s="14" t="s">
        <v>13</v>
      </c>
      <c r="F21" s="14">
        <v>0</v>
      </c>
      <c r="G21" s="14" t="s">
        <v>13</v>
      </c>
      <c r="H21" s="14" t="s">
        <v>13</v>
      </c>
      <c r="I21" s="14">
        <v>0</v>
      </c>
      <c r="J21" s="15">
        <f t="shared" ref="J21" si="23">SUM(C21:I21)</f>
        <v>1</v>
      </c>
    </row>
    <row r="22" spans="1:10" ht="25.5" customHeight="1" x14ac:dyDescent="0.25">
      <c r="A22" s="377"/>
      <c r="B22" s="10" t="s">
        <v>14</v>
      </c>
      <c r="C22" s="11" t="s">
        <v>15</v>
      </c>
      <c r="D22" s="11">
        <f t="shared" ref="D22:F22" si="24">D21/D$29</f>
        <v>9.0171325518485117E-4</v>
      </c>
      <c r="E22" s="11" t="s">
        <v>15</v>
      </c>
      <c r="F22" s="11">
        <f t="shared" si="24"/>
        <v>0</v>
      </c>
      <c r="G22" s="11" t="s">
        <v>15</v>
      </c>
      <c r="H22" s="11" t="s">
        <v>15</v>
      </c>
      <c r="I22" s="11">
        <f t="shared" ref="I22:J22" si="25">I21/I$29</f>
        <v>0</v>
      </c>
      <c r="J22" s="12">
        <f t="shared" si="25"/>
        <v>4.0273862263391061E-4</v>
      </c>
    </row>
    <row r="23" spans="1:10" ht="25.5" customHeight="1" x14ac:dyDescent="0.25">
      <c r="A23" s="376" t="s">
        <v>24</v>
      </c>
      <c r="B23" s="13" t="s">
        <v>12</v>
      </c>
      <c r="C23" s="14" t="s">
        <v>13</v>
      </c>
      <c r="D23" s="14">
        <v>0</v>
      </c>
      <c r="E23" s="14" t="s">
        <v>13</v>
      </c>
      <c r="F23" s="14">
        <v>0</v>
      </c>
      <c r="G23" s="14" t="s">
        <v>13</v>
      </c>
      <c r="H23" s="14" t="s">
        <v>13</v>
      </c>
      <c r="I23" s="14">
        <v>0</v>
      </c>
      <c r="J23" s="15">
        <f t="shared" ref="J23" si="26">SUM(C23:I23)</f>
        <v>0</v>
      </c>
    </row>
    <row r="24" spans="1:10" ht="25.5" customHeight="1" x14ac:dyDescent="0.25">
      <c r="A24" s="377"/>
      <c r="B24" s="10" t="s">
        <v>14</v>
      </c>
      <c r="C24" s="11" t="s">
        <v>15</v>
      </c>
      <c r="D24" s="11">
        <f t="shared" ref="D24:F24" si="27">D23/D$29</f>
        <v>0</v>
      </c>
      <c r="E24" s="11" t="s">
        <v>15</v>
      </c>
      <c r="F24" s="11">
        <f t="shared" si="27"/>
        <v>0</v>
      </c>
      <c r="G24" s="11" t="s">
        <v>15</v>
      </c>
      <c r="H24" s="11" t="s">
        <v>15</v>
      </c>
      <c r="I24" s="11">
        <f t="shared" ref="I24:J24" si="28">I23/I$29</f>
        <v>0</v>
      </c>
      <c r="J24" s="12">
        <f t="shared" si="28"/>
        <v>0</v>
      </c>
    </row>
    <row r="25" spans="1:10" ht="25.5" customHeight="1" x14ac:dyDescent="0.25">
      <c r="A25" s="376" t="s">
        <v>25</v>
      </c>
      <c r="B25" s="13" t="s">
        <v>12</v>
      </c>
      <c r="C25" s="14" t="s">
        <v>13</v>
      </c>
      <c r="D25" s="14">
        <v>1</v>
      </c>
      <c r="E25" s="14" t="s">
        <v>13</v>
      </c>
      <c r="F25" s="14">
        <v>0</v>
      </c>
      <c r="G25" s="14" t="s">
        <v>13</v>
      </c>
      <c r="H25" s="14" t="s">
        <v>13</v>
      </c>
      <c r="I25" s="14">
        <v>0</v>
      </c>
      <c r="J25" s="15">
        <f t="shared" ref="J25" si="29">SUM(C25:I25)</f>
        <v>1</v>
      </c>
    </row>
    <row r="26" spans="1:10" ht="25.5" customHeight="1" x14ac:dyDescent="0.25">
      <c r="A26" s="377"/>
      <c r="B26" s="10" t="s">
        <v>14</v>
      </c>
      <c r="C26" s="11" t="s">
        <v>15</v>
      </c>
      <c r="D26" s="11">
        <f t="shared" ref="D26:F26" si="30">D25/D$29</f>
        <v>9.0171325518485117E-4</v>
      </c>
      <c r="E26" s="11" t="s">
        <v>15</v>
      </c>
      <c r="F26" s="11">
        <f t="shared" si="30"/>
        <v>0</v>
      </c>
      <c r="G26" s="11" t="s">
        <v>15</v>
      </c>
      <c r="H26" s="11" t="s">
        <v>15</v>
      </c>
      <c r="I26" s="11">
        <f t="shared" ref="I26:J26" si="31">I25/I$29</f>
        <v>0</v>
      </c>
      <c r="J26" s="12">
        <f t="shared" si="31"/>
        <v>4.0273862263391061E-4</v>
      </c>
    </row>
    <row r="27" spans="1:10" ht="25.5" customHeight="1" x14ac:dyDescent="0.25">
      <c r="A27" s="376" t="s">
        <v>26</v>
      </c>
      <c r="B27" s="13" t="s">
        <v>12</v>
      </c>
      <c r="C27" s="14" t="s">
        <v>13</v>
      </c>
      <c r="D27" s="14">
        <v>0</v>
      </c>
      <c r="E27" s="14" t="s">
        <v>13</v>
      </c>
      <c r="F27" s="14">
        <v>0</v>
      </c>
      <c r="G27" s="14" t="s">
        <v>13</v>
      </c>
      <c r="H27" s="14" t="s">
        <v>13</v>
      </c>
      <c r="I27" s="14">
        <v>0</v>
      </c>
      <c r="J27" s="15">
        <f t="shared" ref="J27" si="32">SUM(C27:I27)</f>
        <v>0</v>
      </c>
    </row>
    <row r="28" spans="1:10" ht="25.5" customHeight="1" thickBot="1" x14ac:dyDescent="0.3">
      <c r="A28" s="378"/>
      <c r="B28" s="13" t="s">
        <v>14</v>
      </c>
      <c r="C28" s="16" t="s">
        <v>15</v>
      </c>
      <c r="D28" s="16">
        <f t="shared" ref="D28:F28" si="33">D27/D$29</f>
        <v>0</v>
      </c>
      <c r="E28" s="16" t="s">
        <v>15</v>
      </c>
      <c r="F28" s="16">
        <f t="shared" si="33"/>
        <v>0</v>
      </c>
      <c r="G28" s="16" t="s">
        <v>15</v>
      </c>
      <c r="H28" s="16" t="s">
        <v>15</v>
      </c>
      <c r="I28" s="16">
        <f t="shared" ref="I28:J28" si="34">I27/I$29</f>
        <v>0</v>
      </c>
      <c r="J28" s="17">
        <f t="shared" si="34"/>
        <v>0</v>
      </c>
    </row>
    <row r="29" spans="1:10" ht="32.25" customHeight="1" x14ac:dyDescent="0.25">
      <c r="A29" s="308" t="s">
        <v>27</v>
      </c>
      <c r="B29" s="18" t="s">
        <v>12</v>
      </c>
      <c r="C29" s="19" t="s">
        <v>13</v>
      </c>
      <c r="D29" s="19">
        <f t="shared" ref="D29:F29" si="35">D5+D7+D9+D11+D13+D15+D17+D19+D21+D23+D25+D27</f>
        <v>1109</v>
      </c>
      <c r="E29" s="19" t="s">
        <v>13</v>
      </c>
      <c r="F29" s="19">
        <f t="shared" si="35"/>
        <v>67</v>
      </c>
      <c r="G29" s="19" t="s">
        <v>13</v>
      </c>
      <c r="H29" s="19" t="s">
        <v>13</v>
      </c>
      <c r="I29" s="19">
        <f t="shared" ref="I29:J29" si="36">I5+I7+I9+I11+I13+I15+I17+I19+I21+I23+I25+I27</f>
        <v>1307</v>
      </c>
      <c r="J29" s="20">
        <f t="shared" si="36"/>
        <v>2483</v>
      </c>
    </row>
    <row r="30" spans="1:10" ht="32.25" customHeight="1" thickBot="1" x14ac:dyDescent="0.3">
      <c r="A30" s="310"/>
      <c r="B30" s="21" t="s">
        <v>14</v>
      </c>
      <c r="C30" s="22" t="s">
        <v>15</v>
      </c>
      <c r="D30" s="22">
        <f t="shared" ref="D30:F30" si="37">D29/D$29</f>
        <v>1</v>
      </c>
      <c r="E30" s="22" t="s">
        <v>15</v>
      </c>
      <c r="F30" s="22">
        <f t="shared" si="37"/>
        <v>1</v>
      </c>
      <c r="G30" s="22" t="s">
        <v>15</v>
      </c>
      <c r="H30" s="22" t="s">
        <v>15</v>
      </c>
      <c r="I30" s="22">
        <f t="shared" ref="I30:J30" si="38">I29/I$29</f>
        <v>1</v>
      </c>
      <c r="J30" s="23">
        <f t="shared" si="38"/>
        <v>1</v>
      </c>
    </row>
    <row r="31" spans="1:10" ht="36" customHeight="1" thickBot="1" x14ac:dyDescent="0.3">
      <c r="A31" s="24"/>
      <c r="B31" s="25"/>
      <c r="C31" s="26"/>
      <c r="D31" s="26"/>
      <c r="E31" s="26"/>
      <c r="F31" s="26"/>
      <c r="G31" s="26"/>
      <c r="H31" s="26"/>
      <c r="I31" s="26"/>
      <c r="J31" s="26"/>
    </row>
    <row r="32" spans="1:10" ht="57" customHeight="1" x14ac:dyDescent="0.25">
      <c r="A32" s="27" t="s">
        <v>28</v>
      </c>
      <c r="B32" s="28" t="s">
        <v>12</v>
      </c>
      <c r="C32" s="29" t="s">
        <v>13</v>
      </c>
      <c r="D32" s="29">
        <v>359</v>
      </c>
      <c r="E32" s="30" t="s">
        <v>13</v>
      </c>
      <c r="F32" s="30">
        <v>1</v>
      </c>
      <c r="G32" s="30" t="s">
        <v>13</v>
      </c>
      <c r="H32" s="30" t="s">
        <v>13</v>
      </c>
      <c r="I32" s="31">
        <v>92</v>
      </c>
      <c r="J32" s="32">
        <f>SUM(C32:I32)</f>
        <v>452</v>
      </c>
    </row>
    <row r="33" spans="1:10" ht="55.5" customHeight="1" thickBot="1" x14ac:dyDescent="0.3">
      <c r="A33" s="33" t="s">
        <v>29</v>
      </c>
      <c r="B33" s="34" t="s">
        <v>12</v>
      </c>
      <c r="C33" s="35" t="s">
        <v>13</v>
      </c>
      <c r="D33" s="35">
        <f>+D34-D29-D32</f>
        <v>0</v>
      </c>
      <c r="E33" s="35" t="s">
        <v>13</v>
      </c>
      <c r="F33" s="35">
        <f>+F34-F29-F32</f>
        <v>0</v>
      </c>
      <c r="G33" s="35" t="s">
        <v>13</v>
      </c>
      <c r="H33" s="35" t="s">
        <v>13</v>
      </c>
      <c r="I33" s="35">
        <f>+I34-I29-I32</f>
        <v>556</v>
      </c>
      <c r="J33" s="36">
        <f>+I33+F33+D33</f>
        <v>556</v>
      </c>
    </row>
    <row r="34" spans="1:10" ht="54.75" customHeight="1" thickBot="1" x14ac:dyDescent="0.3">
      <c r="A34" s="284" t="s">
        <v>30</v>
      </c>
      <c r="B34" s="34" t="s">
        <v>12</v>
      </c>
      <c r="C34" s="35" t="s">
        <v>13</v>
      </c>
      <c r="D34" s="37">
        <v>1468</v>
      </c>
      <c r="E34" s="37" t="s">
        <v>13</v>
      </c>
      <c r="F34" s="37">
        <v>68</v>
      </c>
      <c r="G34" s="37" t="s">
        <v>13</v>
      </c>
      <c r="H34" s="37" t="s">
        <v>13</v>
      </c>
      <c r="I34" s="38">
        <v>1955</v>
      </c>
      <c r="J34" s="36">
        <f>SUM(C34:I34)</f>
        <v>3491</v>
      </c>
    </row>
    <row r="35" spans="1:10" ht="54.75" customHeight="1" thickBot="1" x14ac:dyDescent="0.3">
      <c r="A35" s="280"/>
      <c r="B35" s="24"/>
      <c r="C35" s="39"/>
      <c r="D35" s="39"/>
      <c r="E35" s="39"/>
      <c r="F35" s="39"/>
      <c r="G35" s="39"/>
      <c r="H35" s="39"/>
      <c r="I35" s="39"/>
      <c r="J35" s="40"/>
    </row>
    <row r="36" spans="1:10" ht="41.25" customHeight="1" x14ac:dyDescent="0.25">
      <c r="A36" s="289" t="s">
        <v>31</v>
      </c>
      <c r="B36" s="290"/>
      <c r="C36" s="41"/>
      <c r="D36" s="42"/>
      <c r="E36" s="42"/>
      <c r="F36" s="42"/>
      <c r="G36" s="42"/>
      <c r="H36" s="42"/>
      <c r="I36" s="42"/>
      <c r="J36" s="43"/>
    </row>
    <row r="37" spans="1:10" ht="41.25" customHeight="1" x14ac:dyDescent="0.25">
      <c r="A37" s="301" t="s">
        <v>32</v>
      </c>
      <c r="B37" s="302"/>
      <c r="C37" s="44">
        <v>0</v>
      </c>
      <c r="D37" s="45">
        <v>1</v>
      </c>
      <c r="E37" s="45">
        <v>0</v>
      </c>
      <c r="F37" s="45">
        <v>1</v>
      </c>
      <c r="G37" s="45">
        <v>0</v>
      </c>
      <c r="H37" s="45">
        <v>0</v>
      </c>
      <c r="I37" s="45">
        <v>1</v>
      </c>
      <c r="J37" s="46">
        <f>SUM(C37:I37)</f>
        <v>3</v>
      </c>
    </row>
    <row r="38" spans="1:10" ht="41.25" customHeight="1" thickBot="1" x14ac:dyDescent="0.3">
      <c r="A38" s="303" t="s">
        <v>33</v>
      </c>
      <c r="B38" s="304"/>
      <c r="C38" s="47">
        <v>0</v>
      </c>
      <c r="D38" s="48">
        <v>1</v>
      </c>
      <c r="E38" s="48">
        <v>0</v>
      </c>
      <c r="F38" s="48">
        <v>2</v>
      </c>
      <c r="G38" s="48">
        <v>1</v>
      </c>
      <c r="H38" s="48">
        <v>0</v>
      </c>
      <c r="I38" s="49">
        <v>1</v>
      </c>
      <c r="J38" s="50">
        <f>SUM(C38:I38)</f>
        <v>5</v>
      </c>
    </row>
    <row r="39" spans="1:10" ht="31.5" customHeight="1" x14ac:dyDescent="0.25">
      <c r="A39" s="51" t="s">
        <v>34</v>
      </c>
      <c r="B39" s="52"/>
      <c r="C39" s="53"/>
      <c r="D39" s="53"/>
      <c r="E39" s="53"/>
      <c r="F39" s="53"/>
      <c r="G39" s="53"/>
      <c r="H39" s="53"/>
      <c r="I39" s="53"/>
      <c r="J39" s="53"/>
    </row>
    <row r="40" spans="1:10" ht="16.5" customHeight="1" x14ac:dyDescent="0.25">
      <c r="A40" s="51"/>
      <c r="B40" s="52"/>
      <c r="C40" s="53"/>
      <c r="D40" s="53"/>
      <c r="E40" s="53"/>
      <c r="F40" s="53"/>
      <c r="G40" s="53"/>
      <c r="H40" s="53"/>
      <c r="I40" s="53"/>
      <c r="J40" s="53"/>
    </row>
    <row r="41" spans="1:10" ht="32.25" customHeight="1" x14ac:dyDescent="0.25"/>
  </sheetData>
  <mergeCells count="20">
    <mergeCell ref="A37:B37"/>
    <mergeCell ref="A38:B38"/>
    <mergeCell ref="A21:A22"/>
    <mergeCell ref="A23:A24"/>
    <mergeCell ref="A25:A26"/>
    <mergeCell ref="A27:A28"/>
    <mergeCell ref="A29:A30"/>
    <mergeCell ref="A36:B36"/>
    <mergeCell ref="A9:A10"/>
    <mergeCell ref="A11:A12"/>
    <mergeCell ref="A13:A14"/>
    <mergeCell ref="A15:A16"/>
    <mergeCell ref="A17:A18"/>
    <mergeCell ref="A19:A20"/>
    <mergeCell ref="A1:J1"/>
    <mergeCell ref="A2:J2"/>
    <mergeCell ref="A3:B4"/>
    <mergeCell ref="C3:J3"/>
    <mergeCell ref="A5:A6"/>
    <mergeCell ref="A7:A8"/>
  </mergeCells>
  <printOptions horizontalCentered="1"/>
  <pageMargins left="0.70866141732283472" right="0.70866141732283472" top="0.74803149606299213" bottom="0.74803149606299213" header="0.31496062992125984" footer="0.31496062992125984"/>
  <pageSetup paperSize="8" scale="56" orientation="landscape" r:id="rId1"/>
  <headerFooter>
    <oddFooter>&amp;L&amp;F&amp;C&amp;A&amp;R&amp;P de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10</vt:i4>
      </vt:variant>
    </vt:vector>
  </HeadingPairs>
  <TitlesOfParts>
    <vt:vector size="10" baseType="lpstr">
      <vt:lpstr>TAB-5.1.1_2020_Web</vt:lpstr>
      <vt:lpstr>TAB-5.1.2_2020_Web</vt:lpstr>
      <vt:lpstr>TAB-5.1.3_2020_Web</vt:lpstr>
      <vt:lpstr>TAB-5.1.4_2020_Web</vt:lpstr>
      <vt:lpstr>TAB-5.1.5_2020_Web</vt:lpstr>
      <vt:lpstr>TAB-5.1.6_2020_Web</vt:lpstr>
      <vt:lpstr>TAB-5.1.7_2020_Web</vt:lpstr>
      <vt:lpstr>TAB-5.1.8_2020_Web</vt:lpstr>
      <vt:lpstr>TAB-5.1.9_2020_Web</vt:lpstr>
      <vt:lpstr>TAB-5.1.10_2020_web</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Didier Henry</dc:creator>
  <cp:lastModifiedBy>Olivier Colicis</cp:lastModifiedBy>
  <dcterms:created xsi:type="dcterms:W3CDTF">2020-09-17T13:51:34Z</dcterms:created>
  <dcterms:modified xsi:type="dcterms:W3CDTF">2021-11-06T09:42:51Z</dcterms:modified>
</cp:coreProperties>
</file>