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M:\12000-Relais_sociaux\4_Publication_Annuaires\Stat_RSU_2020\RSU_Profil_2020\TAB_611_à_6110_AJL_2020_oco_ok_oco\"/>
    </mc:Choice>
  </mc:AlternateContent>
  <xr:revisionPtr revIDLastSave="0" documentId="8_{110AACAA-0636-42F9-9142-C8B844AD544E}" xr6:coauthVersionLast="47" xr6:coauthVersionMax="47" xr10:uidLastSave="{00000000-0000-0000-0000-000000000000}"/>
  <bookViews>
    <workbookView xWindow="-120" yWindow="-120" windowWidth="29040" windowHeight="15840" tabRatio="961" xr2:uid="{00000000-000D-0000-FFFF-FFFF00000000}"/>
  </bookViews>
  <sheets>
    <sheet name="TAB-6.1.1_2020_Web" sheetId="32" r:id="rId1"/>
    <sheet name="TAB-6.1.2_2020_Web" sheetId="33" r:id="rId2"/>
    <sheet name="TAB-6.1.3_2020_Web" sheetId="34" r:id="rId3"/>
    <sheet name="TAB-6.1.4_2020_Web" sheetId="35" r:id="rId4"/>
    <sheet name="TAB-6.1.5_2020_Web" sheetId="36" r:id="rId5"/>
    <sheet name="TAB-6.1.6_2020_Web" sheetId="37" r:id="rId6"/>
    <sheet name="TAB-6.1.7_2020_Web" sheetId="38" r:id="rId7"/>
    <sheet name="TAB-6.1.8_2020_Web" sheetId="39" r:id="rId8"/>
    <sheet name="TAB-6.1.9_2020_Web" sheetId="40" r:id="rId9"/>
    <sheet name="TAB-6.1.10_2020_Web" sheetId="41"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Profil_2017_qly" localSheetId="0">#REF!</definedName>
    <definedName name="Profil_2017_qly" localSheetId="9">#REF!</definedName>
    <definedName name="Profil_2017_qly" localSheetId="1">#REF!</definedName>
    <definedName name="Profil_2017_qly" localSheetId="2">#REF!</definedName>
    <definedName name="Profil_2017_qly" localSheetId="3">#REF!</definedName>
    <definedName name="Profil_2017_qly" localSheetId="4">#REF!</definedName>
    <definedName name="Profil_2017_qly" localSheetId="5">#REF!</definedName>
    <definedName name="Profil_2017_qly" localSheetId="6">#REF!</definedName>
    <definedName name="Profil_2017_qly" localSheetId="7">#REF!</definedName>
    <definedName name="Profil_2017_qly" localSheetId="8">#REF!</definedName>
    <definedName name="Profil_2017_qly">#REF!</definedName>
    <definedName name="Profil_2017_qty" localSheetId="0">#REF!</definedName>
    <definedName name="Profil_2017_qty" localSheetId="9">#REF!</definedName>
    <definedName name="Profil_2017_qty" localSheetId="1">#REF!</definedName>
    <definedName name="Profil_2017_qty" localSheetId="2">#REF!</definedName>
    <definedName name="Profil_2017_qty" localSheetId="3">#REF!</definedName>
    <definedName name="Profil_2017_qty" localSheetId="4">#REF!</definedName>
    <definedName name="Profil_2017_qty" localSheetId="5">#REF!</definedName>
    <definedName name="Profil_2017_qty" localSheetId="6">#REF!</definedName>
    <definedName name="Profil_2017_qty" localSheetId="7">#REF!</definedName>
    <definedName name="Profil_2017_qty" localSheetId="8">#REF!</definedName>
    <definedName name="Profil_2017_qty">#REF!</definedName>
    <definedName name="Profil_2018_qly" localSheetId="0">#REF!</definedName>
    <definedName name="Profil_2018_qly" localSheetId="9">#REF!</definedName>
    <definedName name="Profil_2018_qly" localSheetId="1">#REF!</definedName>
    <definedName name="Profil_2018_qly" localSheetId="2">#REF!</definedName>
    <definedName name="Profil_2018_qly" localSheetId="3">#REF!</definedName>
    <definedName name="Profil_2018_qly" localSheetId="4">#REF!</definedName>
    <definedName name="Profil_2018_qly" localSheetId="5">#REF!</definedName>
    <definedName name="Profil_2018_qly" localSheetId="6">#REF!</definedName>
    <definedName name="Profil_2018_qly" localSheetId="7">#REF!</definedName>
    <definedName name="Profil_2018_qly" localSheetId="8">#REF!</definedName>
    <definedName name="Profil_2018_qly">#REF!</definedName>
    <definedName name="Profil_2018_qty" localSheetId="0">#REF!</definedName>
    <definedName name="Profil_2018_qty" localSheetId="9">#REF!</definedName>
    <definedName name="Profil_2018_qty" localSheetId="1">#REF!</definedName>
    <definedName name="Profil_2018_qty" localSheetId="2">#REF!</definedName>
    <definedName name="Profil_2018_qty" localSheetId="3">#REF!</definedName>
    <definedName name="Profil_2018_qty" localSheetId="4">#REF!</definedName>
    <definedName name="Profil_2018_qty" localSheetId="5">#REF!</definedName>
    <definedName name="Profil_2018_qty" localSheetId="6">#REF!</definedName>
    <definedName name="Profil_2018_qty" localSheetId="7">#REF!</definedName>
    <definedName name="Profil_2018_qty" localSheetId="8">#REF!</definedName>
    <definedName name="Profil_2018_qty">#REF!</definedName>
    <definedName name="Profil_2019_qly" localSheetId="1">#REF!</definedName>
    <definedName name="Profil_2019_qly" localSheetId="3">#REF!</definedName>
    <definedName name="Profil_2019_qly" localSheetId="4">#REF!</definedName>
    <definedName name="Profil_2019_qly" localSheetId="5">#REF!</definedName>
    <definedName name="Profil_2019_qly" localSheetId="7">#REF!</definedName>
    <definedName name="Profil_2019_qly" localSheetId="8">#REF!</definedName>
    <definedName name="Profil_2019_qly">#REF!</definedName>
    <definedName name="Profil_2019_qty" localSheetId="1">#REF!</definedName>
    <definedName name="Profil_2019_qty" localSheetId="3">#REF!</definedName>
    <definedName name="Profil_2019_qty" localSheetId="4">#REF!</definedName>
    <definedName name="Profil_2019_qty" localSheetId="5">#REF!</definedName>
    <definedName name="Profil_2019_qty" localSheetId="7">#REF!</definedName>
    <definedName name="Profil_2019_qty" localSheetId="8">#REF!</definedName>
    <definedName name="Profil_2019_qty">#REF!</definedName>
    <definedName name="Profil_2020_qly" localSheetId="9">#REF!</definedName>
    <definedName name="Profil_2020_qly" localSheetId="1">#REF!</definedName>
    <definedName name="Profil_2020_qly" localSheetId="2">#REF!</definedName>
    <definedName name="Profil_2020_qly" localSheetId="3">#REF!</definedName>
    <definedName name="Profil_2020_qly" localSheetId="4">#REF!</definedName>
    <definedName name="Profil_2020_qly" localSheetId="5">#REF!</definedName>
    <definedName name="Profil_2020_qly" localSheetId="6">#REF!</definedName>
    <definedName name="Profil_2020_qly" localSheetId="7">#REF!</definedName>
    <definedName name="Profil_2020_qly" localSheetId="8">#REF!</definedName>
    <definedName name="Profil_2020_qly">#REF!</definedName>
    <definedName name="toto" localSheetId="1">#REF!</definedName>
    <definedName name="toto" localSheetId="3">#REF!</definedName>
    <definedName name="toto" localSheetId="4">#REF!</definedName>
    <definedName name="toto" localSheetId="5">#REF!</definedName>
    <definedName name="toto" localSheetId="7">#REF!</definedName>
    <definedName name="toto" localSheetId="8">#REF!</definedName>
    <definedName name="toto">#REF!</definedName>
    <definedName name="toto2" localSheetId="1">#REF!</definedName>
    <definedName name="toto2" localSheetId="3">#REF!</definedName>
    <definedName name="toto2" localSheetId="4">#REF!</definedName>
    <definedName name="toto2" localSheetId="5">#REF!</definedName>
    <definedName name="toto2" localSheetId="7">#REF!</definedName>
    <definedName name="toto2" localSheetId="8">#REF!</definedName>
    <definedName name="toto2">#REF!</definedName>
    <definedName name="toto3" localSheetId="1">#REF!</definedName>
    <definedName name="toto3" localSheetId="3">#REF!</definedName>
    <definedName name="toto3" localSheetId="4">#REF!</definedName>
    <definedName name="toto3" localSheetId="5">#REF!</definedName>
    <definedName name="toto3" localSheetId="7">#REF!</definedName>
    <definedName name="toto3" localSheetId="8">#REF!</definedName>
    <definedName name="toto3">#REF!</definedName>
    <definedName name="toto4" localSheetId="1">#REF!</definedName>
    <definedName name="toto4" localSheetId="3">#REF!</definedName>
    <definedName name="toto4" localSheetId="4">#REF!</definedName>
    <definedName name="toto4" localSheetId="5">#REF!</definedName>
    <definedName name="toto4" localSheetId="7">#REF!</definedName>
    <definedName name="toto4" localSheetId="8">#REF!</definedName>
    <definedName name="toto4">#REF!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9" i="41" l="1"/>
  <c r="J48" i="41"/>
  <c r="J45" i="41"/>
  <c r="I44" i="41"/>
  <c r="F44" i="41"/>
  <c r="E44" i="41"/>
  <c r="J44" i="41" s="1"/>
  <c r="J42" i="41"/>
  <c r="J24" i="41" s="1"/>
  <c r="I40" i="41"/>
  <c r="F40" i="41"/>
  <c r="E40" i="41"/>
  <c r="J39" i="41"/>
  <c r="J40" i="41" s="1"/>
  <c r="I38" i="41"/>
  <c r="F38" i="41"/>
  <c r="E38" i="41"/>
  <c r="J37" i="41"/>
  <c r="I36" i="41"/>
  <c r="F36" i="41"/>
  <c r="E36" i="41"/>
  <c r="J35" i="41"/>
  <c r="J36" i="41" s="1"/>
  <c r="I34" i="41"/>
  <c r="F34" i="41"/>
  <c r="E34" i="41"/>
  <c r="J33" i="41"/>
  <c r="I32" i="41"/>
  <c r="F32" i="41"/>
  <c r="E32" i="41"/>
  <c r="J31" i="41"/>
  <c r="J32" i="41" s="1"/>
  <c r="I30" i="41"/>
  <c r="F30" i="41"/>
  <c r="E30" i="41"/>
  <c r="J29" i="41"/>
  <c r="J30" i="41" s="1"/>
  <c r="I28" i="41"/>
  <c r="F28" i="41"/>
  <c r="E28" i="41"/>
  <c r="J27" i="41"/>
  <c r="I26" i="41"/>
  <c r="F26" i="41"/>
  <c r="E26" i="41"/>
  <c r="J25" i="41"/>
  <c r="J26" i="41" s="1"/>
  <c r="I24" i="41"/>
  <c r="F24" i="41"/>
  <c r="E24" i="41"/>
  <c r="J23" i="41"/>
  <c r="I22" i="41"/>
  <c r="F22" i="41"/>
  <c r="E22" i="41"/>
  <c r="J21" i="41"/>
  <c r="I20" i="41"/>
  <c r="F20" i="41"/>
  <c r="E20" i="41"/>
  <c r="J19" i="41"/>
  <c r="J20" i="41" s="1"/>
  <c r="J18" i="41"/>
  <c r="I18" i="41"/>
  <c r="F18" i="41"/>
  <c r="E18" i="41"/>
  <c r="J17" i="41"/>
  <c r="I16" i="41"/>
  <c r="F16" i="41"/>
  <c r="E16" i="41"/>
  <c r="J15" i="41"/>
  <c r="J16" i="41" s="1"/>
  <c r="I14" i="41"/>
  <c r="F14" i="41"/>
  <c r="E14" i="41"/>
  <c r="J13" i="41"/>
  <c r="J14" i="41" s="1"/>
  <c r="I12" i="41"/>
  <c r="F12" i="41"/>
  <c r="E12" i="41"/>
  <c r="J11" i="41"/>
  <c r="I10" i="41"/>
  <c r="F10" i="41"/>
  <c r="E10" i="41"/>
  <c r="J9" i="41"/>
  <c r="J10" i="41" s="1"/>
  <c r="I8" i="41"/>
  <c r="F8" i="41"/>
  <c r="E8" i="41"/>
  <c r="J7" i="41"/>
  <c r="J8" i="41" s="1"/>
  <c r="I6" i="41"/>
  <c r="F6" i="41"/>
  <c r="E6" i="41"/>
  <c r="J5" i="41"/>
  <c r="J38" i="40"/>
  <c r="J37" i="40"/>
  <c r="J34" i="40"/>
  <c r="I33" i="40"/>
  <c r="H33" i="40"/>
  <c r="F33" i="40"/>
  <c r="D33" i="40"/>
  <c r="J32" i="40"/>
  <c r="I30" i="40"/>
  <c r="G30" i="40"/>
  <c r="F30" i="40"/>
  <c r="I29" i="40"/>
  <c r="I22" i="40" s="1"/>
  <c r="G29" i="40"/>
  <c r="G33" i="40" s="1"/>
  <c r="F29" i="40"/>
  <c r="F28" i="40" s="1"/>
  <c r="E29" i="40"/>
  <c r="E33" i="40" s="1"/>
  <c r="G28" i="40"/>
  <c r="J27" i="40"/>
  <c r="I26" i="40"/>
  <c r="G26" i="40"/>
  <c r="F26" i="40"/>
  <c r="J25" i="40"/>
  <c r="G24" i="40"/>
  <c r="F24" i="40"/>
  <c r="J23" i="40"/>
  <c r="G22" i="40"/>
  <c r="F22" i="40"/>
  <c r="J21" i="40"/>
  <c r="I20" i="40"/>
  <c r="G20" i="40"/>
  <c r="F20" i="40"/>
  <c r="J19" i="40"/>
  <c r="I18" i="40"/>
  <c r="G18" i="40"/>
  <c r="F18" i="40"/>
  <c r="E18" i="40"/>
  <c r="J17" i="40"/>
  <c r="I16" i="40"/>
  <c r="G16" i="40"/>
  <c r="F16" i="40"/>
  <c r="J15" i="40"/>
  <c r="I14" i="40"/>
  <c r="G14" i="40"/>
  <c r="F14" i="40"/>
  <c r="J13" i="40"/>
  <c r="I12" i="40"/>
  <c r="G12" i="40"/>
  <c r="F12" i="40"/>
  <c r="J11" i="40"/>
  <c r="I10" i="40"/>
  <c r="G10" i="40"/>
  <c r="F10" i="40"/>
  <c r="E10" i="40"/>
  <c r="J9" i="40"/>
  <c r="I8" i="40"/>
  <c r="G8" i="40"/>
  <c r="F8" i="40"/>
  <c r="J7" i="40"/>
  <c r="I6" i="40"/>
  <c r="G6" i="40"/>
  <c r="F6" i="40"/>
  <c r="J5" i="40"/>
  <c r="J29" i="40" s="1"/>
  <c r="J32" i="39"/>
  <c r="J31" i="39"/>
  <c r="J28" i="39"/>
  <c r="E27" i="39"/>
  <c r="J26" i="39"/>
  <c r="E24" i="39"/>
  <c r="I23" i="39"/>
  <c r="I24" i="39" s="1"/>
  <c r="G23" i="39"/>
  <c r="G27" i="39" s="1"/>
  <c r="F23" i="39"/>
  <c r="F18" i="39" s="1"/>
  <c r="E23" i="39"/>
  <c r="E18" i="39" s="1"/>
  <c r="E22" i="39"/>
  <c r="J21" i="39"/>
  <c r="E20" i="39"/>
  <c r="J19" i="39"/>
  <c r="I18" i="39"/>
  <c r="G18" i="39"/>
  <c r="J17" i="39"/>
  <c r="E16" i="39"/>
  <c r="J15" i="39"/>
  <c r="E14" i="39"/>
  <c r="J13" i="39"/>
  <c r="E12" i="39"/>
  <c r="J11" i="39"/>
  <c r="I10" i="39"/>
  <c r="G10" i="39"/>
  <c r="E10" i="39"/>
  <c r="J9" i="39"/>
  <c r="E8" i="39"/>
  <c r="J7" i="39"/>
  <c r="I6" i="39"/>
  <c r="E6" i="39"/>
  <c r="J5" i="39"/>
  <c r="J30" i="38"/>
  <c r="J29" i="38"/>
  <c r="J26" i="38"/>
  <c r="F25" i="38"/>
  <c r="E25" i="38"/>
  <c r="J24" i="38"/>
  <c r="F22" i="38"/>
  <c r="I21" i="38"/>
  <c r="I16" i="38" s="1"/>
  <c r="G21" i="38"/>
  <c r="G22" i="38" s="1"/>
  <c r="F21" i="38"/>
  <c r="E21" i="38"/>
  <c r="E16" i="38" s="1"/>
  <c r="F20" i="38"/>
  <c r="E20" i="38"/>
  <c r="J19" i="38"/>
  <c r="F18" i="38"/>
  <c r="J17" i="38"/>
  <c r="G16" i="38"/>
  <c r="F16" i="38"/>
  <c r="J15" i="38"/>
  <c r="G14" i="38"/>
  <c r="F14" i="38"/>
  <c r="E14" i="38"/>
  <c r="J13" i="38"/>
  <c r="F12" i="38"/>
  <c r="E12" i="38"/>
  <c r="J11" i="38"/>
  <c r="F10" i="38"/>
  <c r="J9" i="38"/>
  <c r="G8" i="38"/>
  <c r="F8" i="38"/>
  <c r="E8" i="38"/>
  <c r="J7" i="38"/>
  <c r="G6" i="38"/>
  <c r="F6" i="38"/>
  <c r="E6" i="38"/>
  <c r="J5" i="38"/>
  <c r="J20" i="37"/>
  <c r="J19" i="37"/>
  <c r="J16" i="37"/>
  <c r="F15" i="37"/>
  <c r="E15" i="37"/>
  <c r="J14" i="37"/>
  <c r="F12" i="37"/>
  <c r="E12" i="37"/>
  <c r="I11" i="37"/>
  <c r="I6" i="37" s="1"/>
  <c r="G11" i="37"/>
  <c r="G12" i="37" s="1"/>
  <c r="F11" i="37"/>
  <c r="E11" i="37"/>
  <c r="E6" i="37" s="1"/>
  <c r="G10" i="37"/>
  <c r="F10" i="37"/>
  <c r="E10" i="37"/>
  <c r="J9" i="37"/>
  <c r="F8" i="37"/>
  <c r="E8" i="37"/>
  <c r="J7" i="37"/>
  <c r="G6" i="37"/>
  <c r="F6" i="37"/>
  <c r="J5" i="37"/>
  <c r="J24" i="36"/>
  <c r="J23" i="36"/>
  <c r="J20" i="36"/>
  <c r="F19" i="36"/>
  <c r="E19" i="36"/>
  <c r="J18" i="36"/>
  <c r="F16" i="36"/>
  <c r="I15" i="36"/>
  <c r="I14" i="36" s="1"/>
  <c r="G15" i="36"/>
  <c r="G10" i="36" s="1"/>
  <c r="F15" i="36"/>
  <c r="E15" i="36"/>
  <c r="E10" i="36" s="1"/>
  <c r="F14" i="36"/>
  <c r="E14" i="36"/>
  <c r="J13" i="36"/>
  <c r="F12" i="36"/>
  <c r="J11" i="36"/>
  <c r="I10" i="36"/>
  <c r="F10" i="36"/>
  <c r="J9" i="36"/>
  <c r="F8" i="36"/>
  <c r="E8" i="36"/>
  <c r="J7" i="36"/>
  <c r="F6" i="36"/>
  <c r="E6" i="36"/>
  <c r="J5" i="36"/>
  <c r="Z37" i="35"/>
  <c r="Y37" i="35"/>
  <c r="X37" i="35"/>
  <c r="Z36" i="35"/>
  <c r="Y36" i="35"/>
  <c r="X36" i="35"/>
  <c r="X33" i="35"/>
  <c r="F32" i="35"/>
  <c r="Y31" i="35"/>
  <c r="Z31" i="35" s="1"/>
  <c r="X31" i="35"/>
  <c r="W31" i="35"/>
  <c r="Q31" i="35"/>
  <c r="N31" i="35"/>
  <c r="K31" i="35"/>
  <c r="O29" i="35"/>
  <c r="L29" i="35"/>
  <c r="V28" i="35"/>
  <c r="V29" i="35" s="1"/>
  <c r="U28" i="35"/>
  <c r="U29" i="35" s="1"/>
  <c r="P28" i="35"/>
  <c r="Q28" i="35" s="1"/>
  <c r="O28" i="35"/>
  <c r="N28" i="35"/>
  <c r="L32" i="35" s="1"/>
  <c r="M28" i="35"/>
  <c r="M29" i="35" s="1"/>
  <c r="L28" i="35"/>
  <c r="K28" i="35"/>
  <c r="K29" i="35" s="1"/>
  <c r="J28" i="35"/>
  <c r="J29" i="35" s="1"/>
  <c r="I28" i="35"/>
  <c r="I29" i="35" s="1"/>
  <c r="U27" i="35"/>
  <c r="P27" i="35"/>
  <c r="O27" i="35"/>
  <c r="M27" i="35"/>
  <c r="L27" i="35"/>
  <c r="J27" i="35"/>
  <c r="I27" i="35"/>
  <c r="Y26" i="35"/>
  <c r="Z26" i="35" s="1"/>
  <c r="X26" i="35"/>
  <c r="W26" i="35"/>
  <c r="Q26" i="35"/>
  <c r="N26" i="35"/>
  <c r="N27" i="35" s="1"/>
  <c r="K26" i="35"/>
  <c r="K27" i="35" s="1"/>
  <c r="P25" i="35"/>
  <c r="O25" i="35"/>
  <c r="M25" i="35"/>
  <c r="L25" i="35"/>
  <c r="I25" i="35"/>
  <c r="Z24" i="35"/>
  <c r="Y24" i="35"/>
  <c r="X24" i="35"/>
  <c r="W24" i="35"/>
  <c r="Q24" i="35"/>
  <c r="Q25" i="35" s="1"/>
  <c r="N24" i="35"/>
  <c r="N25" i="35" s="1"/>
  <c r="K24" i="35"/>
  <c r="P23" i="35"/>
  <c r="O23" i="35"/>
  <c r="N23" i="35"/>
  <c r="M23" i="35"/>
  <c r="L23" i="35"/>
  <c r="I23" i="35"/>
  <c r="Y22" i="35"/>
  <c r="Z22" i="35" s="1"/>
  <c r="X22" i="35"/>
  <c r="W22" i="35"/>
  <c r="Q22" i="35"/>
  <c r="N22" i="35"/>
  <c r="K22" i="35"/>
  <c r="K23" i="35" s="1"/>
  <c r="P21" i="35"/>
  <c r="O21" i="35"/>
  <c r="M21" i="35"/>
  <c r="L21" i="35"/>
  <c r="I21" i="35"/>
  <c r="Y20" i="35"/>
  <c r="Z20" i="35" s="1"/>
  <c r="X20" i="35"/>
  <c r="W20" i="35"/>
  <c r="Q20" i="35"/>
  <c r="Q21" i="35" s="1"/>
  <c r="N20" i="35"/>
  <c r="N21" i="35" s="1"/>
  <c r="K20" i="35"/>
  <c r="U19" i="35"/>
  <c r="P19" i="35"/>
  <c r="O19" i="35"/>
  <c r="M19" i="35"/>
  <c r="L19" i="35"/>
  <c r="J19" i="35"/>
  <c r="I19" i="35"/>
  <c r="Y18" i="35"/>
  <c r="Z18" i="35" s="1"/>
  <c r="X18" i="35"/>
  <c r="W18" i="35"/>
  <c r="Q18" i="35"/>
  <c r="N18" i="35"/>
  <c r="N19" i="35" s="1"/>
  <c r="K18" i="35"/>
  <c r="K19" i="35" s="1"/>
  <c r="V17" i="35"/>
  <c r="P17" i="35"/>
  <c r="O17" i="35"/>
  <c r="M17" i="35"/>
  <c r="L17" i="35"/>
  <c r="K17" i="35"/>
  <c r="I17" i="35"/>
  <c r="Z16" i="35"/>
  <c r="Y16" i="35"/>
  <c r="X16" i="35"/>
  <c r="W16" i="35"/>
  <c r="Q16" i="35"/>
  <c r="Q17" i="35" s="1"/>
  <c r="N16" i="35"/>
  <c r="N17" i="35" s="1"/>
  <c r="K16" i="35"/>
  <c r="P15" i="35"/>
  <c r="O15" i="35"/>
  <c r="N15" i="35"/>
  <c r="M15" i="35"/>
  <c r="L15" i="35"/>
  <c r="I15" i="35"/>
  <c r="Y14" i="35"/>
  <c r="Z14" i="35" s="1"/>
  <c r="X14" i="35"/>
  <c r="W14" i="35"/>
  <c r="Q14" i="35"/>
  <c r="N14" i="35"/>
  <c r="K14" i="35"/>
  <c r="K15" i="35" s="1"/>
  <c r="V13" i="35"/>
  <c r="P13" i="35"/>
  <c r="O13" i="35"/>
  <c r="M13" i="35"/>
  <c r="L13" i="35"/>
  <c r="K13" i="35"/>
  <c r="I13" i="35"/>
  <c r="Y12" i="35"/>
  <c r="Z12" i="35" s="1"/>
  <c r="X12" i="35"/>
  <c r="W12" i="35"/>
  <c r="Q12" i="35"/>
  <c r="Q13" i="35" s="1"/>
  <c r="N12" i="35"/>
  <c r="N13" i="35" s="1"/>
  <c r="K12" i="35"/>
  <c r="U11" i="35"/>
  <c r="P11" i="35"/>
  <c r="O11" i="35"/>
  <c r="M11" i="35"/>
  <c r="L11" i="35"/>
  <c r="J11" i="35"/>
  <c r="I11" i="35"/>
  <c r="Y10" i="35"/>
  <c r="Z10" i="35" s="1"/>
  <c r="X10" i="35"/>
  <c r="W10" i="35"/>
  <c r="Q10" i="35"/>
  <c r="N10" i="35"/>
  <c r="N11" i="35" s="1"/>
  <c r="K10" i="35"/>
  <c r="K11" i="35" s="1"/>
  <c r="V9" i="35"/>
  <c r="P9" i="35"/>
  <c r="O9" i="35"/>
  <c r="M9" i="35"/>
  <c r="L9" i="35"/>
  <c r="K9" i="35"/>
  <c r="I9" i="35"/>
  <c r="Z8" i="35"/>
  <c r="Y8" i="35"/>
  <c r="X8" i="35"/>
  <c r="W8" i="35"/>
  <c r="Q8" i="35"/>
  <c r="Q9" i="35" s="1"/>
  <c r="N8" i="35"/>
  <c r="N9" i="35" s="1"/>
  <c r="K8" i="35"/>
  <c r="P7" i="35"/>
  <c r="O7" i="35"/>
  <c r="N7" i="35"/>
  <c r="M7" i="35"/>
  <c r="L7" i="35"/>
  <c r="I7" i="35"/>
  <c r="Y6" i="35"/>
  <c r="Z6" i="35" s="1"/>
  <c r="X6" i="35"/>
  <c r="W6" i="35"/>
  <c r="Q6" i="35"/>
  <c r="N6" i="35"/>
  <c r="K6" i="35"/>
  <c r="K7" i="35" s="1"/>
  <c r="J23" i="34"/>
  <c r="J22" i="34"/>
  <c r="J19" i="34"/>
  <c r="I17" i="34"/>
  <c r="F17" i="34"/>
  <c r="E17" i="34"/>
  <c r="I15" i="34"/>
  <c r="G15" i="34"/>
  <c r="G17" i="34" s="1"/>
  <c r="F15" i="34"/>
  <c r="E15" i="34"/>
  <c r="J15" i="34" s="1"/>
  <c r="J17" i="34" s="1"/>
  <c r="J14" i="34"/>
  <c r="I12" i="34"/>
  <c r="G12" i="34"/>
  <c r="I11" i="34"/>
  <c r="I10" i="34" s="1"/>
  <c r="G11" i="34"/>
  <c r="F11" i="34"/>
  <c r="F8" i="34" s="1"/>
  <c r="E11" i="34"/>
  <c r="E8" i="34" s="1"/>
  <c r="G10" i="34"/>
  <c r="I8" i="34"/>
  <c r="G8" i="34"/>
  <c r="J7" i="34"/>
  <c r="I6" i="34"/>
  <c r="G6" i="34"/>
  <c r="F6" i="34"/>
  <c r="E6" i="34"/>
  <c r="J5" i="34"/>
  <c r="J11" i="34" s="1"/>
  <c r="J15" i="33"/>
  <c r="J14" i="33"/>
  <c r="E11" i="33"/>
  <c r="I10" i="33"/>
  <c r="I11" i="33" s="1"/>
  <c r="G10" i="33"/>
  <c r="G7" i="33" s="1"/>
  <c r="F10" i="33"/>
  <c r="F11" i="33" s="1"/>
  <c r="E10" i="33"/>
  <c r="E7" i="33" s="1"/>
  <c r="F9" i="33"/>
  <c r="E9" i="33"/>
  <c r="J8" i="33"/>
  <c r="F7" i="33"/>
  <c r="J6" i="33"/>
  <c r="J19" i="32"/>
  <c r="J18" i="32"/>
  <c r="I15" i="32"/>
  <c r="G15" i="32"/>
  <c r="F15" i="32"/>
  <c r="J15" i="32" s="1"/>
  <c r="E15" i="32"/>
  <c r="J14" i="32"/>
  <c r="I12" i="32"/>
  <c r="G12" i="32"/>
  <c r="F12" i="32"/>
  <c r="E12" i="32"/>
  <c r="I11" i="32"/>
  <c r="I6" i="32" s="1"/>
  <c r="G11" i="32"/>
  <c r="F11" i="32"/>
  <c r="E11" i="32"/>
  <c r="E10" i="32" s="1"/>
  <c r="I10" i="32"/>
  <c r="G10" i="32"/>
  <c r="F10" i="32"/>
  <c r="J9" i="32"/>
  <c r="I8" i="32"/>
  <c r="G8" i="32"/>
  <c r="F8" i="32"/>
  <c r="E8" i="32"/>
  <c r="J7" i="32"/>
  <c r="G6" i="32"/>
  <c r="F6" i="32"/>
  <c r="E6" i="32"/>
  <c r="J5" i="32"/>
  <c r="J22" i="41" l="1"/>
  <c r="J38" i="41"/>
  <c r="J34" i="41"/>
  <c r="J12" i="41"/>
  <c r="J28" i="41"/>
  <c r="J6" i="41"/>
  <c r="J24" i="40"/>
  <c r="J16" i="40"/>
  <c r="J8" i="40"/>
  <c r="J30" i="40"/>
  <c r="J28" i="40"/>
  <c r="J20" i="40"/>
  <c r="J12" i="40"/>
  <c r="J14" i="40"/>
  <c r="J26" i="40"/>
  <c r="J18" i="40"/>
  <c r="J10" i="40"/>
  <c r="J22" i="40"/>
  <c r="J33" i="40"/>
  <c r="E26" i="40"/>
  <c r="I28" i="40"/>
  <c r="J6" i="40"/>
  <c r="E30" i="40"/>
  <c r="E8" i="40"/>
  <c r="E16" i="40"/>
  <c r="E24" i="40"/>
  <c r="E6" i="40"/>
  <c r="E14" i="40"/>
  <c r="E22" i="40"/>
  <c r="I24" i="40"/>
  <c r="E12" i="40"/>
  <c r="E20" i="40"/>
  <c r="E28" i="40"/>
  <c r="J6" i="39"/>
  <c r="J22" i="39"/>
  <c r="F16" i="39"/>
  <c r="G8" i="39"/>
  <c r="G16" i="39"/>
  <c r="F6" i="39"/>
  <c r="I8" i="39"/>
  <c r="F14" i="39"/>
  <c r="I16" i="39"/>
  <c r="F22" i="39"/>
  <c r="J23" i="39"/>
  <c r="J14" i="39" s="1"/>
  <c r="F27" i="39"/>
  <c r="J27" i="39" s="1"/>
  <c r="F24" i="39"/>
  <c r="G12" i="39"/>
  <c r="G20" i="39"/>
  <c r="G24" i="39"/>
  <c r="F8" i="39"/>
  <c r="G6" i="39"/>
  <c r="G14" i="39"/>
  <c r="G22" i="39"/>
  <c r="F12" i="39"/>
  <c r="I14" i="39"/>
  <c r="F20" i="39"/>
  <c r="I22" i="39"/>
  <c r="I27" i="39"/>
  <c r="F10" i="39"/>
  <c r="I12" i="39"/>
  <c r="I20" i="39"/>
  <c r="J14" i="38"/>
  <c r="J21" i="38"/>
  <c r="E10" i="38"/>
  <c r="G12" i="38"/>
  <c r="E18" i="38"/>
  <c r="G20" i="38"/>
  <c r="E22" i="38"/>
  <c r="G25" i="38"/>
  <c r="I12" i="38"/>
  <c r="I20" i="38"/>
  <c r="I25" i="38"/>
  <c r="G10" i="38"/>
  <c r="G18" i="38"/>
  <c r="I6" i="38"/>
  <c r="I10" i="38"/>
  <c r="I18" i="38"/>
  <c r="I22" i="38"/>
  <c r="I14" i="38"/>
  <c r="I8" i="38"/>
  <c r="J10" i="37"/>
  <c r="J11" i="37"/>
  <c r="G15" i="37"/>
  <c r="G8" i="37"/>
  <c r="I15" i="37"/>
  <c r="I8" i="37"/>
  <c r="I12" i="37"/>
  <c r="I10" i="37"/>
  <c r="J8" i="36"/>
  <c r="G8" i="36"/>
  <c r="I8" i="36"/>
  <c r="J15" i="36"/>
  <c r="G6" i="36"/>
  <c r="E12" i="36"/>
  <c r="G14" i="36"/>
  <c r="E16" i="36"/>
  <c r="G19" i="36"/>
  <c r="J19" i="36" s="1"/>
  <c r="G12" i="36"/>
  <c r="G16" i="36"/>
  <c r="I19" i="36"/>
  <c r="I12" i="36"/>
  <c r="I16" i="36"/>
  <c r="I6" i="36"/>
  <c r="X17" i="35"/>
  <c r="X25" i="35"/>
  <c r="W15" i="35"/>
  <c r="W19" i="35"/>
  <c r="W27" i="35"/>
  <c r="X23" i="35"/>
  <c r="Q27" i="35"/>
  <c r="Q19" i="35"/>
  <c r="Q11" i="35"/>
  <c r="O32" i="35"/>
  <c r="Q23" i="35"/>
  <c r="Q15" i="35"/>
  <c r="Q29" i="35"/>
  <c r="Q7" i="35"/>
  <c r="X9" i="35"/>
  <c r="X15" i="35"/>
  <c r="W17" i="35"/>
  <c r="V11" i="35"/>
  <c r="V19" i="35"/>
  <c r="V27" i="35"/>
  <c r="W28" i="35"/>
  <c r="W11" i="35" s="1"/>
  <c r="J9" i="35"/>
  <c r="U9" i="35"/>
  <c r="J17" i="35"/>
  <c r="U17" i="35"/>
  <c r="Y21" i="35"/>
  <c r="J25" i="35"/>
  <c r="U25" i="35"/>
  <c r="X28" i="35"/>
  <c r="X7" i="35" s="1"/>
  <c r="N29" i="35"/>
  <c r="J7" i="35"/>
  <c r="U7" i="35"/>
  <c r="Y11" i="35"/>
  <c r="J15" i="35"/>
  <c r="U15" i="35"/>
  <c r="J23" i="35"/>
  <c r="U23" i="35"/>
  <c r="P29" i="35"/>
  <c r="I32" i="35"/>
  <c r="K25" i="35"/>
  <c r="V7" i="35"/>
  <c r="V15" i="35"/>
  <c r="V23" i="35"/>
  <c r="V25" i="35"/>
  <c r="Y28" i="35"/>
  <c r="J13" i="35"/>
  <c r="U13" i="35"/>
  <c r="J21" i="35"/>
  <c r="U21" i="35"/>
  <c r="K21" i="35"/>
  <c r="V21" i="35"/>
  <c r="J8" i="34"/>
  <c r="J10" i="34"/>
  <c r="J12" i="34"/>
  <c r="E10" i="34"/>
  <c r="J6" i="34"/>
  <c r="F10" i="34"/>
  <c r="E12" i="34"/>
  <c r="F12" i="34"/>
  <c r="G9" i="33"/>
  <c r="J10" i="33"/>
  <c r="J9" i="33" s="1"/>
  <c r="G11" i="33"/>
  <c r="J11" i="32"/>
  <c r="J6" i="32" s="1"/>
  <c r="J16" i="39" l="1"/>
  <c r="J8" i="39"/>
  <c r="J12" i="39"/>
  <c r="J18" i="39"/>
  <c r="J10" i="39"/>
  <c r="J24" i="39"/>
  <c r="J20" i="39"/>
  <c r="J22" i="38"/>
  <c r="J16" i="38"/>
  <c r="J8" i="38"/>
  <c r="J12" i="38"/>
  <c r="J10" i="38"/>
  <c r="J20" i="38"/>
  <c r="J6" i="38"/>
  <c r="J25" i="38"/>
  <c r="J18" i="38"/>
  <c r="J12" i="37"/>
  <c r="J6" i="37"/>
  <c r="J15" i="37"/>
  <c r="J8" i="37"/>
  <c r="J16" i="36"/>
  <c r="J10" i="36"/>
  <c r="J12" i="36"/>
  <c r="J6" i="36"/>
  <c r="J14" i="36"/>
  <c r="W23" i="35"/>
  <c r="W9" i="35"/>
  <c r="Z28" i="35"/>
  <c r="Y29" i="35"/>
  <c r="Y23" i="35"/>
  <c r="Y15" i="35"/>
  <c r="Y7" i="35"/>
  <c r="Y27" i="35"/>
  <c r="Y13" i="35"/>
  <c r="X27" i="35"/>
  <c r="X19" i="35"/>
  <c r="X11" i="35"/>
  <c r="X29" i="35"/>
  <c r="Y9" i="35"/>
  <c r="Y19" i="35"/>
  <c r="U32" i="35"/>
  <c r="W21" i="35"/>
  <c r="W29" i="35"/>
  <c r="W13" i="35"/>
  <c r="X13" i="35"/>
  <c r="Y25" i="35"/>
  <c r="W25" i="35"/>
  <c r="W7" i="35"/>
  <c r="X21" i="35"/>
  <c r="Y17" i="35"/>
  <c r="J11" i="33"/>
  <c r="J7" i="33"/>
  <c r="J10" i="32"/>
  <c r="J12" i="32"/>
  <c r="J8" i="32"/>
  <c r="Z29" i="35" l="1"/>
  <c r="X32" i="35"/>
  <c r="Z21" i="35"/>
  <c r="Z19" i="35"/>
  <c r="Z25" i="35"/>
  <c r="Z15" i="35"/>
  <c r="Z17" i="35"/>
  <c r="Z9" i="35"/>
  <c r="Z23" i="35"/>
  <c r="Z13" i="35"/>
  <c r="Z7" i="35"/>
  <c r="Z27" i="35"/>
  <c r="Z11" i="35"/>
</calcChain>
</file>

<file path=xl/sharedStrings.xml><?xml version="1.0" encoding="utf-8"?>
<sst xmlns="http://schemas.openxmlformats.org/spreadsheetml/2006/main" count="1260" uniqueCount="158">
  <si>
    <t>Tableau 6.1.9 : Utilisateurs de l'accueil de jour "aide au logement" (AJ-L) organisé par les services partenaires des Relais sociaux urbains (RSU)</t>
  </si>
  <si>
    <t>Lieu de résidence</t>
  </si>
  <si>
    <t>Relais social urbain (RSU)</t>
  </si>
  <si>
    <t>Charleroi (RSC)</t>
  </si>
  <si>
    <t>Liège (RSPL)</t>
  </si>
  <si>
    <t>Namur (RSUN)</t>
  </si>
  <si>
    <t>Tournai (RSUT)</t>
  </si>
  <si>
    <t>Verviers (RSUV)</t>
  </si>
  <si>
    <t>Total des RSU wallons</t>
  </si>
  <si>
    <t>Arrondissement de Charleroi</t>
  </si>
  <si>
    <t xml:space="preserve"> CA</t>
  </si>
  <si>
    <t>nd</t>
  </si>
  <si>
    <t xml:space="preserve"> %</t>
  </si>
  <si>
    <t>-</t>
  </si>
  <si>
    <t>Arrondissement de Soignies
(La Louvière)</t>
  </si>
  <si>
    <t>Arrondissement de Liège</t>
  </si>
  <si>
    <t>Arrondissement de Mons</t>
  </si>
  <si>
    <t>Arrondissement de Namur</t>
  </si>
  <si>
    <t>Arrondissement de Tournai</t>
  </si>
  <si>
    <t>Arrondissement de Verviers</t>
  </si>
  <si>
    <t>Autre arrondissement wallon</t>
  </si>
  <si>
    <t>Région de Bruxelles</t>
  </si>
  <si>
    <t>Région flamande</t>
  </si>
  <si>
    <t>Pays frontalier</t>
  </si>
  <si>
    <t xml:space="preserve">Autre pays étranger </t>
  </si>
  <si>
    <t xml:space="preserve">Total
(Lieu de résidence connu) </t>
  </si>
  <si>
    <t>Lieu de résidence inconnu</t>
  </si>
  <si>
    <t>Non- réponses
ou réponses non-exploitables</t>
  </si>
  <si>
    <t>Total global</t>
  </si>
  <si>
    <t>Services partenaires sources</t>
  </si>
  <si>
    <t>Nombre de services ayant répondu à cette variable</t>
  </si>
  <si>
    <t>Nombre de services ayant participé à la collecte relative à l'AJ-L</t>
  </si>
  <si>
    <t>Sources : IWEPS, Relais sociaux urbains &amp; services partenaires des Relais sociaux urbains de Wallonie; Calculs : IWEPS</t>
  </si>
  <si>
    <t>Type de logement / hébergement</t>
  </si>
  <si>
    <t xml:space="preserve">En rue ou en abris de fortune  (squat, voiture, tente, caravane…) </t>
  </si>
  <si>
    <t>CA</t>
  </si>
  <si>
    <t>Chez un tiers "proche" (famille élargie, amis, connaissances…)</t>
  </si>
  <si>
    <t>En hébergement d'urgence (abri de nuit, lits DUS, hôtel)</t>
  </si>
  <si>
    <t>En institution - Autres
(prison, hôpital psychiatrique…)</t>
  </si>
  <si>
    <t>En logement privé</t>
  </si>
  <si>
    <t>En Maison d'accueil</t>
  </si>
  <si>
    <t>En logement social/public et assimilé (AIS)</t>
  </si>
  <si>
    <t>En logements d'urgence, de transit, d'insertion…</t>
  </si>
  <si>
    <t>Dans d'autres endroits hors institution</t>
  </si>
  <si>
    <t xml:space="preserve">Total
(Type de logement / hébergement connu) </t>
  </si>
  <si>
    <t>Type de logement / hébergement 
inconnu</t>
  </si>
  <si>
    <t>Tableau 6.1.7 : Utilisateurs de l'accueil de jour "aide au logement" (AJ-L) organisé par les services partenaires des Relais sociaux urbains (RSU)</t>
  </si>
  <si>
    <t>Type de revenu principal</t>
  </si>
  <si>
    <t>Allocations aux personnes handicapées</t>
  </si>
  <si>
    <t>Indemnités de mutuelle (ou maladie-invalidité)</t>
  </si>
  <si>
    <t>Revenu d'intégration sociale (RIS) ou une autre aide sociale</t>
  </si>
  <si>
    <t>Allocations de chômage</t>
  </si>
  <si>
    <t>Pension</t>
  </si>
  <si>
    <t>Revenus professionnels</t>
  </si>
  <si>
    <t>Autres types de revenus</t>
  </si>
  <si>
    <t>Aucune ressource financière</t>
  </si>
  <si>
    <t xml:space="preserve">Total
(Type de revenu principal connu) </t>
  </si>
  <si>
    <t>Type de revenu inconnu</t>
  </si>
  <si>
    <r>
      <t>Remarque :
L'information relévée porte sur le type de</t>
    </r>
    <r>
      <rPr>
        <b/>
        <sz val="12"/>
        <rFont val="Calibri"/>
        <family val="2"/>
        <scheme val="minor"/>
      </rPr>
      <t xml:space="preserve"> </t>
    </r>
    <r>
      <rPr>
        <sz val="12"/>
        <rFont val="Calibri"/>
        <family val="2"/>
        <scheme val="minor"/>
      </rPr>
      <t>revenu</t>
    </r>
    <r>
      <rPr>
        <b/>
        <sz val="12"/>
        <rFont val="Calibri"/>
        <family val="2"/>
        <scheme val="minor"/>
      </rPr>
      <t xml:space="preserve"> principal </t>
    </r>
    <r>
      <rPr>
        <sz val="12"/>
        <rFont val="Calibri"/>
        <family val="2"/>
        <scheme val="minor"/>
      </rPr>
      <t xml:space="preserve">de l'utilisateur lors de son entrée dans le service
</t>
    </r>
  </si>
  <si>
    <t>Tableau 6.1.6 : Utilisateurs de l'accueil de jour "aide au logement" (AJ-L) organisé par les services partenaires des Relais sociaux urbains (RSU)</t>
  </si>
  <si>
    <t>Nationalité</t>
  </si>
  <si>
    <t xml:space="preserve">Belge </t>
  </si>
  <si>
    <t>Etrangère UE</t>
  </si>
  <si>
    <t>Etrangère hors UE</t>
  </si>
  <si>
    <t xml:space="preserve">Total
(Nationalité connue) </t>
  </si>
  <si>
    <t>Nationalité inconnue</t>
  </si>
  <si>
    <t>Tableau 6.1.5 : Utilisateurs de l'accueil de jour "aide au logement" (AJ-L) organisé par les services partenaires des Relais sociaux urbains (RSU)</t>
  </si>
  <si>
    <t xml:space="preserve">Type de ménage
(Situation de ménage / familiale) </t>
  </si>
  <si>
    <t>La Louvière (RSULL)</t>
  </si>
  <si>
    <t>Mons (RSUMB)</t>
  </si>
  <si>
    <t>Isolés vivant sans enfant</t>
  </si>
  <si>
    <t>Isolés vivant avec enfant(s)</t>
  </si>
  <si>
    <t>En couple vivant sans enfant</t>
  </si>
  <si>
    <t>En couple vivant avec enfant(s)</t>
  </si>
  <si>
    <t xml:space="preserve">Total
(Type de ménage connu) </t>
  </si>
  <si>
    <t>Type de ménage inconnu</t>
  </si>
  <si>
    <t>Catégorie d'âges</t>
  </si>
  <si>
    <t>H</t>
  </si>
  <si>
    <t>F</t>
  </si>
  <si>
    <t>Total</t>
  </si>
  <si>
    <t>0-17 ans</t>
  </si>
  <si>
    <t>%</t>
  </si>
  <si>
    <t>18 à 24 ans</t>
  </si>
  <si>
    <t>25 à 29 ans</t>
  </si>
  <si>
    <t>30 à 34 ans</t>
  </si>
  <si>
    <t>35 à 39 ans</t>
  </si>
  <si>
    <t>40 à 44 ans</t>
  </si>
  <si>
    <t>45 à 49 ans</t>
  </si>
  <si>
    <t>50 à 54 ans</t>
  </si>
  <si>
    <t>55 à 59 ans</t>
  </si>
  <si>
    <t>60 à 64 ans</t>
  </si>
  <si>
    <t>65 ans et plus</t>
  </si>
  <si>
    <t>Total
Catégories d'âges connues</t>
  </si>
  <si>
    <t>Catégorie d'âges inconnue</t>
  </si>
  <si>
    <t xml:space="preserve">Non-réponses ou 
réponses non-exploitables </t>
  </si>
  <si>
    <t>Tableau 6.1.3 : Primo-utilisateurs de l'accueil de jour "aide au logement" (AJ-L) organisé par les services partenaires des Relais sociaux urbains (RSU)</t>
  </si>
  <si>
    <t>Primo-utilisateurs
par Sexe</t>
  </si>
  <si>
    <t>Transsexuel</t>
  </si>
  <si>
    <t>Total
Sexe connu</t>
  </si>
  <si>
    <t>Sexe inconnu</t>
  </si>
  <si>
    <t xml:space="preserve">nd </t>
  </si>
  <si>
    <t>Total global des primo-utilisateurs</t>
  </si>
  <si>
    <t>% des primos dans le total des utilisateurs</t>
  </si>
  <si>
    <t>Remarque :
Un "primo-utilisateur" est un bénéficiaire qui utilise le service pour la première fois de sa vie.</t>
  </si>
  <si>
    <t>Tableau 6.1.2 : Mineurs pris en charge par l'accueil de jour "aide au logement" (AJ-L) organisé par les services partenaires des Relais sociaux urbains (RSU)</t>
  </si>
  <si>
    <t>Type de prise en charge du mineur</t>
  </si>
  <si>
    <t>Prise en charge seul
(Utilisateur) (1)</t>
  </si>
  <si>
    <t>Prise en charge "en famille" (2)</t>
  </si>
  <si>
    <t xml:space="preserve">Total des mineurs
</t>
  </si>
  <si>
    <t>Tableau 6.1.1 : Utilisateurs de l'accueil de jour "aide au logement" (AJ-L) organisé par les services partenaires des Relais sociaux urbains (RSU)</t>
  </si>
  <si>
    <t>Sexe</t>
  </si>
  <si>
    <t>Total 
Sexe connu</t>
  </si>
  <si>
    <t>Type de difficulté</t>
  </si>
  <si>
    <t>Avec des difficultés - Assuétude</t>
  </si>
  <si>
    <t xml:space="preserve"> % du total
des utilisateurs différents</t>
  </si>
  <si>
    <t>Avec des difficultés - Emploi/Formation</t>
  </si>
  <si>
    <t>Avec des difficultés - Santé mentale/ difficultés psychologiques</t>
  </si>
  <si>
    <t>Avec des difficultés - Santé physique (hors handicap reconnu)</t>
  </si>
  <si>
    <t>Avec des difficultés administratives</t>
  </si>
  <si>
    <t>Avec des difficultés de logement - problèmes de chauffage, électricité…</t>
  </si>
  <si>
    <t>Avec des difficultés de logement - problèmes de rupture familiale</t>
  </si>
  <si>
    <t>Avec des difficultés de logement - problèmes de surpopulation</t>
  </si>
  <si>
    <t>Avec des difficultés de logement - problèmes d'expulsion ou menace d'expulsion</t>
  </si>
  <si>
    <t>Avec des difficultés de logement - problèmes d'insalubrité (pas de commodités)</t>
  </si>
  <si>
    <t>Avec des difficultés financières</t>
  </si>
  <si>
    <t>Avec des difficultés liées à l'isolement social</t>
  </si>
  <si>
    <t>Avec des difficultés relationnelles (conflits extrafamiliaux)</t>
  </si>
  <si>
    <t>Avec un handicap reconnu</t>
  </si>
  <si>
    <t>Victimes de violence conjugale</t>
  </si>
  <si>
    <t>Victimes de violence intrafamiliale</t>
  </si>
  <si>
    <r>
      <t>Nombre total d'</t>
    </r>
    <r>
      <rPr>
        <b/>
        <i/>
        <sz val="14"/>
        <rFont val="Calibri"/>
        <family val="2"/>
        <scheme val="minor"/>
      </rPr>
      <t>utilisateurs différents</t>
    </r>
    <r>
      <rPr>
        <b/>
        <sz val="14"/>
        <rFont val="Calibri"/>
        <family val="2"/>
        <scheme val="minor"/>
      </rPr>
      <t xml:space="preserve"> pour lesquels l'information "difficulté" a été récoltée</t>
    </r>
  </si>
  <si>
    <t>Remarques :
(1)  Les pourcentages calculés dans ce tableau représentent le nombre d'utilisateurs soumis à certaines difficultés par rapport à l'ensemble des utilisateurs différents qui ont répondu à cette question.
Un utilisateur peut renseigner plusieurs difficultés. Les pourcentages ne peuvent pas être additionnés.
(2)  Les données - par type de difficulté -  provenant de services n'ayant pas fourni l'information relative au "nombre d'utilisateurs différents ayant répondu à la question" ne sont pas reprises dans ce tableau.</t>
  </si>
  <si>
    <t>Tableau 6.1.4 : Utilisateurs de l'accueil de jour "aide au logement" (AJ-L) organisé par les services partenaires des Relais sociaux urbains (RSU).</t>
  </si>
  <si>
    <t xml:space="preserve">Mons (RSUMB) </t>
  </si>
  <si>
    <t>Tableau 6.1.8 : Utilisateurs de l'accueil de jour "aide au logement" (AJ-L) organisé par les services partenaires des Relais sociaux urbains (RSU).</t>
  </si>
  <si>
    <t>Tableau 6.1.10 : Difficultés déclarées par les utilisateurs de l'accueil de jour "aide au logement" (AJ-L) organisé par les services partenaires des Relais sociaux urbains (RSU).</t>
  </si>
  <si>
    <t>La Louvière (RSULL)
(1)</t>
  </si>
  <si>
    <t>En situation familiale autre 
(1)</t>
  </si>
  <si>
    <t>Avec des difficultés - autres 
(3)</t>
  </si>
  <si>
    <t>Répartition par sexe et par RSU - Année 2020  -</t>
  </si>
  <si>
    <t xml:space="preserve">(1) Pour le RSULL, les données sans doublon sont les suivantes : H=67, F=102, T=0, sexe inconnu=0 . Ce qui donne le Total (H+F+T) = 169 </t>
  </si>
  <si>
    <t>Répartition par type de prise en charge du mineur et par RSU - Année 2020  -</t>
  </si>
  <si>
    <t>Remarques : 
(1) Un "mineur pris en charge seul" est un "mineur non accompagné par un membre majeur de sa famille (ou un autre adulte responsable)". Les autres données de profil sont relevées pour cette catégorie.
(2) Un  "mineur pris en charge en famille" est un mineur accompagné d'un adulte responsable. Les autres données de profil ne sont pas relevées pour cette catégorie. Ces mineurs ne sont donc pas comptabilisés dans les autres tableaux.</t>
  </si>
  <si>
    <t>Total global de tous les utilisateurs (primo ou pas) des services qui ont répondu à la variable "primo-utilisateurs"</t>
  </si>
  <si>
    <t>Répartition par âge, sexe et RSU - Année 2020</t>
  </si>
  <si>
    <t xml:space="preserve">(1) Le RSULL (en 2020) précise  pour Educmobiles qu'il dispose de la répartition du nombre d'utilisateurs par tranche d'âge mais sans distinction de genre.Les données sont les suiantes : moins de 18 ans : 1 ; de 18 à 24 ans : 3 ;   de 25 à 29 ans : 2  ; de 30 à 34 ans : 4 ; de 35 à 39 ans : 4 ; de 40 à 44 ans : 6 ; de 45 à 49 ans : 3 ; de 50 à 54 ans : 2 ; de 55 à 59 ans : 0 ; de 60 à 64 ans : 1 ; 65 ans et plus : 2 ;  et âge inconnu : 27 .
</t>
  </si>
  <si>
    <t>Répartition par type de ménage et par RSU - Année 2020</t>
  </si>
  <si>
    <t>Répartition par nationalité et par RSU - Année 2020</t>
  </si>
  <si>
    <t xml:space="preserve">vérif : </t>
  </si>
  <si>
    <t>Répartition par type de revenu principal et par RSU - Année 2020 -</t>
  </si>
  <si>
    <t>Répartition par type de logement/hébergement (occupé la semaine précédant son accueil)
Par RSU  - Année 2020  -</t>
  </si>
  <si>
    <t>Mons (RSUMB)
(1)</t>
  </si>
  <si>
    <t>(1) Le RSUMB précise que les 5 bénéficiaires de la catégorie "Dans d'autres endroits hors institution" sont "logés par le housing First de Mons"</t>
  </si>
  <si>
    <t>Répartition par « lieu de résidence » (Situation de l'utilisateur, la semaine précédant son accueil)
Par RSU - Année 2020  -</t>
  </si>
  <si>
    <t>Répartition par type de difficulté rencontrée connue (1),(2)et par RSU - Année 2020 -</t>
  </si>
  <si>
    <t>Verviers (RSUV)
(3)</t>
  </si>
  <si>
    <t>Avec des difficultés de logement - autres problèmes
(3)</t>
  </si>
  <si>
    <t>(3) (données 2020)Le RSUV précise que  :
Dans les 29 difficultés de la catégorie  "Avec des difficultés-autres", certaines sont liées à "l'obstacle de la langue" et d'autres à des "difficultés parentales"
Dans les 79 de la catégorie "Avec des difficultés de logement - autres problèmes" on y trouve des "conflits de voisinage ou avec proprio, de mauvais entretiens du logement, des problèmes inhérents au bâtiment, logement inadapté, des "sans logement",  des "problèmes administratifs liés au logement"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</si>
</sst>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x14ac:knownFonts="1">
    <font>
      <sz val="11"/>
      <color theme="1"/>
      <name val="Calibri"/>
      <family val="2"/>
      <scheme val="minor"/>
    </font>
    <font>
      <sz val="11"/>
      <color theme="1"/>
      <name val="Calibri"/>
      <family val="2"/>
      <scheme val="minor"/>
    </font>
    <font>
      <b/>
      <sz val="16"/>
      <name val="Calibri"/>
      <family val="2"/>
      <scheme val="minor"/>
    </font>
    <font>
      <b/>
      <sz val="14"/>
      <name val="Calibri"/>
      <family val="2"/>
      <scheme val="minor"/>
    </font>
    <font>
      <b/>
      <sz val="12"/>
      <name val="Calibri"/>
      <family val="2"/>
      <scheme val="minor"/>
    </font>
    <font>
      <sz val="12"/>
      <name val="Calibri"/>
      <family val="2"/>
      <scheme val="minor"/>
    </font>
    <font>
      <sz val="10"/>
      <name val="Calibri"/>
      <family val="2"/>
      <scheme val="minor"/>
    </font>
    <font>
      <b/>
      <sz val="10"/>
      <name val="Calibri"/>
      <family val="2"/>
      <scheme val="minor"/>
    </font>
    <font>
      <sz val="14"/>
      <name val="Calibri"/>
      <family val="2"/>
      <scheme val="minor"/>
    </font>
    <font>
      <sz val="11"/>
      <name val="Calibri"/>
      <family val="2"/>
      <scheme val="minor"/>
    </font>
    <font>
      <b/>
      <sz val="18"/>
      <name val="Calibri"/>
      <family val="2"/>
      <scheme val="minor"/>
    </font>
    <font>
      <b/>
      <sz val="24"/>
      <name val="Calibri"/>
      <family val="2"/>
      <scheme val="minor"/>
    </font>
    <font>
      <sz val="18"/>
      <name val="Calibri"/>
      <family val="2"/>
      <scheme val="minor"/>
    </font>
    <font>
      <b/>
      <i/>
      <sz val="14"/>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s>
  <fills count="3">
    <fill>
      <patternFill patternType="none"/>
    </fill>
    <fill>
      <patternFill patternType="gray125"/>
    </fill>
    <fill>
      <patternFill patternType="solid">
        <fgColor theme="0"/>
        <bgColor indexed="64"/>
      </patternFill>
    </fill>
  </fills>
  <borders count="72">
    <border>
      <left/>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357">
    <xf numFmtId="0" fontId="0" fillId="0" borderId="0" xfId="0"/>
    <xf numFmtId="3" fontId="5" fillId="0" borderId="32" xfId="0" applyNumberFormat="1" applyFont="1" applyBorder="1" applyAlignment="1">
      <alignment horizontal="center" vertical="center"/>
    </xf>
    <xf numFmtId="164" fontId="5" fillId="0" borderId="18" xfId="1" applyNumberFormat="1" applyFont="1" applyFill="1" applyBorder="1" applyAlignment="1">
      <alignment horizontal="right" vertical="center"/>
    </xf>
    <xf numFmtId="164" fontId="5" fillId="0" borderId="17" xfId="1" applyNumberFormat="1" applyFont="1" applyFill="1" applyBorder="1" applyAlignment="1">
      <alignment horizontal="right" vertical="center"/>
    </xf>
    <xf numFmtId="164" fontId="5" fillId="0" borderId="43" xfId="1" applyNumberFormat="1" applyFont="1" applyFill="1" applyBorder="1" applyAlignment="1">
      <alignment horizontal="right" vertical="center"/>
    </xf>
    <xf numFmtId="164" fontId="5" fillId="0" borderId="22" xfId="1" applyNumberFormat="1" applyFont="1" applyFill="1" applyBorder="1" applyAlignment="1">
      <alignment horizontal="right" vertical="center"/>
    </xf>
    <xf numFmtId="164" fontId="5" fillId="0" borderId="21" xfId="1" applyNumberFormat="1" applyFont="1" applyFill="1" applyBorder="1" applyAlignment="1">
      <alignment horizontal="right" vertical="center"/>
    </xf>
    <xf numFmtId="164" fontId="5" fillId="0" borderId="44" xfId="1" applyNumberFormat="1" applyFont="1" applyFill="1" applyBorder="1" applyAlignment="1">
      <alignment horizontal="right" vertical="center"/>
    </xf>
    <xf numFmtId="164" fontId="4" fillId="0" borderId="25" xfId="1" applyNumberFormat="1" applyFont="1" applyFill="1" applyBorder="1" applyAlignment="1">
      <alignment horizontal="right" vertical="center"/>
    </xf>
    <xf numFmtId="164" fontId="4" fillId="0" borderId="24" xfId="1" applyNumberFormat="1" applyFont="1" applyFill="1" applyBorder="1" applyAlignment="1">
      <alignment horizontal="right" vertical="center"/>
    </xf>
    <xf numFmtId="164" fontId="4" fillId="0" borderId="8" xfId="1" applyNumberFormat="1" applyFont="1" applyFill="1" applyBorder="1" applyAlignment="1">
      <alignment horizontal="right" vertical="center"/>
    </xf>
    <xf numFmtId="164" fontId="5" fillId="0" borderId="0" xfId="1" applyNumberFormat="1" applyFont="1" applyFill="1" applyBorder="1" applyAlignment="1">
      <alignment horizontal="right" vertical="center"/>
    </xf>
    <xf numFmtId="164" fontId="3" fillId="0" borderId="46" xfId="1" applyNumberFormat="1" applyFont="1" applyFill="1" applyBorder="1" applyAlignment="1">
      <alignment horizontal="center" vertical="center" wrapText="1"/>
    </xf>
    <xf numFmtId="164" fontId="3" fillId="0" borderId="58" xfId="1" applyNumberFormat="1" applyFont="1" applyFill="1" applyBorder="1" applyAlignment="1">
      <alignment horizontal="center" vertical="center" wrapText="1"/>
    </xf>
    <xf numFmtId="164" fontId="3" fillId="0" borderId="17" xfId="1" applyNumberFormat="1" applyFont="1" applyFill="1" applyBorder="1" applyAlignment="1">
      <alignment horizontal="center" vertical="center" wrapText="1"/>
    </xf>
    <xf numFmtId="164" fontId="3" fillId="0" borderId="48" xfId="1" applyNumberFormat="1" applyFont="1" applyFill="1" applyBorder="1" applyAlignment="1">
      <alignment horizontal="center" vertical="center" wrapText="1"/>
    </xf>
    <xf numFmtId="164" fontId="3" fillId="0" borderId="61" xfId="1" applyNumberFormat="1" applyFont="1" applyFill="1" applyBorder="1" applyAlignment="1">
      <alignment horizontal="center" vertical="center" wrapText="1"/>
    </xf>
    <xf numFmtId="164" fontId="3" fillId="0" borderId="21" xfId="1" applyNumberFormat="1" applyFont="1" applyFill="1" applyBorder="1" applyAlignment="1">
      <alignment horizontal="center" vertical="center" wrapText="1"/>
    </xf>
    <xf numFmtId="164" fontId="3" fillId="0" borderId="30" xfId="1" applyNumberFormat="1" applyFont="1" applyFill="1" applyBorder="1" applyAlignment="1">
      <alignment horizontal="center" vertical="center" wrapText="1"/>
    </xf>
    <xf numFmtId="164" fontId="3" fillId="0" borderId="29" xfId="1" applyNumberFormat="1" applyFont="1" applyFill="1" applyBorder="1" applyAlignment="1">
      <alignment horizontal="center" vertical="center" wrapText="1"/>
    </xf>
    <xf numFmtId="164" fontId="3" fillId="0" borderId="24" xfId="1" applyNumberFormat="1" applyFont="1" applyFill="1" applyBorder="1" applyAlignment="1">
      <alignment horizontal="center" vertical="center" wrapText="1"/>
    </xf>
    <xf numFmtId="164" fontId="3" fillId="0" borderId="25" xfId="1" applyNumberFormat="1" applyFont="1" applyFill="1" applyBorder="1" applyAlignment="1">
      <alignment horizontal="center" vertical="center" wrapText="1"/>
    </xf>
    <xf numFmtId="164" fontId="3" fillId="0" borderId="0" xfId="1" applyNumberFormat="1" applyFont="1" applyFill="1" applyBorder="1" applyAlignment="1">
      <alignment horizontal="center" vertical="center" wrapText="1"/>
    </xf>
    <xf numFmtId="0" fontId="0" fillId="0" borderId="0" xfId="0" applyAlignment="1">
      <alignment horizontal="left" vertical="top"/>
    </xf>
    <xf numFmtId="164" fontId="4" fillId="0" borderId="18" xfId="1" applyNumberFormat="1" applyFont="1" applyFill="1" applyBorder="1" applyAlignment="1">
      <alignment horizontal="center" vertical="center"/>
    </xf>
    <xf numFmtId="164" fontId="4" fillId="0" borderId="17" xfId="1" applyNumberFormat="1" applyFont="1" applyFill="1" applyBorder="1" applyAlignment="1">
      <alignment horizontal="center" vertical="center"/>
    </xf>
    <xf numFmtId="164" fontId="4" fillId="0" borderId="19" xfId="1" applyNumberFormat="1" applyFont="1" applyFill="1" applyBorder="1" applyAlignment="1">
      <alignment horizontal="center" vertical="center"/>
    </xf>
    <xf numFmtId="164" fontId="4" fillId="0" borderId="25" xfId="1" applyNumberFormat="1" applyFont="1" applyFill="1" applyBorder="1" applyAlignment="1">
      <alignment horizontal="center" vertical="center"/>
    </xf>
    <xf numFmtId="164" fontId="5" fillId="0" borderId="25" xfId="1" applyNumberFormat="1" applyFont="1" applyFill="1" applyBorder="1" applyAlignment="1">
      <alignment horizontal="right" vertical="center"/>
    </xf>
    <xf numFmtId="164" fontId="4" fillId="0" borderId="24" xfId="1" applyNumberFormat="1" applyFont="1" applyFill="1" applyBorder="1" applyAlignment="1">
      <alignment horizontal="center" vertical="center"/>
    </xf>
    <xf numFmtId="164" fontId="4" fillId="0" borderId="26" xfId="1" applyNumberFormat="1" applyFont="1" applyFill="1" applyBorder="1" applyAlignment="1">
      <alignment horizontal="center" vertical="center"/>
    </xf>
    <xf numFmtId="3" fontId="5" fillId="0" borderId="0" xfId="1" applyNumberFormat="1" applyFont="1" applyFill="1" applyBorder="1" applyAlignment="1">
      <alignment horizontal="center" vertical="top"/>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0" xfId="0" applyFont="1" applyBorder="1" applyAlignment="1">
      <alignment horizontal="center" vertical="center" wrapText="1"/>
    </xf>
    <xf numFmtId="0" fontId="4" fillId="0" borderId="11" xfId="0" applyFont="1" applyBorder="1" applyAlignment="1">
      <alignment horizontal="center" vertical="center"/>
    </xf>
    <xf numFmtId="0" fontId="4" fillId="0" borderId="3" xfId="0" applyFont="1" applyBorder="1" applyAlignment="1">
      <alignment horizontal="center" vertical="center" wrapText="1"/>
    </xf>
    <xf numFmtId="0" fontId="6" fillId="0" borderId="13" xfId="0" applyFont="1" applyBorder="1" applyAlignment="1">
      <alignment horizontal="center" vertical="center" wrapText="1"/>
    </xf>
    <xf numFmtId="3" fontId="5" fillId="0" borderId="50" xfId="0" applyNumberFormat="1" applyFont="1" applyBorder="1" applyAlignment="1">
      <alignment horizontal="center" vertical="center"/>
    </xf>
    <xf numFmtId="3" fontId="5" fillId="0" borderId="51" xfId="0" applyNumberFormat="1" applyFont="1" applyBorder="1" applyAlignment="1">
      <alignment horizontal="center" vertical="center"/>
    </xf>
    <xf numFmtId="0" fontId="7" fillId="0" borderId="17" xfId="0" applyFont="1" applyBorder="1" applyAlignment="1">
      <alignment horizontal="center" vertical="center" wrapText="1"/>
    </xf>
    <xf numFmtId="164" fontId="5" fillId="0" borderId="18" xfId="1" quotePrefix="1" applyNumberFormat="1" applyFont="1" applyFill="1" applyBorder="1" applyAlignment="1">
      <alignment horizontal="right" vertical="center"/>
    </xf>
    <xf numFmtId="164" fontId="5" fillId="0" borderId="19" xfId="1" applyNumberFormat="1" applyFont="1" applyFill="1" applyBorder="1" applyAlignment="1">
      <alignment horizontal="right" vertical="center"/>
    </xf>
    <xf numFmtId="0" fontId="6" fillId="0" borderId="49" xfId="0" applyFont="1" applyBorder="1" applyAlignment="1">
      <alignment horizontal="center" vertical="center" wrapText="1"/>
    </xf>
    <xf numFmtId="3" fontId="5" fillId="0" borderId="22" xfId="0" applyNumberFormat="1" applyFont="1" applyBorder="1" applyAlignment="1">
      <alignment horizontal="center" vertical="center"/>
    </xf>
    <xf numFmtId="3" fontId="5" fillId="0" borderId="23" xfId="0" applyNumberFormat="1" applyFont="1" applyBorder="1" applyAlignment="1">
      <alignment horizontal="center" vertical="center"/>
    </xf>
    <xf numFmtId="3" fontId="4" fillId="0" borderId="22" xfId="0" applyNumberFormat="1" applyFont="1" applyBorder="1" applyAlignment="1">
      <alignment horizontal="center" vertical="center"/>
    </xf>
    <xf numFmtId="3" fontId="4" fillId="0" borderId="23" xfId="0" applyNumberFormat="1" applyFont="1" applyBorder="1" applyAlignment="1">
      <alignment horizontal="center" vertical="center"/>
    </xf>
    <xf numFmtId="0" fontId="7" fillId="0" borderId="24" xfId="0" applyFont="1" applyBorder="1" applyAlignment="1">
      <alignment horizontal="center" vertical="center" wrapText="1"/>
    </xf>
    <xf numFmtId="164" fontId="4" fillId="0" borderId="26" xfId="1" applyNumberFormat="1" applyFont="1" applyFill="1" applyBorder="1" applyAlignment="1">
      <alignment horizontal="right" vertical="center"/>
    </xf>
    <xf numFmtId="0" fontId="5" fillId="0" borderId="0" xfId="0" applyFont="1" applyAlignment="1">
      <alignment horizontal="center" vertical="center" wrapText="1"/>
    </xf>
    <xf numFmtId="0" fontId="6" fillId="0" borderId="0" xfId="0" applyFont="1" applyAlignment="1">
      <alignment horizontal="center" vertical="center" wrapText="1"/>
    </xf>
    <xf numFmtId="0" fontId="6" fillId="0" borderId="11" xfId="0" applyFont="1" applyBorder="1" applyAlignment="1">
      <alignment horizontal="center" vertical="center" wrapTex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4" fillId="0" borderId="28" xfId="0" applyFont="1" applyBorder="1" applyAlignment="1">
      <alignment horizontal="center" vertical="center"/>
    </xf>
    <xf numFmtId="0" fontId="3" fillId="0" borderId="67" xfId="0" applyFont="1" applyBorder="1" applyAlignment="1">
      <alignment horizontal="center" vertical="center" wrapText="1"/>
    </xf>
    <xf numFmtId="0" fontId="6" fillId="0" borderId="52" xfId="0" applyFont="1" applyBorder="1" applyAlignment="1">
      <alignment horizontal="center" vertical="center" wrapText="1"/>
    </xf>
    <xf numFmtId="3" fontId="5" fillId="0" borderId="68" xfId="0" applyNumberFormat="1" applyFont="1" applyBorder="1" applyAlignment="1">
      <alignment horizontal="center" vertical="center"/>
    </xf>
    <xf numFmtId="3" fontId="5" fillId="0" borderId="52" xfId="0" applyNumberFormat="1" applyFont="1" applyBorder="1" applyAlignment="1">
      <alignment horizontal="center" vertical="center"/>
    </xf>
    <xf numFmtId="3" fontId="4" fillId="0" borderId="63" xfId="0" applyNumberFormat="1" applyFont="1" applyBorder="1" applyAlignment="1">
      <alignment horizontal="center" vertical="center"/>
    </xf>
    <xf numFmtId="3" fontId="5" fillId="0" borderId="0" xfId="0" applyNumberFormat="1" applyFont="1" applyAlignment="1">
      <alignment horizontal="center" vertical="center"/>
    </xf>
    <xf numFmtId="3" fontId="4" fillId="0" borderId="0" xfId="0" applyNumberFormat="1" applyFont="1" applyAlignment="1">
      <alignment horizontal="center" vertical="center"/>
    </xf>
    <xf numFmtId="3" fontId="4" fillId="0" borderId="3" xfId="0" applyNumberFormat="1" applyFont="1" applyBorder="1" applyAlignment="1">
      <alignment horizontal="center"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39" xfId="0" applyFont="1" applyBorder="1" applyAlignment="1">
      <alignment horizontal="center" vertical="center"/>
    </xf>
    <xf numFmtId="0" fontId="9" fillId="0" borderId="0" xfId="0" applyFont="1"/>
    <xf numFmtId="0" fontId="9" fillId="0" borderId="0" xfId="0" applyFont="1" applyAlignment="1">
      <alignment horizontal="center" vertical="center" wrapText="1"/>
    </xf>
    <xf numFmtId="164" fontId="5" fillId="0" borderId="0" xfId="1" applyNumberFormat="1" applyFont="1" applyFill="1" applyBorder="1" applyAlignment="1">
      <alignment horizontal="center" vertical="top"/>
    </xf>
    <xf numFmtId="3" fontId="5" fillId="0" borderId="14" xfId="0" applyNumberFormat="1" applyFont="1" applyBorder="1" applyAlignment="1">
      <alignment horizontal="center" vertical="center"/>
    </xf>
    <xf numFmtId="3" fontId="5" fillId="0" borderId="13" xfId="0" applyNumberFormat="1" applyFont="1" applyBorder="1" applyAlignment="1">
      <alignment horizontal="center" vertical="center"/>
    </xf>
    <xf numFmtId="0" fontId="6" fillId="0" borderId="17" xfId="0" applyFont="1" applyBorder="1" applyAlignment="1">
      <alignment horizontal="center" vertical="center" wrapText="1"/>
    </xf>
    <xf numFmtId="164" fontId="5" fillId="0" borderId="61" xfId="1" applyNumberFormat="1" applyFont="1" applyFill="1" applyBorder="1" applyAlignment="1">
      <alignment horizontal="right" vertical="center"/>
    </xf>
    <xf numFmtId="164" fontId="5" fillId="0" borderId="61" xfId="1" quotePrefix="1" applyNumberFormat="1" applyFont="1" applyFill="1" applyBorder="1" applyAlignment="1">
      <alignment horizontal="right" vertical="center"/>
    </xf>
    <xf numFmtId="164" fontId="5" fillId="0" borderId="21" xfId="1" quotePrefix="1" applyNumberFormat="1" applyFont="1" applyFill="1" applyBorder="1" applyAlignment="1">
      <alignment horizontal="right" vertical="center"/>
    </xf>
    <xf numFmtId="0" fontId="6" fillId="0" borderId="21" xfId="0" applyFont="1" applyBorder="1" applyAlignment="1">
      <alignment horizontal="center" vertical="center" wrapText="1"/>
    </xf>
    <xf numFmtId="3" fontId="5" fillId="0" borderId="60" xfId="0" applyNumberFormat="1" applyFont="1" applyBorder="1" applyAlignment="1">
      <alignment horizontal="center" vertical="center"/>
    </xf>
    <xf numFmtId="3" fontId="5" fillId="0" borderId="49" xfId="0" applyNumberFormat="1" applyFont="1" applyBorder="1" applyAlignment="1">
      <alignment horizontal="center" vertical="center"/>
    </xf>
    <xf numFmtId="3" fontId="4" fillId="0" borderId="59" xfId="0" applyNumberFormat="1" applyFont="1" applyBorder="1" applyAlignment="1">
      <alignment horizontal="center" vertical="center"/>
    </xf>
    <xf numFmtId="164" fontId="5" fillId="0" borderId="17" xfId="1" quotePrefix="1" applyNumberFormat="1" applyFont="1" applyFill="1" applyBorder="1" applyAlignment="1">
      <alignment horizontal="right" vertical="center"/>
    </xf>
    <xf numFmtId="3" fontId="4" fillId="0" borderId="21" xfId="0" applyNumberFormat="1" applyFont="1" applyBorder="1" applyAlignment="1">
      <alignment horizontal="center" vertical="center"/>
    </xf>
    <xf numFmtId="3" fontId="4" fillId="0" borderId="44" xfId="0" applyNumberFormat="1" applyFont="1" applyBorder="1" applyAlignment="1">
      <alignment horizontal="center" vertical="center"/>
    </xf>
    <xf numFmtId="0" fontId="6" fillId="0" borderId="24" xfId="0" applyFont="1" applyBorder="1" applyAlignment="1">
      <alignment horizontal="center" vertical="center" wrapText="1"/>
    </xf>
    <xf numFmtId="164" fontId="4" fillId="0" borderId="25" xfId="1" quotePrefix="1" applyNumberFormat="1" applyFont="1" applyFill="1" applyBorder="1" applyAlignment="1">
      <alignment horizontal="right" vertical="center"/>
    </xf>
    <xf numFmtId="164" fontId="4" fillId="0" borderId="24" xfId="1" quotePrefix="1" applyNumberFormat="1" applyFont="1" applyFill="1" applyBorder="1" applyAlignment="1">
      <alignment horizontal="right" vertical="center"/>
    </xf>
    <xf numFmtId="164" fontId="5" fillId="0" borderId="0" xfId="1" quotePrefix="1" applyNumberFormat="1" applyFont="1" applyFill="1" applyBorder="1" applyAlignment="1">
      <alignment horizontal="right" vertical="center"/>
    </xf>
    <xf numFmtId="164" fontId="5" fillId="0" borderId="0" xfId="1" applyNumberFormat="1" applyFont="1" applyFill="1" applyBorder="1" applyAlignment="1">
      <alignment horizontal="center"/>
    </xf>
    <xf numFmtId="3" fontId="5" fillId="0" borderId="15" xfId="0" applyNumberFormat="1" applyFont="1" applyBorder="1" applyAlignment="1">
      <alignment horizontal="center" vertical="center"/>
    </xf>
    <xf numFmtId="3" fontId="5" fillId="0" borderId="21" xfId="0" applyNumberFormat="1" applyFont="1" applyBorder="1" applyAlignment="1">
      <alignment horizontal="center" vertical="center"/>
    </xf>
    <xf numFmtId="164" fontId="5" fillId="0" borderId="24" xfId="1" applyNumberFormat="1" applyFont="1" applyFill="1" applyBorder="1" applyAlignment="1">
      <alignment horizontal="right" vertical="center"/>
    </xf>
    <xf numFmtId="3" fontId="4" fillId="0" borderId="14" xfId="0" applyNumberFormat="1" applyFont="1" applyBorder="1" applyAlignment="1">
      <alignment horizontal="center" vertical="center"/>
    </xf>
    <xf numFmtId="3" fontId="4" fillId="0" borderId="13" xfId="0" applyNumberFormat="1" applyFont="1" applyBorder="1" applyAlignment="1">
      <alignment horizontal="center" vertical="center"/>
    </xf>
    <xf numFmtId="0" fontId="5" fillId="0" borderId="67" xfId="0" applyFont="1" applyBorder="1" applyAlignment="1">
      <alignment horizontal="center" vertical="center" wrapText="1"/>
    </xf>
    <xf numFmtId="0" fontId="5" fillId="0" borderId="68" xfId="0" applyFont="1" applyBorder="1" applyAlignment="1">
      <alignment horizontal="center" vertical="center"/>
    </xf>
    <xf numFmtId="0" fontId="5" fillId="0" borderId="52" xfId="0" applyFont="1" applyBorder="1" applyAlignment="1">
      <alignment horizontal="center" vertical="center"/>
    </xf>
    <xf numFmtId="0" fontId="4" fillId="0" borderId="6" xfId="0" applyFont="1" applyBorder="1" applyAlignment="1">
      <alignment horizontal="center" vertical="center"/>
    </xf>
    <xf numFmtId="3" fontId="5" fillId="0" borderId="0" xfId="0" quotePrefix="1" applyNumberFormat="1" applyFont="1" applyAlignment="1">
      <alignment horizontal="center" vertical="center"/>
    </xf>
    <xf numFmtId="0" fontId="5" fillId="0" borderId="52" xfId="0" applyFont="1" applyBorder="1" applyAlignment="1">
      <alignment horizontal="center" vertical="center" wrapText="1"/>
    </xf>
    <xf numFmtId="164" fontId="4" fillId="0" borderId="68" xfId="1" quotePrefix="1" applyNumberFormat="1" applyFont="1" applyFill="1" applyBorder="1" applyAlignment="1">
      <alignment horizontal="center" vertical="center"/>
    </xf>
    <xf numFmtId="164" fontId="4" fillId="0" borderId="68" xfId="1" applyNumberFormat="1" applyFont="1" applyFill="1" applyBorder="1" applyAlignment="1">
      <alignment horizontal="center" vertical="center"/>
    </xf>
    <xf numFmtId="164" fontId="4" fillId="0" borderId="69" xfId="1" applyNumberFormat="1" applyFont="1" applyFill="1" applyBorder="1" applyAlignment="1">
      <alignment horizontal="center" vertical="center"/>
    </xf>
    <xf numFmtId="164" fontId="4" fillId="0" borderId="63" xfId="1" applyNumberFormat="1" applyFont="1" applyFill="1" applyBorder="1" applyAlignment="1">
      <alignment horizontal="center" vertical="center"/>
    </xf>
    <xf numFmtId="0" fontId="3" fillId="0" borderId="55" xfId="0" applyFont="1" applyBorder="1" applyAlignment="1">
      <alignment horizontal="center" vertical="center"/>
    </xf>
    <xf numFmtId="0" fontId="3" fillId="0" borderId="36" xfId="0" applyFont="1" applyBorder="1" applyAlignment="1">
      <alignment horizontal="center" vertical="center"/>
    </xf>
    <xf numFmtId="0" fontId="3" fillId="0" borderId="56" xfId="0" applyFont="1" applyBorder="1" applyAlignment="1">
      <alignment horizontal="center" vertical="center"/>
    </xf>
    <xf numFmtId="0" fontId="5" fillId="0" borderId="3" xfId="0" applyFont="1" applyBorder="1" applyAlignment="1">
      <alignment horizontal="center" vertical="center" wrapText="1"/>
    </xf>
    <xf numFmtId="0" fontId="5" fillId="0" borderId="45" xfId="0" applyFont="1" applyBorder="1" applyAlignment="1">
      <alignment horizontal="right" vertical="center" wrapText="1"/>
    </xf>
    <xf numFmtId="0" fontId="5" fillId="0" borderId="57" xfId="0" applyFont="1" applyBorder="1" applyAlignment="1">
      <alignment horizontal="right" vertical="center" wrapText="1"/>
    </xf>
    <xf numFmtId="0" fontId="5" fillId="0" borderId="13" xfId="0" applyFont="1" applyBorder="1" applyAlignment="1">
      <alignment horizontal="right" vertical="center" wrapText="1"/>
    </xf>
    <xf numFmtId="0" fontId="4" fillId="0" borderId="43"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47" xfId="0" applyFont="1" applyBorder="1" applyAlignment="1">
      <alignment horizontal="right" vertical="center" wrapText="1"/>
    </xf>
    <xf numFmtId="0" fontId="5" fillId="0" borderId="60" xfId="0" applyFont="1" applyBorder="1" applyAlignment="1">
      <alignment horizontal="right" vertical="center" wrapText="1"/>
    </xf>
    <xf numFmtId="0" fontId="5" fillId="0" borderId="49" xfId="0" applyFont="1" applyBorder="1" applyAlignment="1">
      <alignment horizontal="right" vertical="center" wrapText="1"/>
    </xf>
    <xf numFmtId="0" fontId="4" fillId="0" borderId="44" xfId="0" applyFont="1" applyBorder="1" applyAlignment="1">
      <alignment horizontal="center" vertical="center" wrapText="1"/>
    </xf>
    <xf numFmtId="3" fontId="4" fillId="0" borderId="45" xfId="0" applyNumberFormat="1" applyFont="1" applyBorder="1" applyAlignment="1">
      <alignment horizontal="right" vertical="center" wrapText="1"/>
    </xf>
    <xf numFmtId="3" fontId="4" fillId="0" borderId="57" xfId="0" applyNumberFormat="1" applyFont="1" applyBorder="1" applyAlignment="1">
      <alignment horizontal="right" vertical="center" wrapText="1"/>
    </xf>
    <xf numFmtId="3" fontId="4" fillId="0" borderId="13" xfId="0" applyNumberFormat="1" applyFont="1" applyBorder="1" applyAlignment="1">
      <alignment horizontal="right" vertical="center" wrapText="1"/>
    </xf>
    <xf numFmtId="3" fontId="4" fillId="0" borderId="14" xfId="0" applyNumberFormat="1" applyFont="1" applyBorder="1" applyAlignment="1">
      <alignment horizontal="right" vertical="center" wrapText="1"/>
    </xf>
    <xf numFmtId="0" fontId="4" fillId="0" borderId="8" xfId="0" applyFont="1" applyBorder="1" applyAlignment="1">
      <alignment horizontal="center" vertical="center" wrapText="1"/>
    </xf>
    <xf numFmtId="0" fontId="8" fillId="0" borderId="2" xfId="0" applyFont="1" applyBorder="1" applyAlignment="1">
      <alignment horizontal="center" vertical="center" wrapText="1"/>
    </xf>
    <xf numFmtId="0" fontId="5" fillId="0" borderId="13" xfId="0" applyFont="1" applyBorder="1" applyAlignment="1">
      <alignment horizontal="center" vertical="center" wrapText="1"/>
    </xf>
    <xf numFmtId="0" fontId="8" fillId="0" borderId="62" xfId="0" applyFont="1" applyBorder="1" applyAlignment="1">
      <alignment horizontal="center" vertical="center" wrapText="1"/>
    </xf>
    <xf numFmtId="0" fontId="5" fillId="0" borderId="42" xfId="0" applyFont="1" applyBorder="1" applyAlignment="1">
      <alignment horizontal="center" vertical="center" wrapText="1"/>
    </xf>
    <xf numFmtId="0" fontId="3" fillId="0" borderId="2" xfId="0" applyFont="1" applyBorder="1" applyAlignment="1">
      <alignment horizontal="center" vertical="center"/>
    </xf>
    <xf numFmtId="0" fontId="10" fillId="0" borderId="32" xfId="0" applyFont="1" applyBorder="1" applyAlignment="1">
      <alignment horizontal="center" vertical="center"/>
    </xf>
    <xf numFmtId="0" fontId="5" fillId="0" borderId="32" xfId="0" applyFont="1" applyBorder="1" applyAlignment="1">
      <alignment horizontal="center" vertical="center" wrapText="1"/>
    </xf>
    <xf numFmtId="3" fontId="12" fillId="0" borderId="32" xfId="0" applyNumberFormat="1" applyFont="1" applyBorder="1" applyAlignment="1">
      <alignment horizontal="center" vertical="center"/>
    </xf>
    <xf numFmtId="164" fontId="5" fillId="0" borderId="23" xfId="1" applyNumberFormat="1" applyFont="1" applyFill="1" applyBorder="1" applyAlignment="1">
      <alignment horizontal="right" vertical="center"/>
    </xf>
    <xf numFmtId="3" fontId="4" fillId="0" borderId="15" xfId="0" applyNumberFormat="1" applyFont="1" applyBorder="1" applyAlignment="1">
      <alignment horizontal="center" vertical="center"/>
    </xf>
    <xf numFmtId="0" fontId="8" fillId="0" borderId="27" xfId="0" applyFont="1" applyBorder="1" applyAlignment="1">
      <alignment horizontal="center" vertical="center" wrapText="1"/>
    </xf>
    <xf numFmtId="3" fontId="5" fillId="0" borderId="9" xfId="0" applyNumberFormat="1" applyFont="1" applyBorder="1" applyAlignment="1">
      <alignment horizontal="center" vertical="center"/>
    </xf>
    <xf numFmtId="3" fontId="5" fillId="0" borderId="10" xfId="0" applyNumberFormat="1" applyFont="1" applyBorder="1" applyAlignment="1">
      <alignment horizontal="center" vertical="center"/>
    </xf>
    <xf numFmtId="3" fontId="4" fillId="0" borderId="28" xfId="0" applyNumberFormat="1" applyFont="1" applyBorder="1" applyAlignment="1">
      <alignment horizontal="center" vertical="center"/>
    </xf>
    <xf numFmtId="3" fontId="5" fillId="0" borderId="29" xfId="0" applyNumberFormat="1" applyFont="1" applyBorder="1" applyAlignment="1">
      <alignment horizontal="center" vertical="center"/>
    </xf>
    <xf numFmtId="3" fontId="5" fillId="0" borderId="25" xfId="0" applyNumberFormat="1" applyFont="1" applyBorder="1" applyAlignment="1">
      <alignment horizontal="center" vertical="center"/>
    </xf>
    <xf numFmtId="3" fontId="5" fillId="0" borderId="24" xfId="0" applyNumberFormat="1" applyFont="1" applyBorder="1" applyAlignment="1">
      <alignment horizontal="center" vertical="center"/>
    </xf>
    <xf numFmtId="3" fontId="4" fillId="0" borderId="53" xfId="0" applyNumberFormat="1" applyFont="1" applyBorder="1" applyAlignment="1">
      <alignment horizontal="center" vertical="center"/>
    </xf>
    <xf numFmtId="3" fontId="4" fillId="0" borderId="26" xfId="0" applyNumberFormat="1" applyFont="1" applyBorder="1" applyAlignment="1">
      <alignment horizontal="center" vertical="center"/>
    </xf>
    <xf numFmtId="0" fontId="9" fillId="0" borderId="0" xfId="0" applyFont="1" applyAlignment="1">
      <alignment horizontal="center"/>
    </xf>
    <xf numFmtId="164" fontId="5" fillId="0" borderId="26" xfId="1" applyNumberFormat="1" applyFont="1" applyFill="1" applyBorder="1" applyAlignment="1">
      <alignment horizontal="right" vertical="center"/>
    </xf>
    <xf numFmtId="0" fontId="5" fillId="0" borderId="11" xfId="0" applyFont="1" applyBorder="1" applyAlignment="1">
      <alignment horizontal="center" vertical="center" wrapText="1"/>
    </xf>
    <xf numFmtId="3" fontId="5" fillId="0" borderId="11" xfId="0" applyNumberFormat="1" applyFont="1" applyBorder="1" applyAlignment="1">
      <alignment horizontal="center" vertical="center"/>
    </xf>
    <xf numFmtId="0" fontId="8" fillId="0" borderId="7" xfId="0" applyFont="1" applyBorder="1" applyAlignment="1">
      <alignment horizontal="center" vertical="center" wrapText="1"/>
    </xf>
    <xf numFmtId="0" fontId="5" fillId="0" borderId="49" xfId="0" applyFont="1" applyBorder="1" applyAlignment="1">
      <alignment horizontal="center" vertical="center" wrapText="1"/>
    </xf>
    <xf numFmtId="0" fontId="3" fillId="0" borderId="9" xfId="0" applyFont="1" applyBorder="1" applyAlignment="1">
      <alignment horizontal="center" vertical="center"/>
    </xf>
    <xf numFmtId="0" fontId="3" fillId="0" borderId="10" xfId="0" applyFont="1" applyBorder="1" applyAlignment="1">
      <alignment horizontal="center" vertical="center" wrapText="1"/>
    </xf>
    <xf numFmtId="0" fontId="8" fillId="0" borderId="3" xfId="0" applyFont="1" applyBorder="1" applyAlignment="1">
      <alignment horizontal="center" vertical="center" wrapText="1"/>
    </xf>
    <xf numFmtId="3" fontId="8" fillId="0" borderId="14" xfId="0" applyNumberFormat="1" applyFont="1" applyBorder="1" applyAlignment="1">
      <alignment horizontal="center" vertical="center"/>
    </xf>
    <xf numFmtId="3" fontId="8" fillId="0" borderId="13" xfId="0" applyNumberFormat="1" applyFont="1" applyBorder="1" applyAlignment="1">
      <alignment horizontal="center" vertical="center"/>
    </xf>
    <xf numFmtId="3" fontId="8" fillId="0" borderId="15" xfId="0" applyNumberFormat="1" applyFont="1" applyBorder="1" applyAlignment="1">
      <alignment horizontal="center" vertical="center"/>
    </xf>
    <xf numFmtId="0" fontId="8" fillId="0" borderId="43" xfId="0" applyFont="1" applyBorder="1" applyAlignment="1">
      <alignment horizontal="center" vertical="center" wrapText="1"/>
    </xf>
    <xf numFmtId="164" fontId="8" fillId="0" borderId="18" xfId="1" applyNumberFormat="1" applyFont="1" applyFill="1" applyBorder="1" applyAlignment="1">
      <alignment horizontal="right" vertical="center"/>
    </xf>
    <xf numFmtId="164" fontId="8" fillId="0" borderId="17" xfId="1" applyNumberFormat="1" applyFont="1" applyFill="1" applyBorder="1" applyAlignment="1">
      <alignment horizontal="right" vertical="center"/>
    </xf>
    <xf numFmtId="164" fontId="8" fillId="0" borderId="19" xfId="1" applyNumberFormat="1" applyFont="1" applyFill="1" applyBorder="1" applyAlignment="1">
      <alignment horizontal="right" vertical="center"/>
    </xf>
    <xf numFmtId="0" fontId="8" fillId="0" borderId="44" xfId="0" applyFont="1" applyBorder="1" applyAlignment="1">
      <alignment horizontal="center" vertical="center" wrapText="1"/>
    </xf>
    <xf numFmtId="3" fontId="8" fillId="0" borderId="22" xfId="0" applyNumberFormat="1" applyFont="1" applyBorder="1" applyAlignment="1">
      <alignment horizontal="center" vertical="center"/>
    </xf>
    <xf numFmtId="3" fontId="8" fillId="0" borderId="21" xfId="0" applyNumberFormat="1" applyFont="1" applyBorder="1" applyAlignment="1">
      <alignment horizontal="center" vertical="center"/>
    </xf>
    <xf numFmtId="3" fontId="8" fillId="0" borderId="23" xfId="0" applyNumberFormat="1" applyFont="1" applyBorder="1" applyAlignment="1">
      <alignment horizontal="center" vertical="center"/>
    </xf>
    <xf numFmtId="164" fontId="8" fillId="0" borderId="22" xfId="1" applyNumberFormat="1" applyFont="1" applyFill="1" applyBorder="1" applyAlignment="1">
      <alignment horizontal="right" vertical="center"/>
    </xf>
    <xf numFmtId="164" fontId="8" fillId="0" borderId="21" xfId="1" applyNumberFormat="1" applyFont="1" applyFill="1" applyBorder="1" applyAlignment="1">
      <alignment horizontal="right" vertical="center"/>
    </xf>
    <xf numFmtId="164" fontId="8" fillId="0" borderId="23" xfId="1" applyNumberFormat="1" applyFont="1" applyFill="1" applyBorder="1" applyAlignment="1">
      <alignment horizontal="right" vertical="center"/>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8" fillId="0" borderId="11" xfId="0" applyFont="1" applyBorder="1" applyAlignment="1">
      <alignment horizontal="center" vertical="center" wrapText="1"/>
    </xf>
    <xf numFmtId="3" fontId="8" fillId="0" borderId="9" xfId="0" applyNumberFormat="1" applyFont="1" applyBorder="1" applyAlignment="1">
      <alignment horizontal="center" vertical="center"/>
    </xf>
    <xf numFmtId="3" fontId="8" fillId="0" borderId="10" xfId="0" applyNumberFormat="1" applyFont="1" applyBorder="1" applyAlignment="1">
      <alignment horizontal="center" vertical="center"/>
    </xf>
    <xf numFmtId="3" fontId="8" fillId="0" borderId="11" xfId="0" applyNumberFormat="1" applyFont="1" applyBorder="1" applyAlignment="1">
      <alignment horizontal="center" vertical="center"/>
    </xf>
    <xf numFmtId="3" fontId="3" fillId="0" borderId="28" xfId="0" applyNumberFormat="1" applyFont="1" applyBorder="1" applyAlignment="1">
      <alignment horizontal="center" vertical="center"/>
    </xf>
    <xf numFmtId="0" fontId="8" fillId="0" borderId="42" xfId="0" applyFont="1" applyBorder="1" applyAlignment="1">
      <alignment horizontal="center" vertical="center" wrapText="1"/>
    </xf>
    <xf numFmtId="3" fontId="8" fillId="0" borderId="29" xfId="0" applyNumberFormat="1" applyFont="1" applyBorder="1" applyAlignment="1">
      <alignment horizontal="center" vertical="center"/>
    </xf>
    <xf numFmtId="3" fontId="8" fillId="0" borderId="25" xfId="0" applyNumberFormat="1" applyFont="1" applyBorder="1" applyAlignment="1">
      <alignment horizontal="center" vertical="center"/>
    </xf>
    <xf numFmtId="3" fontId="8" fillId="0" borderId="24" xfId="0" applyNumberFormat="1" applyFont="1" applyBorder="1" applyAlignment="1">
      <alignment horizontal="center" vertical="center"/>
    </xf>
    <xf numFmtId="3" fontId="3" fillId="0" borderId="26" xfId="0" applyNumberFormat="1" applyFont="1" applyBorder="1" applyAlignment="1">
      <alignment horizontal="center" vertical="center"/>
    </xf>
    <xf numFmtId="0" fontId="8" fillId="0" borderId="8" xfId="0" applyFont="1" applyBorder="1" applyAlignment="1">
      <alignment horizontal="center" vertical="center" wrapText="1"/>
    </xf>
    <xf numFmtId="0" fontId="8" fillId="0" borderId="35" xfId="0" applyFont="1" applyBorder="1" applyAlignment="1">
      <alignment horizontal="center" vertical="center"/>
    </xf>
    <xf numFmtId="0" fontId="8" fillId="0" borderId="36" xfId="0" applyFont="1" applyBorder="1" applyAlignment="1">
      <alignment horizontal="center" vertical="center"/>
    </xf>
    <xf numFmtId="0" fontId="8" fillId="0" borderId="37" xfId="0" applyFont="1" applyBorder="1" applyAlignment="1">
      <alignment horizontal="center" vertical="center"/>
    </xf>
    <xf numFmtId="0" fontId="8" fillId="0" borderId="40" xfId="0" applyFont="1" applyBorder="1" applyAlignment="1">
      <alignment horizontal="center" vertical="center"/>
    </xf>
    <xf numFmtId="0" fontId="8" fillId="0" borderId="41" xfId="0" applyFont="1" applyBorder="1" applyAlignment="1">
      <alignment horizontal="center" vertical="center"/>
    </xf>
    <xf numFmtId="0" fontId="8" fillId="0" borderId="42" xfId="0" applyFont="1" applyBorder="1" applyAlignment="1">
      <alignment horizontal="center" vertical="center"/>
    </xf>
    <xf numFmtId="0" fontId="8" fillId="0" borderId="39" xfId="0" applyFont="1" applyBorder="1" applyAlignment="1">
      <alignment horizontal="center" vertical="center"/>
    </xf>
    <xf numFmtId="0" fontId="5" fillId="0" borderId="0" xfId="0" applyFont="1"/>
    <xf numFmtId="0" fontId="4" fillId="0" borderId="9" xfId="0" applyFont="1" applyBorder="1" applyAlignment="1">
      <alignment horizontal="center" vertical="center" wrapText="1"/>
    </xf>
    <xf numFmtId="0" fontId="9" fillId="0" borderId="0" xfId="0" applyFont="1" applyAlignment="1">
      <alignment vertical="top"/>
    </xf>
    <xf numFmtId="0" fontId="9" fillId="0" borderId="0" xfId="0" applyFont="1" applyAlignment="1">
      <alignment horizontal="center" vertical="top" wrapText="1"/>
    </xf>
    <xf numFmtId="0" fontId="7" fillId="0" borderId="13" xfId="0" applyFont="1" applyBorder="1" applyAlignment="1">
      <alignment horizontal="center" vertical="center" wrapText="1"/>
    </xf>
    <xf numFmtId="0" fontId="3" fillId="0" borderId="31" xfId="0" applyFont="1" applyBorder="1" applyAlignment="1">
      <alignment vertical="center" wrapText="1"/>
    </xf>
    <xf numFmtId="0" fontId="4" fillId="0" borderId="35"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56" xfId="0" applyFont="1" applyBorder="1" applyAlignment="1">
      <alignment horizontal="center" vertical="center" wrapText="1"/>
    </xf>
    <xf numFmtId="0" fontId="6" fillId="0" borderId="13" xfId="0" applyFont="1" applyBorder="1" applyAlignment="1">
      <alignment horizontal="right" vertical="center" wrapText="1"/>
    </xf>
    <xf numFmtId="3" fontId="5" fillId="0" borderId="14" xfId="0" applyNumberFormat="1" applyFont="1" applyBorder="1" applyAlignment="1">
      <alignment horizontal="right" vertical="center"/>
    </xf>
    <xf numFmtId="3" fontId="5" fillId="0" borderId="13" xfId="0" applyNumberFormat="1" applyFont="1" applyBorder="1" applyAlignment="1">
      <alignment horizontal="right" vertical="center"/>
    </xf>
    <xf numFmtId="3" fontId="5" fillId="0" borderId="15" xfId="0" applyNumberFormat="1" applyFont="1" applyBorder="1" applyAlignment="1">
      <alignment horizontal="right" vertical="center"/>
    </xf>
    <xf numFmtId="0" fontId="6" fillId="0" borderId="17" xfId="0" applyFont="1" applyBorder="1" applyAlignment="1">
      <alignment vertical="center" wrapText="1"/>
    </xf>
    <xf numFmtId="0" fontId="6" fillId="0" borderId="49" xfId="0" applyFont="1" applyBorder="1" applyAlignment="1">
      <alignment horizontal="right" vertical="center" wrapText="1"/>
    </xf>
    <xf numFmtId="0" fontId="5" fillId="0" borderId="50" xfId="0" applyFont="1" applyBorder="1" applyAlignment="1">
      <alignment horizontal="right" vertical="center"/>
    </xf>
    <xf numFmtId="0" fontId="5" fillId="0" borderId="49" xfId="0" applyFont="1" applyBorder="1" applyAlignment="1">
      <alignment horizontal="right" vertical="center"/>
    </xf>
    <xf numFmtId="0" fontId="5" fillId="0" borderId="51" xfId="0" applyFont="1" applyBorder="1" applyAlignment="1">
      <alignment horizontal="right" vertical="center"/>
    </xf>
    <xf numFmtId="3" fontId="5" fillId="0" borderId="50" xfId="0" applyNumberFormat="1" applyFont="1" applyBorder="1" applyAlignment="1">
      <alignment horizontal="right" vertical="center"/>
    </xf>
    <xf numFmtId="3" fontId="5" fillId="0" borderId="49" xfId="0" applyNumberFormat="1" applyFont="1" applyBorder="1" applyAlignment="1">
      <alignment horizontal="right" vertical="center"/>
    </xf>
    <xf numFmtId="3" fontId="5" fillId="0" borderId="51" xfId="0" applyNumberFormat="1" applyFont="1" applyBorder="1" applyAlignment="1">
      <alignment horizontal="right" vertical="center"/>
    </xf>
    <xf numFmtId="0" fontId="6" fillId="0" borderId="24" xfId="0" applyFont="1" applyBorder="1" applyAlignment="1">
      <alignment vertical="center" wrapText="1"/>
    </xf>
    <xf numFmtId="3" fontId="5" fillId="0" borderId="69" xfId="0" applyNumberFormat="1" applyFont="1" applyBorder="1" applyAlignment="1">
      <alignment horizontal="center" vertical="center"/>
    </xf>
    <xf numFmtId="0" fontId="3" fillId="0" borderId="0" xfId="0" applyFont="1" applyAlignment="1">
      <alignment horizontal="center" vertical="center"/>
    </xf>
    <xf numFmtId="0" fontId="9" fillId="0" borderId="21" xfId="0" applyFont="1" applyBorder="1" applyAlignment="1">
      <alignment horizontal="center" vertical="center" wrapText="1"/>
    </xf>
    <xf numFmtId="3" fontId="5" fillId="0" borderId="57" xfId="0" applyNumberFormat="1" applyFont="1" applyBorder="1" applyAlignment="1">
      <alignment horizontal="center" vertical="center"/>
    </xf>
    <xf numFmtId="3" fontId="4" fillId="0" borderId="70" xfId="0" applyNumberFormat="1" applyFont="1" applyBorder="1" applyAlignment="1">
      <alignment horizontal="center" vertical="center"/>
    </xf>
    <xf numFmtId="3" fontId="4" fillId="0" borderId="68" xfId="0" applyNumberFormat="1" applyFont="1" applyBorder="1" applyAlignment="1">
      <alignment horizontal="center" vertical="center"/>
    </xf>
    <xf numFmtId="3" fontId="4" fillId="0" borderId="69" xfId="0" applyNumberFormat="1" applyFont="1" applyBorder="1" applyAlignment="1">
      <alignment horizontal="center" vertical="center"/>
    </xf>
    <xf numFmtId="0" fontId="4" fillId="0" borderId="0" xfId="0" applyFont="1" applyAlignment="1">
      <alignment horizontal="center" vertical="center" wrapText="1"/>
    </xf>
    <xf numFmtId="0" fontId="5" fillId="0" borderId="55" xfId="0" applyFont="1" applyBorder="1" applyAlignment="1">
      <alignment horizontal="center" vertical="center"/>
    </xf>
    <xf numFmtId="0" fontId="5" fillId="0" borderId="62" xfId="0" applyFont="1" applyBorder="1" applyAlignment="1">
      <alignment horizontal="center" vertical="center"/>
    </xf>
    <xf numFmtId="0" fontId="3" fillId="0" borderId="0" xfId="0" applyFont="1" applyAlignment="1">
      <alignment horizontal="center" vertical="center" wrapText="1"/>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5" fillId="0" borderId="27"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30" xfId="0" applyFont="1" applyBorder="1" applyAlignment="1">
      <alignment horizontal="center" vertical="center" wrapText="1"/>
    </xf>
    <xf numFmtId="0" fontId="8" fillId="0" borderId="38" xfId="0" applyFont="1" applyBorder="1" applyAlignment="1">
      <alignment horizontal="center" vertical="center" wrapText="1"/>
    </xf>
    <xf numFmtId="0" fontId="5" fillId="0" borderId="0" xfId="0" applyFont="1" applyAlignment="1">
      <alignment horizontal="left" vertical="top" wrapText="1"/>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5" fillId="0" borderId="2" xfId="0" applyFont="1" applyBorder="1" applyAlignment="1">
      <alignment horizontal="center" vertical="center"/>
    </xf>
    <xf numFmtId="0" fontId="5" fillId="0" borderId="16" xfId="0" applyFont="1" applyBorder="1" applyAlignment="1">
      <alignment horizontal="center" vertical="center"/>
    </xf>
    <xf numFmtId="0" fontId="5" fillId="0" borderId="20" xfId="0" applyFont="1" applyBorder="1" applyAlignment="1">
      <alignment horizontal="center" vertical="center"/>
    </xf>
    <xf numFmtId="0" fontId="4" fillId="0" borderId="20" xfId="0" applyFont="1" applyBorder="1" applyAlignment="1">
      <alignment horizontal="center" vertical="center" wrapText="1"/>
    </xf>
    <xf numFmtId="0" fontId="4" fillId="0" borderId="7" xfId="0" applyFont="1" applyBorder="1" applyAlignment="1">
      <alignment horizontal="center" vertical="center"/>
    </xf>
    <xf numFmtId="0" fontId="3" fillId="0" borderId="27" xfId="0" applyFont="1" applyBorder="1" applyAlignment="1">
      <alignment horizontal="left" vertical="center" wrapText="1"/>
    </xf>
    <xf numFmtId="0" fontId="3" fillId="0" borderId="31" xfId="0" applyFont="1" applyBorder="1" applyAlignment="1">
      <alignment horizontal="left" vertical="center" wrapText="1"/>
    </xf>
    <xf numFmtId="0" fontId="5" fillId="0" borderId="3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39"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8" xfId="0" applyFont="1" applyBorder="1" applyAlignment="1">
      <alignment horizontal="center" vertical="center" wrapText="1"/>
    </xf>
    <xf numFmtId="2" fontId="3" fillId="0" borderId="0" xfId="0" applyNumberFormat="1" applyFont="1" applyAlignment="1">
      <alignment horizontal="center" vertical="center" wrapText="1"/>
    </xf>
    <xf numFmtId="2" fontId="3" fillId="0" borderId="1" xfId="0" applyNumberFormat="1" applyFont="1" applyBorder="1" applyAlignment="1">
      <alignment horizontal="center" vertical="center" wrapText="1"/>
    </xf>
    <xf numFmtId="0" fontId="5" fillId="0" borderId="27" xfId="0" applyFont="1" applyBorder="1" applyAlignment="1">
      <alignment horizontal="center" vertical="center" wrapText="1"/>
    </xf>
    <xf numFmtId="0" fontId="9" fillId="0" borderId="0" xfId="0" applyFont="1" applyAlignment="1">
      <alignment horizontal="left" vertical="top" wrapText="1"/>
    </xf>
    <xf numFmtId="0" fontId="3" fillId="0" borderId="4" xfId="0" applyFont="1" applyBorder="1" applyAlignment="1">
      <alignment horizontal="center" vertical="center" wrapText="1"/>
    </xf>
    <xf numFmtId="0" fontId="5" fillId="0" borderId="12" xfId="0" applyFont="1" applyBorder="1" applyAlignment="1">
      <alignment horizontal="center" vertical="center"/>
    </xf>
    <xf numFmtId="0" fontId="5" fillId="0" borderId="7" xfId="0" applyFont="1" applyBorder="1" applyAlignment="1">
      <alignment horizontal="center" vertical="center"/>
    </xf>
    <xf numFmtId="0" fontId="3" fillId="0" borderId="7" xfId="0" applyFont="1" applyBorder="1" applyAlignment="1">
      <alignment horizontal="center" vertical="center"/>
    </xf>
    <xf numFmtId="0" fontId="11" fillId="0" borderId="0" xfId="0" applyFont="1" applyAlignment="1">
      <alignment horizontal="center" vertical="center" wrapText="1"/>
    </xf>
    <xf numFmtId="0" fontId="11"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0" xfId="0" applyFont="1" applyAlignment="1">
      <alignment horizontal="center" vertical="center" wrapText="1"/>
    </xf>
    <xf numFmtId="0" fontId="2" fillId="0" borderId="7" xfId="0" applyFont="1" applyBorder="1" applyAlignment="1">
      <alignment horizontal="center" vertical="center" wrapText="1"/>
    </xf>
    <xf numFmtId="0" fontId="2" fillId="0" borderId="1"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54" xfId="0" applyFont="1" applyBorder="1" applyAlignment="1">
      <alignment horizontal="center" vertical="center"/>
    </xf>
    <xf numFmtId="0" fontId="8" fillId="0" borderId="55"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55" xfId="0" quotePrefix="1" applyFont="1" applyBorder="1" applyAlignment="1">
      <alignment horizontal="center" vertical="center" wrapText="1"/>
    </xf>
    <xf numFmtId="0" fontId="8" fillId="0" borderId="47" xfId="0" applyFont="1" applyBorder="1" applyAlignment="1">
      <alignment horizontal="center" vertical="center" wrapText="1"/>
    </xf>
    <xf numFmtId="0" fontId="3" fillId="0" borderId="62" xfId="0" applyFont="1" applyBorder="1" applyAlignment="1">
      <alignment horizontal="center" vertical="center" wrapText="1"/>
    </xf>
    <xf numFmtId="3" fontId="5" fillId="0" borderId="53" xfId="0" applyNumberFormat="1" applyFont="1" applyBorder="1" applyAlignment="1">
      <alignment horizontal="right" vertical="center"/>
    </xf>
    <xf numFmtId="3" fontId="5" fillId="0" borderId="4" xfId="0" applyNumberFormat="1" applyFont="1" applyBorder="1" applyAlignment="1">
      <alignment horizontal="right" vertical="center"/>
    </xf>
    <xf numFmtId="3" fontId="5" fillId="0" borderId="5" xfId="0" applyNumberFormat="1" applyFont="1" applyBorder="1" applyAlignment="1">
      <alignment horizontal="right" vertical="center"/>
    </xf>
    <xf numFmtId="3" fontId="5" fillId="0" borderId="6" xfId="0" applyNumberFormat="1" applyFont="1" applyBorder="1" applyAlignment="1">
      <alignment horizontal="right" vertical="center"/>
    </xf>
    <xf numFmtId="3" fontId="5" fillId="0" borderId="63" xfId="0" applyNumberFormat="1" applyFont="1" applyBorder="1" applyAlignment="1">
      <alignment horizontal="right" vertical="center"/>
    </xf>
    <xf numFmtId="0" fontId="9" fillId="0" borderId="31" xfId="0" applyFont="1" applyBorder="1" applyAlignment="1">
      <alignment horizontal="center"/>
    </xf>
    <xf numFmtId="0" fontId="5" fillId="0" borderId="33" xfId="0" applyFont="1" applyBorder="1" applyAlignment="1">
      <alignment horizontal="right" vertical="center"/>
    </xf>
    <xf numFmtId="0" fontId="5" fillId="0" borderId="65" xfId="0" applyFont="1" applyBorder="1" applyAlignment="1">
      <alignment horizontal="right" vertical="center"/>
    </xf>
    <xf numFmtId="0" fontId="5" fillId="0" borderId="34" xfId="0" applyFont="1" applyBorder="1" applyAlignment="1">
      <alignment horizontal="right" vertical="center"/>
    </xf>
    <xf numFmtId="3" fontId="4" fillId="0" borderId="4" xfId="0" applyNumberFormat="1" applyFont="1" applyBorder="1" applyAlignment="1">
      <alignment horizontal="right" vertical="center"/>
    </xf>
    <xf numFmtId="3" fontId="4" fillId="0" borderId="5" xfId="0" applyNumberFormat="1" applyFont="1" applyBorder="1" applyAlignment="1">
      <alignment horizontal="right" vertical="center"/>
    </xf>
    <xf numFmtId="3" fontId="4" fillId="0" borderId="6" xfId="0" applyNumberFormat="1" applyFont="1" applyBorder="1" applyAlignment="1">
      <alignment horizontal="right" vertical="center"/>
    </xf>
    <xf numFmtId="0" fontId="9" fillId="0" borderId="64" xfId="0" applyFont="1" applyBorder="1" applyAlignment="1">
      <alignment horizontal="center"/>
    </xf>
    <xf numFmtId="0" fontId="5" fillId="0" borderId="62" xfId="0" applyFont="1" applyBorder="1" applyAlignment="1">
      <alignment horizontal="right" vertical="center"/>
    </xf>
    <xf numFmtId="0" fontId="5" fillId="0" borderId="41" xfId="0" applyFont="1" applyBorder="1" applyAlignment="1">
      <alignment horizontal="right" vertical="center"/>
    </xf>
    <xf numFmtId="0" fontId="5" fillId="0" borderId="42" xfId="0" applyFont="1" applyBorder="1" applyAlignment="1">
      <alignment horizontal="right" vertical="center"/>
    </xf>
    <xf numFmtId="0" fontId="5" fillId="0" borderId="40" xfId="0" applyFont="1" applyBorder="1" applyAlignment="1">
      <alignment horizontal="right" vertical="center"/>
    </xf>
    <xf numFmtId="0" fontId="5" fillId="0" borderId="66" xfId="0" applyFont="1" applyBorder="1" applyAlignment="1">
      <alignment horizontal="right" vertical="center"/>
    </xf>
    <xf numFmtId="0" fontId="5" fillId="0" borderId="47"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30"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30"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7" xfId="0" applyFont="1" applyBorder="1" applyAlignment="1">
      <alignment horizontal="center" vertical="center" wrapText="1"/>
    </xf>
    <xf numFmtId="0" fontId="3" fillId="0" borderId="12" xfId="0" applyFont="1" applyBorder="1" applyAlignment="1">
      <alignment horizontal="center" vertical="center" wrapText="1"/>
    </xf>
    <xf numFmtId="0" fontId="8" fillId="0" borderId="48" xfId="0" applyFont="1" applyBorder="1" applyAlignment="1">
      <alignment horizontal="center" vertical="center" wrapText="1"/>
    </xf>
    <xf numFmtId="0" fontId="10" fillId="0" borderId="0" xfId="0" applyFont="1" applyAlignment="1">
      <alignment horizontal="center" vertical="center" wrapText="1"/>
    </xf>
    <xf numFmtId="0" fontId="10"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8"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46" xfId="0" applyFont="1" applyBorder="1" applyAlignment="1">
      <alignment horizontal="center" vertical="center" wrapText="1"/>
    </xf>
    <xf numFmtId="0" fontId="2" fillId="0" borderId="27" xfId="0" applyFont="1" applyBorder="1" applyAlignment="1">
      <alignment horizontal="left" vertical="center" wrapText="1"/>
    </xf>
    <xf numFmtId="0" fontId="2" fillId="0" borderId="31" xfId="0" applyFont="1" applyBorder="1" applyAlignment="1">
      <alignment horizontal="left" vertical="center"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39" xfId="0" applyFont="1" applyBorder="1" applyAlignment="1">
      <alignment horizontal="center" vertical="center" wrapText="1"/>
    </xf>
    <xf numFmtId="0" fontId="3" fillId="0" borderId="0" xfId="0" applyFont="1" applyAlignment="1">
      <alignment horizontal="center" wrapText="1"/>
    </xf>
    <xf numFmtId="0" fontId="3" fillId="0" borderId="1" xfId="0" applyFont="1" applyBorder="1" applyAlignment="1">
      <alignment horizontal="center" wrapText="1"/>
    </xf>
    <xf numFmtId="0" fontId="3" fillId="0" borderId="31" xfId="0" applyFont="1" applyBorder="1" applyAlignment="1">
      <alignment horizontal="center" vertical="center" wrapText="1"/>
    </xf>
    <xf numFmtId="0" fontId="3" fillId="0" borderId="64" xfId="0" applyFont="1" applyBorder="1" applyAlignment="1">
      <alignment horizontal="center" vertical="center" wrapText="1"/>
    </xf>
    <xf numFmtId="0" fontId="5" fillId="0" borderId="65" xfId="0" applyFont="1" applyBorder="1" applyAlignment="1">
      <alignment horizontal="center" vertical="center" wrapText="1"/>
    </xf>
    <xf numFmtId="0" fontId="5" fillId="0" borderId="71" xfId="0" applyFont="1" applyBorder="1" applyAlignment="1">
      <alignment horizontal="center" vertical="center" wrapText="1"/>
    </xf>
    <xf numFmtId="0" fontId="14" fillId="0" borderId="27" xfId="0" applyFont="1" applyBorder="1" applyAlignment="1">
      <alignment horizontal="left" vertical="center" wrapText="1"/>
    </xf>
    <xf numFmtId="0" fontId="14" fillId="0" borderId="31" xfId="0" applyFont="1" applyBorder="1" applyAlignment="1">
      <alignment horizontal="left" vertical="center" wrapText="1"/>
    </xf>
    <xf numFmtId="3" fontId="15" fillId="0" borderId="3" xfId="0" applyNumberFormat="1" applyFont="1" applyBorder="1" applyAlignment="1">
      <alignment horizontal="center" vertical="center"/>
    </xf>
    <xf numFmtId="0" fontId="16" fillId="0" borderId="33" xfId="0" applyFont="1" applyBorder="1" applyAlignment="1">
      <alignment horizontal="center" vertical="center" wrapText="1"/>
    </xf>
    <xf numFmtId="0" fontId="16" fillId="0" borderId="34" xfId="0" applyFont="1" applyBorder="1" applyAlignment="1">
      <alignment horizontal="center" vertical="center" wrapText="1"/>
    </xf>
    <xf numFmtId="0" fontId="16" fillId="0" borderId="35" xfId="0" applyFont="1" applyBorder="1" applyAlignment="1">
      <alignment horizontal="center" vertical="center"/>
    </xf>
    <xf numFmtId="0" fontId="16" fillId="0" borderId="36" xfId="0" applyFont="1" applyBorder="1" applyAlignment="1">
      <alignment horizontal="center" vertical="center"/>
    </xf>
    <xf numFmtId="0" fontId="16" fillId="0" borderId="37" xfId="0" applyFont="1" applyBorder="1" applyAlignment="1">
      <alignment horizontal="center" vertical="center"/>
    </xf>
    <xf numFmtId="0" fontId="16" fillId="0" borderId="38" xfId="0" applyFont="1" applyBorder="1" applyAlignment="1">
      <alignment horizontal="center" vertical="center" wrapText="1"/>
    </xf>
    <xf numFmtId="0" fontId="16" fillId="0" borderId="39" xfId="0" applyFont="1" applyBorder="1" applyAlignment="1">
      <alignment horizontal="center" vertical="center" wrapText="1"/>
    </xf>
    <xf numFmtId="0" fontId="16" fillId="0" borderId="40" xfId="0" applyFont="1" applyBorder="1" applyAlignment="1">
      <alignment horizontal="center" vertical="center"/>
    </xf>
    <xf numFmtId="0" fontId="16" fillId="0" borderId="41" xfId="0" applyFont="1" applyBorder="1" applyAlignment="1">
      <alignment horizontal="center" vertical="center"/>
    </xf>
    <xf numFmtId="0" fontId="16" fillId="0" borderId="42" xfId="0" applyFont="1" applyBorder="1" applyAlignment="1">
      <alignment horizontal="center" vertical="center"/>
    </xf>
    <xf numFmtId="0" fontId="16" fillId="0" borderId="39" xfId="0" applyFont="1" applyBorder="1" applyAlignment="1">
      <alignment horizontal="center" vertical="center"/>
    </xf>
    <xf numFmtId="0" fontId="9" fillId="2" borderId="0" xfId="0" applyFont="1" applyFill="1"/>
    <xf numFmtId="0" fontId="0" fillId="0" borderId="0" xfId="0" applyAlignment="1">
      <alignment horizontal="center" vertical="center" wrapText="1"/>
    </xf>
    <xf numFmtId="164" fontId="16" fillId="0" borderId="0" xfId="1" applyNumberFormat="1" applyFont="1" applyBorder="1" applyAlignment="1">
      <alignment horizontal="center" vertical="top"/>
    </xf>
    <xf numFmtId="3" fontId="4" fillId="0" borderId="10" xfId="0" applyNumberFormat="1" applyFont="1" applyBorder="1" applyAlignment="1">
      <alignment horizontal="center" vertical="center"/>
    </xf>
    <xf numFmtId="3" fontId="4" fillId="0" borderId="25" xfId="0" applyNumberFormat="1" applyFont="1" applyBorder="1" applyAlignment="1">
      <alignment horizontal="center" vertical="center"/>
    </xf>
    <xf numFmtId="0" fontId="9" fillId="0" borderId="0" xfId="0" applyFont="1" applyAlignment="1">
      <alignment horizontal="left" vertical="center" wrapText="1"/>
    </xf>
    <xf numFmtId="0" fontId="9" fillId="0" borderId="0" xfId="0" applyFont="1" applyAlignment="1">
      <alignment vertical="center"/>
    </xf>
    <xf numFmtId="0" fontId="4" fillId="0" borderId="11" xfId="0" applyFont="1" applyBorder="1" applyAlignment="1">
      <alignment horizontal="center" vertical="center" wrapText="1"/>
    </xf>
    <xf numFmtId="3" fontId="5" fillId="0" borderId="45" xfId="0" applyNumberFormat="1" applyFont="1" applyBorder="1" applyAlignment="1">
      <alignment horizontal="center" vertical="center"/>
    </xf>
    <xf numFmtId="164" fontId="5" fillId="0" borderId="46" xfId="1" applyNumberFormat="1" applyFont="1" applyFill="1" applyBorder="1" applyAlignment="1">
      <alignment horizontal="right" vertical="center"/>
    </xf>
    <xf numFmtId="3" fontId="5" fillId="0" borderId="48" xfId="0" applyNumberFormat="1" applyFont="1" applyBorder="1" applyAlignment="1">
      <alignment horizontal="center" vertical="center"/>
    </xf>
    <xf numFmtId="164" fontId="5" fillId="0" borderId="48" xfId="1" applyNumberFormat="1" applyFont="1" applyFill="1" applyBorder="1" applyAlignment="1">
      <alignment horizontal="right" vertical="center"/>
    </xf>
    <xf numFmtId="3" fontId="4" fillId="0" borderId="45" xfId="0" applyNumberFormat="1" applyFont="1" applyBorder="1" applyAlignment="1">
      <alignment horizontal="center" vertical="center"/>
    </xf>
    <xf numFmtId="164" fontId="4" fillId="0" borderId="30" xfId="1" applyNumberFormat="1" applyFont="1" applyFill="1" applyBorder="1" applyAlignment="1">
      <alignment horizontal="right" vertical="center"/>
    </xf>
    <xf numFmtId="0" fontId="5" fillId="0" borderId="28" xfId="0" applyFont="1" applyBorder="1" applyAlignment="1">
      <alignment horizontal="center" vertical="center" wrapText="1"/>
    </xf>
    <xf numFmtId="3" fontId="5" fillId="0" borderId="54" xfId="0" applyNumberFormat="1" applyFont="1" applyBorder="1" applyAlignment="1">
      <alignment horizontal="center" vertical="center"/>
    </xf>
    <xf numFmtId="3" fontId="5" fillId="0" borderId="64" xfId="0" applyNumberFormat="1" applyFont="1" applyBorder="1" applyAlignment="1">
      <alignment horizontal="center" vertical="center"/>
    </xf>
    <xf numFmtId="0" fontId="5" fillId="0" borderId="26" xfId="0" applyFont="1" applyBorder="1" applyAlignment="1">
      <alignment horizontal="center" vertical="center" wrapText="1"/>
    </xf>
    <xf numFmtId="3" fontId="5" fillId="0" borderId="30" xfId="0" applyNumberFormat="1" applyFont="1" applyBorder="1" applyAlignment="1">
      <alignment horizontal="center" vertical="center"/>
    </xf>
    <xf numFmtId="3" fontId="5" fillId="0" borderId="8" xfId="0" applyNumberFormat="1" applyFont="1" applyBorder="1" applyAlignment="1">
      <alignment horizontal="center" vertical="center"/>
    </xf>
  </cellXfs>
  <cellStyles count="2">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ab6.1.1_2020_oco_0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tab6.1.10_2020_oco_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ab6.1.2_2020_oco_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tab6.1.3_2020_oco_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tab6.1.4_2020_oco_0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tab6.1.5_2020_oco_0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tab6.1.6_2020_oco_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tab6.1.7_2020_oco_0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tab6.1.8_2020_oco_0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tab6.1.9_2020_oco_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6.1.1_2020_Web"/>
      <sheetName val="TAB-6.1.1_2020"/>
      <sheetName val="Prépa_Tab.6.1.1_2020"/>
      <sheetName val="Cop_TabXsé.6.1.1_2020"/>
      <sheetName val="Cop_TabXsé6.1.1_2020_Serv"/>
      <sheetName val="Tab6.1.1_Sexe_-Serv+ProfilAn"/>
      <sheetName val="Rqes_Tab.611_SEXE_2020"/>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6.1.10_2020_Web"/>
      <sheetName val="TAB-6.1.10_2020"/>
      <sheetName val="Prépa_Tab6.1.10_Difficult"/>
      <sheetName val="TabXsé.6.1.10_Difficult_2020"/>
      <sheetName val="TabXsé.6.1.10_Dif_Serv_2020"/>
      <sheetName val="Rqes_Tab.6.1.10_Difficult_2020"/>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6.1.2_2020_Web"/>
      <sheetName val="TAB-6.1.2_2020"/>
      <sheetName val="Prépa_Tab.6.1.2_2020"/>
      <sheetName val="TabXsé.6.1.2_Mineurs_2020"/>
      <sheetName val="TabXsé.6.1.2_Mineurs_Serv_2020"/>
      <sheetName val="Rqes_Tab.612_Mineurs_2020"/>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6.1.3_2020_Web"/>
      <sheetName val="TAB-6.1.3_2020"/>
      <sheetName val="Prépa_Tab6.1.3_2020"/>
      <sheetName val="TabXsé.61.3_Primo_2020"/>
      <sheetName val="TabXsé.61.3_Primo_serv_2020"/>
      <sheetName val="Rqes_Tab613_Primos_2020"/>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6.1.4_2020_Web"/>
      <sheetName val="TAB-6.1.4_2020"/>
      <sheetName val="Prépa tab6.1.4_(2de2)"/>
      <sheetName val="Prépa tab6.1.4_(1de2)"/>
      <sheetName val="PréPré_Tab6.1.4_Age_2020"/>
      <sheetName val="TabXsé.6.1.4_Age_2020"/>
      <sheetName val="TabXsé.6.1.4_Age_Serv_2020"/>
      <sheetName val="TabXsé.6.1.4_Serv+ProfilAn_2020"/>
      <sheetName val="Rqes_Tab614_AGE-SEXE_202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6.1.5_2020_Web"/>
      <sheetName val="TAB-6.1.5_2020"/>
      <sheetName val="Prépa_Tab6.1.5_2020"/>
      <sheetName val="TabXsé.6.1.5_Ménage_2020"/>
      <sheetName val="TabXsé.6.1.5_Ménage_Serv_2020"/>
      <sheetName val="TabXsé.6.1.5_Serv+ProfilAn_2020"/>
      <sheetName val="Rqes_Tab.615_Ménage_2020"/>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6.1.6_2020_Web"/>
      <sheetName val="TAB-6.1.6_2020"/>
      <sheetName val="Prépa_Tab6.1.6_Nationalité"/>
      <sheetName val="TabXsé.6.1.6_2020"/>
      <sheetName val="TabXsé.6.1.6_Serv_2020"/>
      <sheetName val="TabXsé.6.1.6_Serv+ProfilAn_2020"/>
      <sheetName val="Rqes_Tab.6.1.6_Natio_2020"/>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6.1.7_2020_Web"/>
      <sheetName val="TAB-6.1.7_2020"/>
      <sheetName val="Prépa_Tab6.1.7_Revenu"/>
      <sheetName val="TabXsé.6.1.7_Revenu_2020"/>
      <sheetName val="TabXsé.6.1.7_Serv_2020"/>
      <sheetName val="Rqes_Tab6.1.7_Revenus_AJL_2020"/>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6.1.8_2020_Web"/>
      <sheetName val="TAB-6.1.8_2020"/>
      <sheetName val="Prépa_Tab6.1.8_Logt_Hébergt"/>
      <sheetName val="TabXsé6.1.8_Logt_2020"/>
      <sheetName val="TabXsé.6.1.8_Logt_Serv_2020"/>
      <sheetName val="Rqes_Tab.6.1.8_Logt_AJL_2020"/>
      <sheetName val="Tab6.1.8_LogtHbgt_Serv+ProfAn"/>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6.1.9_2020_Web"/>
      <sheetName val="TAB-6.1.9_2020"/>
      <sheetName val="Prépa_Tab6.1.9_LieuRésid"/>
      <sheetName val="TabXsé.6.1.9_Résid_2020"/>
      <sheetName val="TabXsé.6.1.9_Résid_Serv_2020"/>
      <sheetName val="Rqes_Tab619_Résid_AJL_2020"/>
      <sheetName val="Rques_TabX.1.9_Lieu-Résid_2019"/>
      <sheetName val="Tab6.1.9_LieuRésid_Serv+ProfA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E0DC9-8FF5-459C-AFDA-0517263AC100}">
  <sheetPr>
    <tabColor rgb="FF00FF00"/>
    <pageSetUpPr fitToPage="1"/>
  </sheetPr>
  <dimension ref="A1:K22"/>
  <sheetViews>
    <sheetView tabSelected="1" zoomScale="62" zoomScaleNormal="62" workbookViewId="0">
      <selection sqref="A1:J1"/>
    </sheetView>
  </sheetViews>
  <sheetFormatPr baseColWidth="10" defaultRowHeight="15" x14ac:dyDescent="0.25"/>
  <cols>
    <col min="1" max="1" width="24" customWidth="1"/>
    <col min="2" max="2" width="11.85546875" customWidth="1"/>
    <col min="3" max="3" width="33" customWidth="1"/>
    <col min="4" max="4" width="22.5703125" customWidth="1"/>
    <col min="5" max="5" width="28.5703125" customWidth="1"/>
    <col min="6" max="9" width="22.5703125" customWidth="1"/>
    <col min="10" max="10" width="23.7109375" customWidth="1"/>
  </cols>
  <sheetData>
    <row r="1" spans="1:11" ht="34.5" customHeight="1" x14ac:dyDescent="0.25">
      <c r="A1" s="229" t="s">
        <v>109</v>
      </c>
      <c r="B1" s="229"/>
      <c r="C1" s="229"/>
      <c r="D1" s="229"/>
      <c r="E1" s="229"/>
      <c r="F1" s="229"/>
      <c r="G1" s="229"/>
      <c r="H1" s="229"/>
      <c r="I1" s="229"/>
      <c r="J1" s="229"/>
      <c r="K1" s="71"/>
    </row>
    <row r="2" spans="1:11" ht="34.5" customHeight="1" thickBot="1" x14ac:dyDescent="0.3">
      <c r="A2" s="229" t="s">
        <v>139</v>
      </c>
      <c r="B2" s="229"/>
      <c r="C2" s="230"/>
      <c r="D2" s="230"/>
      <c r="E2" s="230"/>
      <c r="F2" s="230"/>
      <c r="G2" s="230"/>
      <c r="H2" s="230"/>
      <c r="I2" s="230"/>
      <c r="J2" s="230"/>
      <c r="K2" s="71"/>
    </row>
    <row r="3" spans="1:11" ht="51.75" customHeight="1" thickBot="1" x14ac:dyDescent="0.3">
      <c r="A3" s="231" t="s">
        <v>110</v>
      </c>
      <c r="B3" s="232"/>
      <c r="C3" s="235" t="s">
        <v>2</v>
      </c>
      <c r="D3" s="235"/>
      <c r="E3" s="235"/>
      <c r="F3" s="235"/>
      <c r="G3" s="235"/>
      <c r="H3" s="235"/>
      <c r="I3" s="235"/>
      <c r="J3" s="236"/>
      <c r="K3" s="71"/>
    </row>
    <row r="4" spans="1:11" ht="48" customHeight="1" thickBot="1" x14ac:dyDescent="0.3">
      <c r="A4" s="233"/>
      <c r="B4" s="234"/>
      <c r="C4" s="32" t="s">
        <v>3</v>
      </c>
      <c r="D4" s="33" t="s">
        <v>4</v>
      </c>
      <c r="E4" s="34" t="s">
        <v>136</v>
      </c>
      <c r="F4" s="33" t="s">
        <v>69</v>
      </c>
      <c r="G4" s="33" t="s">
        <v>5</v>
      </c>
      <c r="H4" s="33" t="s">
        <v>6</v>
      </c>
      <c r="I4" s="35" t="s">
        <v>7</v>
      </c>
      <c r="J4" s="36" t="s">
        <v>8</v>
      </c>
      <c r="K4" s="71"/>
    </row>
    <row r="5" spans="1:11" ht="33" customHeight="1" x14ac:dyDescent="0.25">
      <c r="A5" s="237" t="s">
        <v>77</v>
      </c>
      <c r="B5" s="37" t="s">
        <v>35</v>
      </c>
      <c r="C5" s="38" t="s">
        <v>11</v>
      </c>
      <c r="D5" s="38" t="s">
        <v>11</v>
      </c>
      <c r="E5" s="38">
        <v>76</v>
      </c>
      <c r="F5" s="38">
        <v>116</v>
      </c>
      <c r="G5" s="38">
        <v>418</v>
      </c>
      <c r="H5" s="38" t="s">
        <v>11</v>
      </c>
      <c r="I5" s="38">
        <v>51</v>
      </c>
      <c r="J5" s="39">
        <f>SUM(C5:I5)</f>
        <v>661</v>
      </c>
      <c r="K5" s="71"/>
    </row>
    <row r="6" spans="1:11" ht="33" customHeight="1" x14ac:dyDescent="0.25">
      <c r="A6" s="238"/>
      <c r="B6" s="40" t="s">
        <v>81</v>
      </c>
      <c r="C6" s="41" t="s">
        <v>13</v>
      </c>
      <c r="D6" s="2" t="s">
        <v>13</v>
      </c>
      <c r="E6" s="2">
        <f t="shared" ref="E6:J6" si="0">E5/E$11</f>
        <v>0.40860215053763443</v>
      </c>
      <c r="F6" s="2">
        <f t="shared" si="0"/>
        <v>0.89922480620155043</v>
      </c>
      <c r="G6" s="41">
        <f t="shared" si="0"/>
        <v>0.51288343558282212</v>
      </c>
      <c r="H6" s="2" t="s">
        <v>13</v>
      </c>
      <c r="I6" s="2">
        <f t="shared" si="0"/>
        <v>0.37226277372262773</v>
      </c>
      <c r="J6" s="42">
        <f t="shared" si="0"/>
        <v>0.52170481452249406</v>
      </c>
      <c r="K6" s="71"/>
    </row>
    <row r="7" spans="1:11" ht="33" customHeight="1" x14ac:dyDescent="0.25">
      <c r="A7" s="239" t="s">
        <v>78</v>
      </c>
      <c r="B7" s="43" t="s">
        <v>35</v>
      </c>
      <c r="C7" s="44" t="s">
        <v>11</v>
      </c>
      <c r="D7" s="44" t="s">
        <v>11</v>
      </c>
      <c r="E7" s="44">
        <v>110</v>
      </c>
      <c r="F7" s="44">
        <v>13</v>
      </c>
      <c r="G7" s="38">
        <v>394</v>
      </c>
      <c r="H7" s="44" t="s">
        <v>11</v>
      </c>
      <c r="I7" s="44">
        <v>86</v>
      </c>
      <c r="J7" s="45">
        <f>SUM(C7:I7)</f>
        <v>603</v>
      </c>
      <c r="K7" s="71"/>
    </row>
    <row r="8" spans="1:11" ht="33" customHeight="1" x14ac:dyDescent="0.25">
      <c r="A8" s="238"/>
      <c r="B8" s="40" t="s">
        <v>81</v>
      </c>
      <c r="C8" s="41" t="s">
        <v>13</v>
      </c>
      <c r="D8" s="2" t="s">
        <v>13</v>
      </c>
      <c r="E8" s="2">
        <f t="shared" ref="E8:J8" si="1">E7/E$11</f>
        <v>0.59139784946236562</v>
      </c>
      <c r="F8" s="2">
        <f t="shared" si="1"/>
        <v>0.10077519379844961</v>
      </c>
      <c r="G8" s="41">
        <f t="shared" si="1"/>
        <v>0.48343558282208587</v>
      </c>
      <c r="H8" s="2" t="s">
        <v>13</v>
      </c>
      <c r="I8" s="2">
        <f t="shared" si="1"/>
        <v>0.62773722627737227</v>
      </c>
      <c r="J8" s="42">
        <f t="shared" si="1"/>
        <v>0.47592738752959746</v>
      </c>
      <c r="K8" s="71"/>
    </row>
    <row r="9" spans="1:11" ht="33" customHeight="1" x14ac:dyDescent="0.25">
      <c r="A9" s="239" t="s">
        <v>97</v>
      </c>
      <c r="B9" s="43" t="s">
        <v>35</v>
      </c>
      <c r="C9" s="38" t="s">
        <v>11</v>
      </c>
      <c r="D9" s="38" t="s">
        <v>11</v>
      </c>
      <c r="E9" s="38">
        <v>0</v>
      </c>
      <c r="F9" s="38">
        <v>0</v>
      </c>
      <c r="G9" s="38">
        <v>3</v>
      </c>
      <c r="H9" s="38" t="s">
        <v>11</v>
      </c>
      <c r="I9" s="38">
        <v>0</v>
      </c>
      <c r="J9" s="39">
        <f>SUM(C9:I9)</f>
        <v>3</v>
      </c>
      <c r="K9" s="71"/>
    </row>
    <row r="10" spans="1:11" ht="33" customHeight="1" x14ac:dyDescent="0.25">
      <c r="A10" s="238"/>
      <c r="B10" s="40" t="s">
        <v>81</v>
      </c>
      <c r="C10" s="41" t="s">
        <v>13</v>
      </c>
      <c r="D10" s="2" t="s">
        <v>13</v>
      </c>
      <c r="E10" s="2">
        <f t="shared" ref="E10:J10" si="2">E9/E$11</f>
        <v>0</v>
      </c>
      <c r="F10" s="2">
        <f t="shared" si="2"/>
        <v>0</v>
      </c>
      <c r="G10" s="41">
        <f t="shared" si="2"/>
        <v>3.6809815950920245E-3</v>
      </c>
      <c r="H10" s="2" t="s">
        <v>13</v>
      </c>
      <c r="I10" s="2">
        <f t="shared" si="2"/>
        <v>0</v>
      </c>
      <c r="J10" s="42">
        <f t="shared" si="2"/>
        <v>2.3677979479084454E-3</v>
      </c>
      <c r="K10" s="71"/>
    </row>
    <row r="11" spans="1:11" ht="33" customHeight="1" x14ac:dyDescent="0.25">
      <c r="A11" s="240" t="s">
        <v>111</v>
      </c>
      <c r="B11" s="43" t="s">
        <v>35</v>
      </c>
      <c r="C11" s="46" t="s">
        <v>11</v>
      </c>
      <c r="D11" s="46" t="s">
        <v>11</v>
      </c>
      <c r="E11" s="46">
        <f t="shared" ref="E11:J11" si="3">E5+E7+E9</f>
        <v>186</v>
      </c>
      <c r="F11" s="46">
        <f t="shared" si="3"/>
        <v>129</v>
      </c>
      <c r="G11" s="46">
        <f t="shared" si="3"/>
        <v>815</v>
      </c>
      <c r="H11" s="46" t="s">
        <v>11</v>
      </c>
      <c r="I11" s="46">
        <f t="shared" si="3"/>
        <v>137</v>
      </c>
      <c r="J11" s="47">
        <f t="shared" si="3"/>
        <v>1267</v>
      </c>
      <c r="K11" s="71"/>
    </row>
    <row r="12" spans="1:11" ht="33" customHeight="1" thickBot="1" x14ac:dyDescent="0.3">
      <c r="A12" s="241"/>
      <c r="B12" s="48" t="s">
        <v>81</v>
      </c>
      <c r="C12" s="8" t="s">
        <v>13</v>
      </c>
      <c r="D12" s="8" t="s">
        <v>13</v>
      </c>
      <c r="E12" s="8">
        <f t="shared" ref="E12:J12" si="4">E11/E$11</f>
        <v>1</v>
      </c>
      <c r="F12" s="8">
        <f t="shared" si="4"/>
        <v>1</v>
      </c>
      <c r="G12" s="8">
        <f t="shared" si="4"/>
        <v>1</v>
      </c>
      <c r="H12" s="8" t="s">
        <v>13</v>
      </c>
      <c r="I12" s="8">
        <f t="shared" si="4"/>
        <v>1</v>
      </c>
      <c r="J12" s="49">
        <f t="shared" si="4"/>
        <v>1</v>
      </c>
      <c r="K12" s="71"/>
    </row>
    <row r="13" spans="1:11" ht="36" customHeight="1" thickBot="1" x14ac:dyDescent="0.3">
      <c r="A13" s="50"/>
      <c r="B13" s="51"/>
      <c r="C13" s="11"/>
      <c r="D13" s="11"/>
      <c r="E13" s="11"/>
      <c r="F13" s="11"/>
      <c r="G13" s="11"/>
      <c r="H13" s="11"/>
      <c r="I13" s="11"/>
      <c r="J13" s="11"/>
      <c r="K13" s="71"/>
    </row>
    <row r="14" spans="1:11" ht="42" customHeight="1" thickBot="1" x14ac:dyDescent="0.3">
      <c r="A14" s="222" t="s">
        <v>99</v>
      </c>
      <c r="B14" s="52" t="s">
        <v>10</v>
      </c>
      <c r="C14" s="53" t="s">
        <v>11</v>
      </c>
      <c r="D14" s="53" t="s">
        <v>11</v>
      </c>
      <c r="E14" s="53">
        <v>0</v>
      </c>
      <c r="F14" s="53">
        <v>0</v>
      </c>
      <c r="G14" s="53">
        <v>2</v>
      </c>
      <c r="H14" s="53" t="s">
        <v>11</v>
      </c>
      <c r="I14" s="54">
        <v>0</v>
      </c>
      <c r="J14" s="55">
        <f>SUM(C14:I14)</f>
        <v>2</v>
      </c>
      <c r="K14" s="71"/>
    </row>
    <row r="15" spans="1:11" ht="42" customHeight="1" thickBot="1" x14ac:dyDescent="0.3">
      <c r="A15" s="56" t="s">
        <v>28</v>
      </c>
      <c r="B15" s="57" t="s">
        <v>10</v>
      </c>
      <c r="C15" s="58" t="s">
        <v>11</v>
      </c>
      <c r="D15" s="58" t="s">
        <v>11</v>
      </c>
      <c r="E15" s="58">
        <f t="shared" ref="E15:I15" si="5">E5+E7+E9+E14</f>
        <v>186</v>
      </c>
      <c r="F15" s="58">
        <f t="shared" si="5"/>
        <v>129</v>
      </c>
      <c r="G15" s="58">
        <f t="shared" si="5"/>
        <v>817</v>
      </c>
      <c r="H15" s="58" t="s">
        <v>11</v>
      </c>
      <c r="I15" s="59">
        <f t="shared" si="5"/>
        <v>137</v>
      </c>
      <c r="J15" s="60">
        <f>SUM(C15:I15)</f>
        <v>1269</v>
      </c>
      <c r="K15" s="71"/>
    </row>
    <row r="16" spans="1:11" ht="54" customHeight="1" thickBot="1" x14ac:dyDescent="0.3">
      <c r="A16" s="219"/>
      <c r="B16" s="51"/>
      <c r="C16" s="61"/>
      <c r="D16" s="61"/>
      <c r="E16" s="61"/>
      <c r="F16" s="61"/>
      <c r="G16" s="61"/>
      <c r="H16" s="61"/>
      <c r="I16" s="61"/>
      <c r="J16" s="62"/>
      <c r="K16" s="71"/>
    </row>
    <row r="17" spans="1:10" ht="43.5" customHeight="1" x14ac:dyDescent="0.25">
      <c r="A17" s="323" t="s">
        <v>29</v>
      </c>
      <c r="B17" s="324"/>
      <c r="C17" s="324"/>
      <c r="D17" s="1"/>
      <c r="E17" s="1"/>
      <c r="F17" s="1"/>
      <c r="G17" s="1"/>
      <c r="H17" s="1"/>
      <c r="I17" s="1"/>
      <c r="J17" s="325"/>
    </row>
    <row r="18" spans="1:10" ht="48.75" customHeight="1" x14ac:dyDescent="0.25">
      <c r="A18" s="326" t="s">
        <v>30</v>
      </c>
      <c r="B18" s="327"/>
      <c r="C18" s="328">
        <v>0</v>
      </c>
      <c r="D18" s="329">
        <v>0</v>
      </c>
      <c r="E18" s="329">
        <v>2</v>
      </c>
      <c r="F18" s="329">
        <v>2</v>
      </c>
      <c r="G18" s="329">
        <v>3</v>
      </c>
      <c r="H18" s="329">
        <v>0</v>
      </c>
      <c r="I18" s="329">
        <v>1</v>
      </c>
      <c r="J18" s="330">
        <f>SUM(C18:I18)</f>
        <v>8</v>
      </c>
    </row>
    <row r="19" spans="1:10" ht="48.75" customHeight="1" thickBot="1" x14ac:dyDescent="0.3">
      <c r="A19" s="331" t="s">
        <v>31</v>
      </c>
      <c r="B19" s="332"/>
      <c r="C19" s="333">
        <v>0</v>
      </c>
      <c r="D19" s="334">
        <v>0</v>
      </c>
      <c r="E19" s="334">
        <v>2</v>
      </c>
      <c r="F19" s="334">
        <v>2</v>
      </c>
      <c r="G19" s="334">
        <v>3</v>
      </c>
      <c r="H19" s="334">
        <v>0</v>
      </c>
      <c r="I19" s="335">
        <v>1</v>
      </c>
      <c r="J19" s="336">
        <f>SUM(C19:I19)</f>
        <v>8</v>
      </c>
    </row>
    <row r="20" spans="1:10" ht="31.5" customHeight="1" x14ac:dyDescent="0.25">
      <c r="A20" s="337" t="s">
        <v>32</v>
      </c>
      <c r="B20" s="338"/>
      <c r="C20" s="339"/>
      <c r="D20" s="339"/>
      <c r="E20" s="339"/>
      <c r="F20" s="339"/>
      <c r="G20" s="339"/>
      <c r="H20" s="339"/>
      <c r="I20" s="339"/>
      <c r="J20" s="339"/>
    </row>
    <row r="22" spans="1:10" s="71" customFormat="1" ht="24.6" customHeight="1" x14ac:dyDescent="0.25">
      <c r="A22" s="228" t="s">
        <v>140</v>
      </c>
      <c r="B22" s="228"/>
      <c r="C22" s="228"/>
      <c r="D22" s="228"/>
      <c r="E22" s="228"/>
      <c r="F22" s="228"/>
      <c r="G22" s="228"/>
      <c r="H22" s="228"/>
      <c r="I22" s="228"/>
      <c r="J22" s="228"/>
    </row>
  </sheetData>
  <mergeCells count="12">
    <mergeCell ref="A9:A10"/>
    <mergeCell ref="A11:A12"/>
    <mergeCell ref="A17:C17"/>
    <mergeCell ref="A18:B18"/>
    <mergeCell ref="A19:B19"/>
    <mergeCell ref="A22:J22"/>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44" orientation="landscape" r:id="rId1"/>
  <headerFooter>
    <oddFooter>&amp;L&amp;F&amp;C&amp;A&amp;R&amp;P de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5F579-DF7F-42AF-A850-1E96D9385F89}">
  <sheetPr>
    <tabColor rgb="FF66FF33"/>
    <pageSetUpPr fitToPage="1"/>
  </sheetPr>
  <dimension ref="A1:J53"/>
  <sheetViews>
    <sheetView zoomScale="59" zoomScaleNormal="59" workbookViewId="0">
      <selection sqref="A1:J1"/>
    </sheetView>
  </sheetViews>
  <sheetFormatPr baseColWidth="10" defaultRowHeight="15" x14ac:dyDescent="0.25"/>
  <cols>
    <col min="1" max="1" width="56.5703125" style="71" customWidth="1"/>
    <col min="2" max="2" width="24.28515625" style="71" customWidth="1"/>
    <col min="3" max="3" width="21.85546875" style="71" customWidth="1"/>
    <col min="4" max="4" width="20.140625" style="71" customWidth="1"/>
    <col min="5" max="5" width="22.42578125" style="71" customWidth="1"/>
    <col min="6" max="6" width="18.28515625" style="71" customWidth="1"/>
    <col min="7" max="7" width="18.7109375" style="71" customWidth="1"/>
    <col min="8" max="8" width="23.42578125" style="71" customWidth="1"/>
    <col min="9" max="9" width="21.85546875" style="71" customWidth="1"/>
    <col min="10" max="10" width="19.140625" style="71" customWidth="1"/>
    <col min="11" max="16384" width="11.42578125" style="71"/>
  </cols>
  <sheetData>
    <row r="1" spans="1:10" ht="38.25" customHeight="1" x14ac:dyDescent="0.25">
      <c r="A1" s="229" t="s">
        <v>135</v>
      </c>
      <c r="B1" s="229"/>
      <c r="C1" s="229"/>
      <c r="D1" s="229"/>
      <c r="E1" s="229"/>
      <c r="F1" s="229"/>
      <c r="G1" s="229"/>
      <c r="H1" s="229"/>
      <c r="I1" s="229"/>
      <c r="J1" s="229"/>
    </row>
    <row r="2" spans="1:10" ht="42" customHeight="1" thickBot="1" x14ac:dyDescent="0.35">
      <c r="A2" s="317" t="s">
        <v>154</v>
      </c>
      <c r="B2" s="317"/>
      <c r="C2" s="318"/>
      <c r="D2" s="318"/>
      <c r="E2" s="318"/>
      <c r="F2" s="318"/>
      <c r="G2" s="318"/>
      <c r="H2" s="318"/>
      <c r="I2" s="318"/>
      <c r="J2" s="318"/>
    </row>
    <row r="3" spans="1:10" ht="51.75" customHeight="1" x14ac:dyDescent="0.25">
      <c r="A3" s="231" t="s">
        <v>112</v>
      </c>
      <c r="B3" s="232"/>
      <c r="C3" s="319" t="s">
        <v>2</v>
      </c>
      <c r="D3" s="319"/>
      <c r="E3" s="319"/>
      <c r="F3" s="319"/>
      <c r="G3" s="319"/>
      <c r="H3" s="319"/>
      <c r="I3" s="319"/>
      <c r="J3" s="320"/>
    </row>
    <row r="4" spans="1:10" ht="48" customHeight="1" thickBot="1" x14ac:dyDescent="0.3">
      <c r="A4" s="233"/>
      <c r="B4" s="234"/>
      <c r="C4" s="193" t="s">
        <v>3</v>
      </c>
      <c r="D4" s="194" t="s">
        <v>4</v>
      </c>
      <c r="E4" s="194" t="s">
        <v>68</v>
      </c>
      <c r="F4" s="194" t="s">
        <v>69</v>
      </c>
      <c r="G4" s="194" t="s">
        <v>5</v>
      </c>
      <c r="H4" s="194" t="s">
        <v>6</v>
      </c>
      <c r="I4" s="194" t="s">
        <v>155</v>
      </c>
      <c r="J4" s="195" t="s">
        <v>8</v>
      </c>
    </row>
    <row r="5" spans="1:10" ht="31.5" customHeight="1" x14ac:dyDescent="0.25">
      <c r="A5" s="300" t="s">
        <v>113</v>
      </c>
      <c r="B5" s="196" t="s">
        <v>10</v>
      </c>
      <c r="C5" s="197" t="s">
        <v>11</v>
      </c>
      <c r="D5" s="197" t="s">
        <v>11</v>
      </c>
      <c r="E5" s="197">
        <v>36</v>
      </c>
      <c r="F5" s="197">
        <v>22</v>
      </c>
      <c r="G5" s="197" t="s">
        <v>11</v>
      </c>
      <c r="H5" s="197" t="s">
        <v>11</v>
      </c>
      <c r="I5" s="198">
        <v>10</v>
      </c>
      <c r="J5" s="199">
        <f>SUM(C5:I5)</f>
        <v>68</v>
      </c>
    </row>
    <row r="6" spans="1:10" ht="31.5" customHeight="1" x14ac:dyDescent="0.25">
      <c r="A6" s="244"/>
      <c r="B6" s="200" t="s">
        <v>114</v>
      </c>
      <c r="C6" s="24" t="s">
        <v>13</v>
      </c>
      <c r="D6" s="24" t="s">
        <v>13</v>
      </c>
      <c r="E6" s="24">
        <f t="shared" ref="E6:J6" si="0">E5/E$42</f>
        <v>0.19354838709677419</v>
      </c>
      <c r="F6" s="24">
        <f t="shared" si="0"/>
        <v>0.17054263565891473</v>
      </c>
      <c r="G6" s="24" t="s">
        <v>13</v>
      </c>
      <c r="H6" s="24" t="s">
        <v>13</v>
      </c>
      <c r="I6" s="25">
        <f t="shared" si="0"/>
        <v>7.2992700729927001E-2</v>
      </c>
      <c r="J6" s="26">
        <f t="shared" si="0"/>
        <v>0.15044247787610621</v>
      </c>
    </row>
    <row r="7" spans="1:10" ht="31.5" customHeight="1" x14ac:dyDescent="0.25">
      <c r="A7" s="300" t="s">
        <v>115</v>
      </c>
      <c r="B7" s="201" t="s">
        <v>10</v>
      </c>
      <c r="C7" s="202" t="s">
        <v>11</v>
      </c>
      <c r="D7" s="202" t="s">
        <v>11</v>
      </c>
      <c r="E7" s="202">
        <v>109</v>
      </c>
      <c r="F7" s="202">
        <v>30</v>
      </c>
      <c r="G7" s="202" t="s">
        <v>11</v>
      </c>
      <c r="H7" s="202" t="s">
        <v>11</v>
      </c>
      <c r="I7" s="203">
        <v>12</v>
      </c>
      <c r="J7" s="204">
        <f>SUM(C7:I7)</f>
        <v>151</v>
      </c>
    </row>
    <row r="8" spans="1:10" ht="31.5" customHeight="1" x14ac:dyDescent="0.25">
      <c r="A8" s="244"/>
      <c r="B8" s="200" t="s">
        <v>114</v>
      </c>
      <c r="C8" s="24" t="s">
        <v>13</v>
      </c>
      <c r="D8" s="24" t="s">
        <v>13</v>
      </c>
      <c r="E8" s="24">
        <f t="shared" ref="E8:J8" si="1">E7/E$42</f>
        <v>0.58602150537634412</v>
      </c>
      <c r="F8" s="24">
        <f t="shared" si="1"/>
        <v>0.23255813953488372</v>
      </c>
      <c r="G8" s="24" t="s">
        <v>13</v>
      </c>
      <c r="H8" s="24" t="s">
        <v>13</v>
      </c>
      <c r="I8" s="25">
        <f t="shared" si="1"/>
        <v>8.7591240875912413E-2</v>
      </c>
      <c r="J8" s="26">
        <f t="shared" si="1"/>
        <v>0.33407079646017701</v>
      </c>
    </row>
    <row r="9" spans="1:10" ht="31.5" customHeight="1" x14ac:dyDescent="0.25">
      <c r="A9" s="244" t="s">
        <v>116</v>
      </c>
      <c r="B9" s="201" t="s">
        <v>10</v>
      </c>
      <c r="C9" s="202" t="s">
        <v>11</v>
      </c>
      <c r="D9" s="202" t="s">
        <v>11</v>
      </c>
      <c r="E9" s="202">
        <v>33</v>
      </c>
      <c r="F9" s="202">
        <v>41</v>
      </c>
      <c r="G9" s="202" t="s">
        <v>11</v>
      </c>
      <c r="H9" s="202" t="s">
        <v>11</v>
      </c>
      <c r="I9" s="203">
        <v>54</v>
      </c>
      <c r="J9" s="204">
        <f>SUM(C9:I9)</f>
        <v>128</v>
      </c>
    </row>
    <row r="10" spans="1:10" ht="31.5" customHeight="1" x14ac:dyDescent="0.25">
      <c r="A10" s="244"/>
      <c r="B10" s="200" t="s">
        <v>114</v>
      </c>
      <c r="C10" s="24" t="s">
        <v>13</v>
      </c>
      <c r="D10" s="24" t="s">
        <v>13</v>
      </c>
      <c r="E10" s="24">
        <f t="shared" ref="E10:J10" si="2">E9/E$42</f>
        <v>0.17741935483870969</v>
      </c>
      <c r="F10" s="24">
        <f t="shared" si="2"/>
        <v>0.31782945736434109</v>
      </c>
      <c r="G10" s="24" t="s">
        <v>13</v>
      </c>
      <c r="H10" s="24" t="s">
        <v>13</v>
      </c>
      <c r="I10" s="25">
        <f t="shared" si="2"/>
        <v>0.39416058394160586</v>
      </c>
      <c r="J10" s="26">
        <f t="shared" si="2"/>
        <v>0.2831858407079646</v>
      </c>
    </row>
    <row r="11" spans="1:10" ht="31.5" customHeight="1" x14ac:dyDescent="0.25">
      <c r="A11" s="244" t="s">
        <v>117</v>
      </c>
      <c r="B11" s="201" t="s">
        <v>10</v>
      </c>
      <c r="C11" s="202" t="s">
        <v>11</v>
      </c>
      <c r="D11" s="202" t="s">
        <v>11</v>
      </c>
      <c r="E11" s="202">
        <v>22</v>
      </c>
      <c r="F11" s="202">
        <v>23</v>
      </c>
      <c r="G11" s="202" t="s">
        <v>11</v>
      </c>
      <c r="H11" s="202" t="s">
        <v>11</v>
      </c>
      <c r="I11" s="203">
        <v>79</v>
      </c>
      <c r="J11" s="204">
        <f>SUM(C11:I11)</f>
        <v>124</v>
      </c>
    </row>
    <row r="12" spans="1:10" ht="31.5" customHeight="1" x14ac:dyDescent="0.25">
      <c r="A12" s="244"/>
      <c r="B12" s="200" t="s">
        <v>114</v>
      </c>
      <c r="C12" s="24" t="s">
        <v>13</v>
      </c>
      <c r="D12" s="24" t="s">
        <v>13</v>
      </c>
      <c r="E12" s="24">
        <f t="shared" ref="E12:J12" si="3">E11/E$42</f>
        <v>0.11827956989247312</v>
      </c>
      <c r="F12" s="24">
        <f t="shared" si="3"/>
        <v>0.17829457364341086</v>
      </c>
      <c r="G12" s="24" t="s">
        <v>13</v>
      </c>
      <c r="H12" s="24" t="s">
        <v>13</v>
      </c>
      <c r="I12" s="25">
        <f t="shared" si="3"/>
        <v>0.57664233576642332</v>
      </c>
      <c r="J12" s="26">
        <f t="shared" si="3"/>
        <v>0.27433628318584069</v>
      </c>
    </row>
    <row r="13" spans="1:10" ht="31.5" customHeight="1" x14ac:dyDescent="0.25">
      <c r="A13" s="244" t="s">
        <v>118</v>
      </c>
      <c r="B13" s="201" t="s">
        <v>10</v>
      </c>
      <c r="C13" s="205" t="s">
        <v>11</v>
      </c>
      <c r="D13" s="205" t="s">
        <v>11</v>
      </c>
      <c r="E13" s="205">
        <v>100</v>
      </c>
      <c r="F13" s="205">
        <v>85</v>
      </c>
      <c r="G13" s="205" t="s">
        <v>11</v>
      </c>
      <c r="H13" s="205" t="s">
        <v>11</v>
      </c>
      <c r="I13" s="206">
        <v>52</v>
      </c>
      <c r="J13" s="207">
        <f>SUM(C13:I13)</f>
        <v>237</v>
      </c>
    </row>
    <row r="14" spans="1:10" ht="31.5" customHeight="1" x14ac:dyDescent="0.25">
      <c r="A14" s="244"/>
      <c r="B14" s="200" t="s">
        <v>114</v>
      </c>
      <c r="C14" s="24" t="s">
        <v>13</v>
      </c>
      <c r="D14" s="24" t="s">
        <v>13</v>
      </c>
      <c r="E14" s="24">
        <f t="shared" ref="E14:J14" si="4">E13/E$42</f>
        <v>0.5376344086021505</v>
      </c>
      <c r="F14" s="24">
        <f t="shared" si="4"/>
        <v>0.65891472868217049</v>
      </c>
      <c r="G14" s="24" t="s">
        <v>13</v>
      </c>
      <c r="H14" s="24" t="s">
        <v>13</v>
      </c>
      <c r="I14" s="25">
        <f t="shared" si="4"/>
        <v>0.37956204379562042</v>
      </c>
      <c r="J14" s="26">
        <f t="shared" si="4"/>
        <v>0.52433628318584069</v>
      </c>
    </row>
    <row r="15" spans="1:10" ht="31.5" customHeight="1" x14ac:dyDescent="0.25">
      <c r="A15" s="244" t="s">
        <v>119</v>
      </c>
      <c r="B15" s="201" t="s">
        <v>10</v>
      </c>
      <c r="C15" s="202" t="s">
        <v>11</v>
      </c>
      <c r="D15" s="202" t="s">
        <v>11</v>
      </c>
      <c r="E15" s="202">
        <v>18</v>
      </c>
      <c r="F15" s="202">
        <v>2</v>
      </c>
      <c r="G15" s="202" t="s">
        <v>11</v>
      </c>
      <c r="H15" s="202" t="s">
        <v>11</v>
      </c>
      <c r="I15" s="203">
        <v>6</v>
      </c>
      <c r="J15" s="204">
        <f>SUM(C15:I15)</f>
        <v>26</v>
      </c>
    </row>
    <row r="16" spans="1:10" ht="31.5" customHeight="1" x14ac:dyDescent="0.25">
      <c r="A16" s="244"/>
      <c r="B16" s="200" t="s">
        <v>114</v>
      </c>
      <c r="C16" s="24" t="s">
        <v>13</v>
      </c>
      <c r="D16" s="24" t="s">
        <v>13</v>
      </c>
      <c r="E16" s="24">
        <f t="shared" ref="E16:J16" si="5">E15/E$42</f>
        <v>9.6774193548387094E-2</v>
      </c>
      <c r="F16" s="24">
        <f t="shared" si="5"/>
        <v>1.5503875968992248E-2</v>
      </c>
      <c r="G16" s="24" t="s">
        <v>13</v>
      </c>
      <c r="H16" s="24" t="s">
        <v>13</v>
      </c>
      <c r="I16" s="25">
        <f t="shared" si="5"/>
        <v>4.3795620437956206E-2</v>
      </c>
      <c r="J16" s="26">
        <f t="shared" si="5"/>
        <v>5.7522123893805309E-2</v>
      </c>
    </row>
    <row r="17" spans="1:10" ht="31.5" customHeight="1" x14ac:dyDescent="0.25">
      <c r="A17" s="244" t="s">
        <v>120</v>
      </c>
      <c r="B17" s="201" t="s">
        <v>10</v>
      </c>
      <c r="C17" s="202" t="s">
        <v>11</v>
      </c>
      <c r="D17" s="202" t="s">
        <v>11</v>
      </c>
      <c r="E17" s="202">
        <v>76</v>
      </c>
      <c r="F17" s="202">
        <v>8</v>
      </c>
      <c r="G17" s="202" t="s">
        <v>11</v>
      </c>
      <c r="H17" s="202" t="s">
        <v>11</v>
      </c>
      <c r="I17" s="203">
        <v>5</v>
      </c>
      <c r="J17" s="204">
        <f>SUM(C17:I17)</f>
        <v>89</v>
      </c>
    </row>
    <row r="18" spans="1:10" ht="31.5" customHeight="1" x14ac:dyDescent="0.25">
      <c r="A18" s="244"/>
      <c r="B18" s="200" t="s">
        <v>114</v>
      </c>
      <c r="C18" s="24" t="s">
        <v>13</v>
      </c>
      <c r="D18" s="24" t="s">
        <v>13</v>
      </c>
      <c r="E18" s="24">
        <f t="shared" ref="E18:J18" si="6">E17/E$42</f>
        <v>0.40860215053763443</v>
      </c>
      <c r="F18" s="24">
        <f t="shared" si="6"/>
        <v>6.2015503875968991E-2</v>
      </c>
      <c r="G18" s="24" t="s">
        <v>13</v>
      </c>
      <c r="H18" s="24" t="s">
        <v>13</v>
      </c>
      <c r="I18" s="25">
        <f t="shared" si="6"/>
        <v>3.6496350364963501E-2</v>
      </c>
      <c r="J18" s="26">
        <f t="shared" si="6"/>
        <v>0.19690265486725664</v>
      </c>
    </row>
    <row r="19" spans="1:10" ht="31.5" customHeight="1" x14ac:dyDescent="0.25">
      <c r="A19" s="244" t="s">
        <v>121</v>
      </c>
      <c r="B19" s="201" t="s">
        <v>10</v>
      </c>
      <c r="C19" s="202" t="s">
        <v>11</v>
      </c>
      <c r="D19" s="202" t="s">
        <v>11</v>
      </c>
      <c r="E19" s="202">
        <v>18</v>
      </c>
      <c r="F19" s="202">
        <v>0</v>
      </c>
      <c r="G19" s="202" t="s">
        <v>11</v>
      </c>
      <c r="H19" s="202" t="s">
        <v>11</v>
      </c>
      <c r="I19" s="203">
        <v>13</v>
      </c>
      <c r="J19" s="204">
        <f>SUM(C19:I19)</f>
        <v>31</v>
      </c>
    </row>
    <row r="20" spans="1:10" ht="31.5" customHeight="1" x14ac:dyDescent="0.25">
      <c r="A20" s="244"/>
      <c r="B20" s="200" t="s">
        <v>114</v>
      </c>
      <c r="C20" s="24" t="s">
        <v>13</v>
      </c>
      <c r="D20" s="24" t="s">
        <v>13</v>
      </c>
      <c r="E20" s="24">
        <f t="shared" ref="E20:J20" si="7">E19/E$42</f>
        <v>9.6774193548387094E-2</v>
      </c>
      <c r="F20" s="24">
        <f t="shared" si="7"/>
        <v>0</v>
      </c>
      <c r="G20" s="24" t="s">
        <v>13</v>
      </c>
      <c r="H20" s="24" t="s">
        <v>13</v>
      </c>
      <c r="I20" s="25">
        <f t="shared" si="7"/>
        <v>9.4890510948905105E-2</v>
      </c>
      <c r="J20" s="26">
        <f t="shared" si="7"/>
        <v>6.8584070796460173E-2</v>
      </c>
    </row>
    <row r="21" spans="1:10" ht="31.5" customHeight="1" x14ac:dyDescent="0.25">
      <c r="A21" s="244" t="s">
        <v>122</v>
      </c>
      <c r="B21" s="201" t="s">
        <v>10</v>
      </c>
      <c r="C21" s="202" t="s">
        <v>11</v>
      </c>
      <c r="D21" s="202" t="s">
        <v>11</v>
      </c>
      <c r="E21" s="202">
        <v>29</v>
      </c>
      <c r="F21" s="202">
        <v>18</v>
      </c>
      <c r="G21" s="202" t="s">
        <v>11</v>
      </c>
      <c r="H21" s="202" t="s">
        <v>11</v>
      </c>
      <c r="I21" s="203">
        <v>50</v>
      </c>
      <c r="J21" s="204">
        <f>SUM(C21:I21)</f>
        <v>97</v>
      </c>
    </row>
    <row r="22" spans="1:10" ht="31.5" customHeight="1" x14ac:dyDescent="0.25">
      <c r="A22" s="244"/>
      <c r="B22" s="200" t="s">
        <v>114</v>
      </c>
      <c r="C22" s="24" t="s">
        <v>13</v>
      </c>
      <c r="D22" s="24" t="s">
        <v>13</v>
      </c>
      <c r="E22" s="24">
        <f t="shared" ref="E22:J22" si="8">E21/E$42</f>
        <v>0.15591397849462366</v>
      </c>
      <c r="F22" s="24">
        <f t="shared" si="8"/>
        <v>0.13953488372093023</v>
      </c>
      <c r="G22" s="24" t="s">
        <v>13</v>
      </c>
      <c r="H22" s="24" t="s">
        <v>13</v>
      </c>
      <c r="I22" s="25">
        <f t="shared" si="8"/>
        <v>0.36496350364963503</v>
      </c>
      <c r="J22" s="26">
        <f t="shared" si="8"/>
        <v>0.21460176991150443</v>
      </c>
    </row>
    <row r="23" spans="1:10" ht="31.5" customHeight="1" x14ac:dyDescent="0.25">
      <c r="A23" s="244" t="s">
        <v>123</v>
      </c>
      <c r="B23" s="201" t="s">
        <v>10</v>
      </c>
      <c r="C23" s="202" t="s">
        <v>11</v>
      </c>
      <c r="D23" s="202" t="s">
        <v>11</v>
      </c>
      <c r="E23" s="202">
        <v>18</v>
      </c>
      <c r="F23" s="202">
        <v>12</v>
      </c>
      <c r="G23" s="202" t="s">
        <v>11</v>
      </c>
      <c r="H23" s="202" t="s">
        <v>11</v>
      </c>
      <c r="I23" s="203">
        <v>10</v>
      </c>
      <c r="J23" s="204">
        <f>SUM(C23:I23)</f>
        <v>40</v>
      </c>
    </row>
    <row r="24" spans="1:10" ht="31.5" customHeight="1" x14ac:dyDescent="0.25">
      <c r="A24" s="244"/>
      <c r="B24" s="200" t="s">
        <v>114</v>
      </c>
      <c r="C24" s="24" t="s">
        <v>13</v>
      </c>
      <c r="D24" s="24" t="s">
        <v>13</v>
      </c>
      <c r="E24" s="24">
        <f t="shared" ref="E24:J26" si="9">E23/E$42</f>
        <v>9.6774193548387094E-2</v>
      </c>
      <c r="F24" s="24">
        <f t="shared" si="9"/>
        <v>9.3023255813953487E-2</v>
      </c>
      <c r="G24" s="24" t="s">
        <v>13</v>
      </c>
      <c r="H24" s="24" t="s">
        <v>13</v>
      </c>
      <c r="I24" s="25">
        <f t="shared" si="9"/>
        <v>7.2992700729927001E-2</v>
      </c>
      <c r="J24" s="26">
        <f t="shared" si="9"/>
        <v>8.8495575221238937E-2</v>
      </c>
    </row>
    <row r="25" spans="1:10" ht="31.15" customHeight="1" x14ac:dyDescent="0.25">
      <c r="A25" s="244" t="s">
        <v>156</v>
      </c>
      <c r="B25" s="201" t="s">
        <v>10</v>
      </c>
      <c r="C25" s="202" t="s">
        <v>11</v>
      </c>
      <c r="D25" s="202" t="s">
        <v>11</v>
      </c>
      <c r="E25" s="202">
        <v>151</v>
      </c>
      <c r="F25" s="202">
        <v>18</v>
      </c>
      <c r="G25" s="202" t="s">
        <v>11</v>
      </c>
      <c r="H25" s="202" t="s">
        <v>11</v>
      </c>
      <c r="I25" s="203">
        <v>79</v>
      </c>
      <c r="J25" s="204">
        <f>SUM(C25:I25)</f>
        <v>248</v>
      </c>
    </row>
    <row r="26" spans="1:10" ht="31.15" customHeight="1" x14ac:dyDescent="0.25">
      <c r="A26" s="244"/>
      <c r="B26" s="200" t="s">
        <v>114</v>
      </c>
      <c r="C26" s="24" t="s">
        <v>13</v>
      </c>
      <c r="D26" s="24" t="s">
        <v>13</v>
      </c>
      <c r="E26" s="24">
        <f t="shared" si="9"/>
        <v>0.81182795698924726</v>
      </c>
      <c r="F26" s="24">
        <f t="shared" si="9"/>
        <v>0.13953488372093023</v>
      </c>
      <c r="G26" s="24" t="s">
        <v>13</v>
      </c>
      <c r="H26" s="24" t="s">
        <v>13</v>
      </c>
      <c r="I26" s="25">
        <f t="shared" si="9"/>
        <v>0.57664233576642332</v>
      </c>
      <c r="J26" s="26">
        <f t="shared" si="9"/>
        <v>0.54867256637168138</v>
      </c>
    </row>
    <row r="27" spans="1:10" ht="31.5" customHeight="1" x14ac:dyDescent="0.25">
      <c r="A27" s="244" t="s">
        <v>124</v>
      </c>
      <c r="B27" s="201" t="s">
        <v>10</v>
      </c>
      <c r="C27" s="205" t="s">
        <v>11</v>
      </c>
      <c r="D27" s="205" t="s">
        <v>11</v>
      </c>
      <c r="E27" s="205">
        <v>134</v>
      </c>
      <c r="F27" s="205">
        <v>96</v>
      </c>
      <c r="G27" s="205" t="s">
        <v>11</v>
      </c>
      <c r="H27" s="205" t="s">
        <v>11</v>
      </c>
      <c r="I27" s="206">
        <v>124</v>
      </c>
      <c r="J27" s="207">
        <f>SUM(C27:I27)</f>
        <v>354</v>
      </c>
    </row>
    <row r="28" spans="1:10" ht="31.5" customHeight="1" x14ac:dyDescent="0.25">
      <c r="A28" s="244"/>
      <c r="B28" s="200" t="s">
        <v>114</v>
      </c>
      <c r="C28" s="24" t="s">
        <v>13</v>
      </c>
      <c r="D28" s="24" t="s">
        <v>13</v>
      </c>
      <c r="E28" s="24">
        <f t="shared" ref="E28:J28" si="10">E27/E$42</f>
        <v>0.72043010752688175</v>
      </c>
      <c r="F28" s="24">
        <f t="shared" si="10"/>
        <v>0.7441860465116279</v>
      </c>
      <c r="G28" s="24" t="s">
        <v>13</v>
      </c>
      <c r="H28" s="24" t="s">
        <v>13</v>
      </c>
      <c r="I28" s="25">
        <f t="shared" si="10"/>
        <v>0.9051094890510949</v>
      </c>
      <c r="J28" s="26">
        <f t="shared" si="10"/>
        <v>0.7831858407079646</v>
      </c>
    </row>
    <row r="29" spans="1:10" ht="31.5" customHeight="1" x14ac:dyDescent="0.25">
      <c r="A29" s="244" t="s">
        <v>125</v>
      </c>
      <c r="B29" s="201" t="s">
        <v>10</v>
      </c>
      <c r="C29" s="202" t="s">
        <v>11</v>
      </c>
      <c r="D29" s="202" t="s">
        <v>11</v>
      </c>
      <c r="E29" s="202">
        <v>76</v>
      </c>
      <c r="F29" s="202">
        <v>27</v>
      </c>
      <c r="G29" s="202" t="s">
        <v>11</v>
      </c>
      <c r="H29" s="202" t="s">
        <v>11</v>
      </c>
      <c r="I29" s="203">
        <v>31</v>
      </c>
      <c r="J29" s="204">
        <f>SUM(C29:I29)</f>
        <v>134</v>
      </c>
    </row>
    <row r="30" spans="1:10" ht="31.5" customHeight="1" x14ac:dyDescent="0.25">
      <c r="A30" s="244"/>
      <c r="B30" s="200" t="s">
        <v>114</v>
      </c>
      <c r="C30" s="24" t="s">
        <v>13</v>
      </c>
      <c r="D30" s="24" t="s">
        <v>13</v>
      </c>
      <c r="E30" s="24">
        <f t="shared" ref="E30:J30" si="11">E29/E$42</f>
        <v>0.40860215053763443</v>
      </c>
      <c r="F30" s="24">
        <f t="shared" si="11"/>
        <v>0.20930232558139536</v>
      </c>
      <c r="G30" s="24" t="s">
        <v>13</v>
      </c>
      <c r="H30" s="24" t="s">
        <v>13</v>
      </c>
      <c r="I30" s="25">
        <f t="shared" si="11"/>
        <v>0.22627737226277372</v>
      </c>
      <c r="J30" s="26">
        <f t="shared" si="11"/>
        <v>0.29646017699115046</v>
      </c>
    </row>
    <row r="31" spans="1:10" ht="31.5" customHeight="1" x14ac:dyDescent="0.25">
      <c r="A31" s="244" t="s">
        <v>126</v>
      </c>
      <c r="B31" s="201" t="s">
        <v>10</v>
      </c>
      <c r="C31" s="202" t="s">
        <v>11</v>
      </c>
      <c r="D31" s="202" t="s">
        <v>11</v>
      </c>
      <c r="E31" s="202">
        <v>40</v>
      </c>
      <c r="F31" s="202">
        <v>13</v>
      </c>
      <c r="G31" s="202" t="s">
        <v>11</v>
      </c>
      <c r="H31" s="202" t="s">
        <v>11</v>
      </c>
      <c r="I31" s="203">
        <v>33</v>
      </c>
      <c r="J31" s="204">
        <f>SUM(C31:I31)</f>
        <v>86</v>
      </c>
    </row>
    <row r="32" spans="1:10" ht="31.5" customHeight="1" x14ac:dyDescent="0.25">
      <c r="A32" s="244"/>
      <c r="B32" s="200" t="s">
        <v>114</v>
      </c>
      <c r="C32" s="24" t="s">
        <v>13</v>
      </c>
      <c r="D32" s="24" t="s">
        <v>13</v>
      </c>
      <c r="E32" s="24">
        <f t="shared" ref="E32:J32" si="12">E31/E$42</f>
        <v>0.21505376344086022</v>
      </c>
      <c r="F32" s="24">
        <f t="shared" si="12"/>
        <v>0.10077519379844961</v>
      </c>
      <c r="G32" s="24" t="s">
        <v>13</v>
      </c>
      <c r="H32" s="24" t="s">
        <v>13</v>
      </c>
      <c r="I32" s="25">
        <f t="shared" si="12"/>
        <v>0.24087591240875914</v>
      </c>
      <c r="J32" s="26">
        <f t="shared" si="12"/>
        <v>0.19026548672566371</v>
      </c>
    </row>
    <row r="33" spans="1:10" ht="31.5" customHeight="1" x14ac:dyDescent="0.25">
      <c r="A33" s="244" t="s">
        <v>127</v>
      </c>
      <c r="B33" s="201" t="s">
        <v>10</v>
      </c>
      <c r="C33" s="202" t="s">
        <v>11</v>
      </c>
      <c r="D33" s="202" t="s">
        <v>11</v>
      </c>
      <c r="E33" s="202">
        <v>22</v>
      </c>
      <c r="F33" s="202">
        <v>23</v>
      </c>
      <c r="G33" s="202" t="s">
        <v>11</v>
      </c>
      <c r="H33" s="202" t="s">
        <v>11</v>
      </c>
      <c r="I33" s="203">
        <v>79</v>
      </c>
      <c r="J33" s="204">
        <f>SUM(C33:I33)</f>
        <v>124</v>
      </c>
    </row>
    <row r="34" spans="1:10" ht="31.5" customHeight="1" x14ac:dyDescent="0.25">
      <c r="A34" s="244"/>
      <c r="B34" s="200" t="s">
        <v>114</v>
      </c>
      <c r="C34" s="24" t="s">
        <v>13</v>
      </c>
      <c r="D34" s="24" t="s">
        <v>13</v>
      </c>
      <c r="E34" s="24">
        <f t="shared" ref="E34:J34" si="13">E33/E$42</f>
        <v>0.11827956989247312</v>
      </c>
      <c r="F34" s="24">
        <f t="shared" si="13"/>
        <v>0.17829457364341086</v>
      </c>
      <c r="G34" s="24" t="s">
        <v>13</v>
      </c>
      <c r="H34" s="24" t="s">
        <v>13</v>
      </c>
      <c r="I34" s="25">
        <f t="shared" si="13"/>
        <v>0.57664233576642332</v>
      </c>
      <c r="J34" s="26">
        <f t="shared" si="13"/>
        <v>0.27433628318584069</v>
      </c>
    </row>
    <row r="35" spans="1:10" ht="31.5" customHeight="1" x14ac:dyDescent="0.25">
      <c r="A35" s="244" t="s">
        <v>128</v>
      </c>
      <c r="B35" s="201" t="s">
        <v>10</v>
      </c>
      <c r="C35" s="202" t="s">
        <v>11</v>
      </c>
      <c r="D35" s="202" t="s">
        <v>11</v>
      </c>
      <c r="E35" s="202">
        <v>14</v>
      </c>
      <c r="F35" s="202">
        <v>4</v>
      </c>
      <c r="G35" s="202" t="s">
        <v>11</v>
      </c>
      <c r="H35" s="202" t="s">
        <v>11</v>
      </c>
      <c r="I35" s="203">
        <v>5</v>
      </c>
      <c r="J35" s="204">
        <f>SUM(C35:I35)</f>
        <v>23</v>
      </c>
    </row>
    <row r="36" spans="1:10" ht="31.5" customHeight="1" x14ac:dyDescent="0.25">
      <c r="A36" s="244"/>
      <c r="B36" s="200" t="s">
        <v>114</v>
      </c>
      <c r="C36" s="24" t="s">
        <v>13</v>
      </c>
      <c r="D36" s="24" t="s">
        <v>13</v>
      </c>
      <c r="E36" s="24">
        <f t="shared" ref="E36:J36" si="14">E35/E$42</f>
        <v>7.5268817204301078E-2</v>
      </c>
      <c r="F36" s="24">
        <f t="shared" si="14"/>
        <v>3.1007751937984496E-2</v>
      </c>
      <c r="G36" s="24" t="s">
        <v>13</v>
      </c>
      <c r="H36" s="24" t="s">
        <v>13</v>
      </c>
      <c r="I36" s="25">
        <f t="shared" si="14"/>
        <v>3.6496350364963501E-2</v>
      </c>
      <c r="J36" s="26">
        <f t="shared" si="14"/>
        <v>5.0884955752212392E-2</v>
      </c>
    </row>
    <row r="37" spans="1:10" ht="27" customHeight="1" x14ac:dyDescent="0.25">
      <c r="A37" s="244" t="s">
        <v>129</v>
      </c>
      <c r="B37" s="201" t="s">
        <v>10</v>
      </c>
      <c r="C37" s="202" t="s">
        <v>11</v>
      </c>
      <c r="D37" s="202" t="s">
        <v>11</v>
      </c>
      <c r="E37" s="202">
        <v>18</v>
      </c>
      <c r="F37" s="202">
        <v>5</v>
      </c>
      <c r="G37" s="202" t="s">
        <v>11</v>
      </c>
      <c r="H37" s="202" t="s">
        <v>11</v>
      </c>
      <c r="I37" s="203">
        <v>3</v>
      </c>
      <c r="J37" s="204">
        <f>SUM(C37:I37)</f>
        <v>26</v>
      </c>
    </row>
    <row r="38" spans="1:10" ht="27" customHeight="1" x14ac:dyDescent="0.25">
      <c r="A38" s="244"/>
      <c r="B38" s="200" t="s">
        <v>114</v>
      </c>
      <c r="C38" s="24" t="s">
        <v>13</v>
      </c>
      <c r="D38" s="24" t="s">
        <v>13</v>
      </c>
      <c r="E38" s="24">
        <f t="shared" ref="E38:J38" si="15">E37/E$42</f>
        <v>9.6774193548387094E-2</v>
      </c>
      <c r="F38" s="24">
        <f t="shared" si="15"/>
        <v>3.875968992248062E-2</v>
      </c>
      <c r="G38" s="24" t="s">
        <v>13</v>
      </c>
      <c r="H38" s="24" t="s">
        <v>13</v>
      </c>
      <c r="I38" s="25">
        <f t="shared" si="15"/>
        <v>2.1897810218978103E-2</v>
      </c>
      <c r="J38" s="26">
        <f t="shared" si="15"/>
        <v>5.7522123893805309E-2</v>
      </c>
    </row>
    <row r="39" spans="1:10" ht="27" customHeight="1" x14ac:dyDescent="0.25">
      <c r="A39" s="244" t="s">
        <v>138</v>
      </c>
      <c r="B39" s="201" t="s">
        <v>10</v>
      </c>
      <c r="C39" s="202" t="s">
        <v>11</v>
      </c>
      <c r="D39" s="202" t="s">
        <v>11</v>
      </c>
      <c r="E39" s="202">
        <v>52</v>
      </c>
      <c r="F39" s="202">
        <v>0</v>
      </c>
      <c r="G39" s="202" t="s">
        <v>11</v>
      </c>
      <c r="H39" s="202" t="s">
        <v>11</v>
      </c>
      <c r="I39" s="203">
        <v>29</v>
      </c>
      <c r="J39" s="204">
        <f>SUM(C39:I39)</f>
        <v>81</v>
      </c>
    </row>
    <row r="40" spans="1:10" ht="27" customHeight="1" thickBot="1" x14ac:dyDescent="0.3">
      <c r="A40" s="246"/>
      <c r="B40" s="208" t="s">
        <v>114</v>
      </c>
      <c r="C40" s="27" t="s">
        <v>13</v>
      </c>
      <c r="D40" s="27" t="s">
        <v>13</v>
      </c>
      <c r="E40" s="27">
        <f t="shared" ref="E40:J40" si="16">E39/E$42</f>
        <v>0.27956989247311825</v>
      </c>
      <c r="F40" s="27">
        <f t="shared" si="16"/>
        <v>0</v>
      </c>
      <c r="G40" s="27" t="s">
        <v>13</v>
      </c>
      <c r="H40" s="27" t="s">
        <v>13</v>
      </c>
      <c r="I40" s="29">
        <f t="shared" si="16"/>
        <v>0.21167883211678831</v>
      </c>
      <c r="J40" s="30">
        <f t="shared" si="16"/>
        <v>0.17920353982300885</v>
      </c>
    </row>
    <row r="41" spans="1:10" ht="31.5" customHeight="1" thickBot="1" x14ac:dyDescent="0.3">
      <c r="A41" s="50"/>
      <c r="B41" s="72"/>
      <c r="C41" s="31"/>
      <c r="D41" s="31"/>
      <c r="E41" s="31"/>
      <c r="F41" s="31"/>
      <c r="G41" s="31"/>
      <c r="H41" s="31"/>
      <c r="I41" s="31"/>
      <c r="J41" s="31"/>
    </row>
    <row r="42" spans="1:10" ht="48" customHeight="1" thickBot="1" x14ac:dyDescent="0.3">
      <c r="A42" s="223" t="s">
        <v>130</v>
      </c>
      <c r="B42" s="57" t="s">
        <v>10</v>
      </c>
      <c r="C42" s="58" t="s">
        <v>11</v>
      </c>
      <c r="D42" s="58" t="s">
        <v>11</v>
      </c>
      <c r="E42" s="58">
        <v>186</v>
      </c>
      <c r="F42" s="58">
        <v>129</v>
      </c>
      <c r="G42" s="58" t="s">
        <v>11</v>
      </c>
      <c r="H42" s="58" t="s">
        <v>11</v>
      </c>
      <c r="I42" s="209">
        <v>137</v>
      </c>
      <c r="J42" s="60">
        <f>SUM(C42:I42)</f>
        <v>452</v>
      </c>
    </row>
    <row r="43" spans="1:10" ht="16.5" customHeight="1" thickBot="1" x14ac:dyDescent="0.3">
      <c r="A43" s="210"/>
      <c r="B43" s="211"/>
      <c r="C43" s="91"/>
      <c r="D43" s="91"/>
      <c r="E43" s="91"/>
      <c r="F43" s="91"/>
      <c r="G43" s="91"/>
      <c r="H43" s="91"/>
      <c r="I43" s="91"/>
      <c r="J43" s="91"/>
    </row>
    <row r="44" spans="1:10" ht="39" customHeight="1" thickBot="1" x14ac:dyDescent="0.3">
      <c r="A44" s="125" t="s">
        <v>27</v>
      </c>
      <c r="B44" s="37" t="s">
        <v>10</v>
      </c>
      <c r="C44" s="212" t="s">
        <v>11</v>
      </c>
      <c r="D44" s="212" t="s">
        <v>11</v>
      </c>
      <c r="E44" s="212">
        <f t="shared" ref="E44:I44" si="17">+E45-E42</f>
        <v>0</v>
      </c>
      <c r="F44" s="212">
        <f t="shared" si="17"/>
        <v>0</v>
      </c>
      <c r="G44" s="212">
        <v>817</v>
      </c>
      <c r="H44" s="212" t="s">
        <v>11</v>
      </c>
      <c r="I44" s="212">
        <f t="shared" si="17"/>
        <v>0</v>
      </c>
      <c r="J44" s="134">
        <f>SUM(C44:I44)</f>
        <v>817</v>
      </c>
    </row>
    <row r="45" spans="1:10" ht="39" customHeight="1" thickBot="1" x14ac:dyDescent="0.3">
      <c r="A45" s="223" t="s">
        <v>28</v>
      </c>
      <c r="B45" s="57" t="s">
        <v>10</v>
      </c>
      <c r="C45" s="213" t="s">
        <v>11</v>
      </c>
      <c r="D45" s="214" t="s">
        <v>11</v>
      </c>
      <c r="E45" s="214">
        <v>186</v>
      </c>
      <c r="F45" s="214">
        <v>129</v>
      </c>
      <c r="G45" s="214">
        <v>817</v>
      </c>
      <c r="H45" s="214" t="s">
        <v>11</v>
      </c>
      <c r="I45" s="215">
        <v>137</v>
      </c>
      <c r="J45" s="60">
        <f>SUM(C45:I45)</f>
        <v>1269</v>
      </c>
    </row>
    <row r="46" spans="1:10" ht="39" customHeight="1" thickBot="1" x14ac:dyDescent="0.3">
      <c r="A46" s="216"/>
      <c r="B46" s="51"/>
      <c r="C46" s="62"/>
      <c r="D46" s="62"/>
      <c r="E46" s="62"/>
      <c r="F46" s="62"/>
      <c r="G46" s="62"/>
      <c r="H46" s="62"/>
      <c r="I46" s="62"/>
      <c r="J46" s="62"/>
    </row>
    <row r="47" spans="1:10" ht="35.25" customHeight="1" x14ac:dyDescent="0.25">
      <c r="A47" s="242" t="s">
        <v>29</v>
      </c>
      <c r="B47" s="243"/>
      <c r="C47" s="192"/>
      <c r="D47" s="1"/>
      <c r="E47" s="1"/>
      <c r="F47" s="1"/>
      <c r="G47" s="1"/>
      <c r="H47" s="1"/>
      <c r="I47" s="1"/>
      <c r="J47" s="63"/>
    </row>
    <row r="48" spans="1:10" ht="35.25" customHeight="1" x14ac:dyDescent="0.25">
      <c r="A48" s="244" t="s">
        <v>30</v>
      </c>
      <c r="B48" s="321"/>
      <c r="C48" s="217">
        <v>0</v>
      </c>
      <c r="D48" s="65">
        <v>0</v>
      </c>
      <c r="E48" s="65">
        <v>2</v>
      </c>
      <c r="F48" s="65">
        <v>2</v>
      </c>
      <c r="G48" s="65">
        <v>0</v>
      </c>
      <c r="H48" s="65">
        <v>0</v>
      </c>
      <c r="I48" s="65">
        <v>1</v>
      </c>
      <c r="J48" s="66">
        <f>SUM(C48:I48)</f>
        <v>5</v>
      </c>
    </row>
    <row r="49" spans="1:10" ht="35.25" customHeight="1" thickBot="1" x14ac:dyDescent="0.3">
      <c r="A49" s="246" t="s">
        <v>31</v>
      </c>
      <c r="B49" s="322"/>
      <c r="C49" s="218">
        <v>0</v>
      </c>
      <c r="D49" s="68">
        <v>0</v>
      </c>
      <c r="E49" s="68">
        <v>2</v>
      </c>
      <c r="F49" s="68">
        <v>2</v>
      </c>
      <c r="G49" s="68">
        <v>3</v>
      </c>
      <c r="H49" s="68">
        <v>0</v>
      </c>
      <c r="I49" s="69">
        <v>1</v>
      </c>
      <c r="J49" s="70">
        <f>SUM(C49:I49)</f>
        <v>8</v>
      </c>
    </row>
    <row r="50" spans="1:10" ht="21.75" customHeight="1" x14ac:dyDescent="0.25">
      <c r="A50" s="71" t="s">
        <v>32</v>
      </c>
      <c r="B50" s="50"/>
    </row>
    <row r="52" spans="1:10" ht="69" customHeight="1" x14ac:dyDescent="0.25">
      <c r="A52" s="253" t="s">
        <v>131</v>
      </c>
      <c r="B52" s="253"/>
      <c r="C52" s="253"/>
      <c r="D52" s="253"/>
      <c r="E52" s="253"/>
      <c r="F52" s="253"/>
      <c r="G52" s="253"/>
      <c r="H52" s="253"/>
      <c r="I52" s="253"/>
      <c r="J52" s="253"/>
    </row>
    <row r="53" spans="1:10" ht="94.5" customHeight="1" x14ac:dyDescent="0.25">
      <c r="A53" s="253" t="s">
        <v>157</v>
      </c>
      <c r="B53" s="253"/>
      <c r="C53" s="253"/>
      <c r="D53" s="253"/>
      <c r="E53" s="253"/>
      <c r="F53" s="253"/>
      <c r="G53" s="253"/>
      <c r="H53" s="253"/>
      <c r="I53" s="253"/>
      <c r="J53" s="253"/>
    </row>
  </sheetData>
  <mergeCells count="27">
    <mergeCell ref="A49:B49"/>
    <mergeCell ref="A52:J52"/>
    <mergeCell ref="A53:J53"/>
    <mergeCell ref="A33:A34"/>
    <mergeCell ref="A35:A36"/>
    <mergeCell ref="A37:A38"/>
    <mergeCell ref="A39:A40"/>
    <mergeCell ref="A47:B47"/>
    <mergeCell ref="A48:B48"/>
    <mergeCell ref="A21:A22"/>
    <mergeCell ref="A23:A24"/>
    <mergeCell ref="A25:A26"/>
    <mergeCell ref="A27:A28"/>
    <mergeCell ref="A29:A30"/>
    <mergeCell ref="A31:A32"/>
    <mergeCell ref="A9:A10"/>
    <mergeCell ref="A11:A12"/>
    <mergeCell ref="A13:A14"/>
    <mergeCell ref="A15:A16"/>
    <mergeCell ref="A17:A18"/>
    <mergeCell ref="A19:A20"/>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8" scale="33" orientation="portrait" r:id="rId1"/>
  <headerFooter>
    <oddFooter>&amp;L&amp;F&amp;C&amp;A&amp;R&amp;P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859DE-AD0B-4073-94C2-9C5444D6EC74}">
  <sheetPr>
    <tabColor rgb="FF00FF00"/>
    <pageSetUpPr fitToPage="1"/>
  </sheetPr>
  <dimension ref="A1:J18"/>
  <sheetViews>
    <sheetView zoomScale="55" zoomScaleNormal="55" workbookViewId="0"/>
  </sheetViews>
  <sheetFormatPr baseColWidth="10" defaultRowHeight="15" x14ac:dyDescent="0.25"/>
  <cols>
    <col min="1" max="1" width="34.28515625" customWidth="1"/>
    <col min="2" max="2" width="10.5703125" customWidth="1"/>
    <col min="3" max="4" width="23" customWidth="1"/>
    <col min="5" max="5" width="27.5703125" customWidth="1"/>
    <col min="6" max="10" width="23" customWidth="1"/>
  </cols>
  <sheetData>
    <row r="1" spans="1:10" ht="46.5" customHeight="1" x14ac:dyDescent="0.25">
      <c r="A1" s="71"/>
      <c r="B1" s="71"/>
      <c r="C1" s="71"/>
      <c r="D1" s="71"/>
      <c r="E1" s="71"/>
      <c r="F1" s="71"/>
      <c r="G1" s="71"/>
      <c r="H1" s="71"/>
      <c r="I1" s="71"/>
      <c r="J1" s="71"/>
    </row>
    <row r="2" spans="1:10" ht="46.5" customHeight="1" x14ac:dyDescent="0.25">
      <c r="A2" s="250" t="s">
        <v>104</v>
      </c>
      <c r="B2" s="250"/>
      <c r="C2" s="250"/>
      <c r="D2" s="250"/>
      <c r="E2" s="250"/>
      <c r="F2" s="250"/>
      <c r="G2" s="250"/>
      <c r="H2" s="250"/>
      <c r="I2" s="250"/>
      <c r="J2" s="250"/>
    </row>
    <row r="3" spans="1:10" ht="51.75" customHeight="1" thickBot="1" x14ac:dyDescent="0.3">
      <c r="A3" s="250" t="s">
        <v>141</v>
      </c>
      <c r="B3" s="250"/>
      <c r="C3" s="251"/>
      <c r="D3" s="251"/>
      <c r="E3" s="251"/>
      <c r="F3" s="251"/>
      <c r="G3" s="251"/>
      <c r="H3" s="251"/>
      <c r="I3" s="251"/>
      <c r="J3" s="251"/>
    </row>
    <row r="4" spans="1:10" ht="48" customHeight="1" thickBot="1" x14ac:dyDescent="0.3">
      <c r="A4" s="231" t="s">
        <v>105</v>
      </c>
      <c r="B4" s="232"/>
      <c r="C4" s="235" t="s">
        <v>2</v>
      </c>
      <c r="D4" s="235"/>
      <c r="E4" s="235"/>
      <c r="F4" s="235"/>
      <c r="G4" s="235"/>
      <c r="H4" s="235"/>
      <c r="I4" s="235"/>
      <c r="J4" s="236"/>
    </row>
    <row r="5" spans="1:10" ht="36" customHeight="1" thickBot="1" x14ac:dyDescent="0.3">
      <c r="A5" s="233"/>
      <c r="B5" s="234"/>
      <c r="C5" s="32" t="s">
        <v>3</v>
      </c>
      <c r="D5" s="34" t="s">
        <v>4</v>
      </c>
      <c r="E5" s="33" t="s">
        <v>68</v>
      </c>
      <c r="F5" s="34" t="s">
        <v>69</v>
      </c>
      <c r="G5" s="33" t="s">
        <v>5</v>
      </c>
      <c r="H5" s="33" t="s">
        <v>6</v>
      </c>
      <c r="I5" s="35" t="s">
        <v>7</v>
      </c>
      <c r="J5" s="36" t="s">
        <v>8</v>
      </c>
    </row>
    <row r="6" spans="1:10" ht="25.5" customHeight="1" x14ac:dyDescent="0.25">
      <c r="A6" s="252" t="s">
        <v>106</v>
      </c>
      <c r="B6" s="37" t="s">
        <v>10</v>
      </c>
      <c r="C6" s="74" t="s">
        <v>11</v>
      </c>
      <c r="D6" s="74" t="s">
        <v>11</v>
      </c>
      <c r="E6" s="74">
        <v>25</v>
      </c>
      <c r="F6" s="74">
        <v>0</v>
      </c>
      <c r="G6" s="74">
        <v>1</v>
      </c>
      <c r="H6" s="74" t="s">
        <v>11</v>
      </c>
      <c r="I6" s="75">
        <v>0</v>
      </c>
      <c r="J6" s="63">
        <f>SUM(C6:I6)</f>
        <v>26</v>
      </c>
    </row>
    <row r="7" spans="1:10" ht="25.5" customHeight="1" x14ac:dyDescent="0.25">
      <c r="A7" s="244"/>
      <c r="B7" s="76" t="s">
        <v>12</v>
      </c>
      <c r="C7" s="77" t="s">
        <v>13</v>
      </c>
      <c r="D7" s="78" t="s">
        <v>13</v>
      </c>
      <c r="E7" s="78">
        <f t="shared" ref="E7:G7" si="0">E6/E$10</f>
        <v>1</v>
      </c>
      <c r="F7" s="78">
        <f t="shared" si="0"/>
        <v>0</v>
      </c>
      <c r="G7" s="78">
        <f t="shared" si="0"/>
        <v>0.5</v>
      </c>
      <c r="H7" s="77" t="s">
        <v>13</v>
      </c>
      <c r="I7" s="79" t="s">
        <v>13</v>
      </c>
      <c r="J7" s="7">
        <f>J6/J$10</f>
        <v>0.13197969543147209</v>
      </c>
    </row>
    <row r="8" spans="1:10" ht="25.5" customHeight="1" x14ac:dyDescent="0.25">
      <c r="A8" s="244" t="s">
        <v>107</v>
      </c>
      <c r="B8" s="80" t="s">
        <v>10</v>
      </c>
      <c r="C8" s="81" t="s">
        <v>11</v>
      </c>
      <c r="D8" s="81" t="s">
        <v>11</v>
      </c>
      <c r="E8" s="81">
        <v>0</v>
      </c>
      <c r="F8" s="81">
        <v>8</v>
      </c>
      <c r="G8" s="81">
        <v>1</v>
      </c>
      <c r="H8" s="81" t="s">
        <v>11</v>
      </c>
      <c r="I8" s="82">
        <v>162</v>
      </c>
      <c r="J8" s="83">
        <f>SUM(C8:I8)</f>
        <v>171</v>
      </c>
    </row>
    <row r="9" spans="1:10" ht="25.5" customHeight="1" x14ac:dyDescent="0.25">
      <c r="A9" s="244"/>
      <c r="B9" s="76" t="s">
        <v>12</v>
      </c>
      <c r="C9" s="41" t="s">
        <v>13</v>
      </c>
      <c r="D9" s="41" t="s">
        <v>13</v>
      </c>
      <c r="E9" s="41">
        <f t="shared" ref="E9:F9" si="1">E8/E$10</f>
        <v>0</v>
      </c>
      <c r="F9" s="41">
        <f t="shared" si="1"/>
        <v>1</v>
      </c>
      <c r="G9" s="41">
        <f>G8/G$10</f>
        <v>0.5</v>
      </c>
      <c r="H9" s="41" t="s">
        <v>13</v>
      </c>
      <c r="I9" s="84" t="s">
        <v>13</v>
      </c>
      <c r="J9" s="4">
        <f>J8/J$10</f>
        <v>0.86802030456852797</v>
      </c>
    </row>
    <row r="10" spans="1:10" ht="25.5" customHeight="1" x14ac:dyDescent="0.25">
      <c r="A10" s="248" t="s">
        <v>108</v>
      </c>
      <c r="B10" s="80" t="s">
        <v>10</v>
      </c>
      <c r="C10" s="46" t="s">
        <v>11</v>
      </c>
      <c r="D10" s="46" t="s">
        <v>100</v>
      </c>
      <c r="E10" s="46">
        <f t="shared" ref="E10:I10" si="2">E6+E8</f>
        <v>25</v>
      </c>
      <c r="F10" s="46">
        <f t="shared" si="2"/>
        <v>8</v>
      </c>
      <c r="G10" s="46">
        <f t="shared" si="2"/>
        <v>2</v>
      </c>
      <c r="H10" s="46" t="s">
        <v>11</v>
      </c>
      <c r="I10" s="85">
        <f t="shared" si="2"/>
        <v>162</v>
      </c>
      <c r="J10" s="86">
        <f>SUM(C10:I10)</f>
        <v>197</v>
      </c>
    </row>
    <row r="11" spans="1:10" ht="39.75" customHeight="1" thickBot="1" x14ac:dyDescent="0.3">
      <c r="A11" s="249"/>
      <c r="B11" s="87" t="s">
        <v>12</v>
      </c>
      <c r="C11" s="8" t="s">
        <v>13</v>
      </c>
      <c r="D11" s="88" t="s">
        <v>13</v>
      </c>
      <c r="E11" s="88">
        <f t="shared" ref="E11:J11" si="3">E10/E$10</f>
        <v>1</v>
      </c>
      <c r="F11" s="88">
        <f t="shared" si="3"/>
        <v>1</v>
      </c>
      <c r="G11" s="88">
        <f t="shared" si="3"/>
        <v>1</v>
      </c>
      <c r="H11" s="8" t="s">
        <v>13</v>
      </c>
      <c r="I11" s="89">
        <f t="shared" si="3"/>
        <v>1</v>
      </c>
      <c r="J11" s="10">
        <f t="shared" si="3"/>
        <v>1</v>
      </c>
    </row>
    <row r="12" spans="1:10" ht="39" customHeight="1" thickBot="1" x14ac:dyDescent="0.3">
      <c r="A12" s="50"/>
      <c r="B12" s="51"/>
      <c r="C12" s="11"/>
      <c r="D12" s="11"/>
      <c r="E12" s="11"/>
      <c r="F12" s="11"/>
      <c r="G12" s="90"/>
      <c r="H12" s="90"/>
      <c r="I12" s="11"/>
      <c r="J12" s="11"/>
    </row>
    <row r="13" spans="1:10" ht="39" customHeight="1" x14ac:dyDescent="0.25">
      <c r="A13" s="242" t="s">
        <v>29</v>
      </c>
      <c r="B13" s="243"/>
      <c r="C13" s="243"/>
      <c r="D13" s="1"/>
      <c r="E13" s="1"/>
      <c r="F13" s="1"/>
      <c r="G13" s="1"/>
      <c r="H13" s="1"/>
      <c r="I13" s="1"/>
      <c r="J13" s="63"/>
    </row>
    <row r="14" spans="1:10" ht="39" customHeight="1" x14ac:dyDescent="0.25">
      <c r="A14" s="244" t="s">
        <v>30</v>
      </c>
      <c r="B14" s="245"/>
      <c r="C14" s="64">
        <v>0</v>
      </c>
      <c r="D14" s="65">
        <v>0</v>
      </c>
      <c r="E14" s="65">
        <v>2</v>
      </c>
      <c r="F14" s="65">
        <v>2</v>
      </c>
      <c r="G14" s="65">
        <v>1</v>
      </c>
      <c r="H14" s="65">
        <v>0</v>
      </c>
      <c r="I14" s="65">
        <v>1</v>
      </c>
      <c r="J14" s="66">
        <f>SUM(C14:I14)</f>
        <v>6</v>
      </c>
    </row>
    <row r="15" spans="1:10" ht="31.5" customHeight="1" thickBot="1" x14ac:dyDescent="0.3">
      <c r="A15" s="246" t="s">
        <v>31</v>
      </c>
      <c r="B15" s="247"/>
      <c r="C15" s="67">
        <v>0</v>
      </c>
      <c r="D15" s="68">
        <v>0</v>
      </c>
      <c r="E15" s="68">
        <v>2</v>
      </c>
      <c r="F15" s="68">
        <v>2</v>
      </c>
      <c r="G15" s="68">
        <v>3</v>
      </c>
      <c r="H15" s="68">
        <v>0</v>
      </c>
      <c r="I15" s="69">
        <v>1</v>
      </c>
      <c r="J15" s="70">
        <f>SUM(C15:I15)</f>
        <v>8</v>
      </c>
    </row>
    <row r="16" spans="1:10" ht="16.5" customHeight="1" x14ac:dyDescent="0.25">
      <c r="A16" s="71" t="s">
        <v>32</v>
      </c>
      <c r="B16" s="72"/>
      <c r="C16" s="73"/>
      <c r="D16" s="73"/>
      <c r="E16" s="73"/>
      <c r="F16" s="73"/>
      <c r="G16" s="73"/>
      <c r="H16" s="73"/>
      <c r="I16" s="73"/>
      <c r="J16" s="73"/>
    </row>
    <row r="17" spans="1:10" s="23" customFormat="1" ht="51.75" customHeight="1" x14ac:dyDescent="0.25">
      <c r="A17" s="71"/>
      <c r="B17" s="72"/>
      <c r="C17" s="91"/>
      <c r="D17" s="91"/>
      <c r="E17" s="91"/>
      <c r="F17" s="91"/>
      <c r="G17" s="91"/>
      <c r="H17" s="91"/>
      <c r="I17" s="91"/>
      <c r="J17" s="91"/>
    </row>
    <row r="18" spans="1:10" ht="69" customHeight="1" x14ac:dyDescent="0.25">
      <c r="A18" s="253" t="s">
        <v>142</v>
      </c>
      <c r="B18" s="253"/>
      <c r="C18" s="253"/>
      <c r="D18" s="253"/>
      <c r="E18" s="253"/>
      <c r="F18" s="253"/>
      <c r="G18" s="253"/>
      <c r="H18" s="253"/>
      <c r="I18" s="253"/>
      <c r="J18" s="253"/>
    </row>
  </sheetData>
  <mergeCells count="11">
    <mergeCell ref="A10:A11"/>
    <mergeCell ref="A13:C13"/>
    <mergeCell ref="A14:B14"/>
    <mergeCell ref="A15:B15"/>
    <mergeCell ref="A18:J18"/>
    <mergeCell ref="A2:J2"/>
    <mergeCell ref="A3:J3"/>
    <mergeCell ref="A4:B5"/>
    <mergeCell ref="C4:J4"/>
    <mergeCell ref="A6:A7"/>
    <mergeCell ref="A8:A9"/>
  </mergeCells>
  <pageMargins left="0.70866141732283472" right="0.70866141732283472" top="0.74803149606299213" bottom="0.74803149606299213" header="0.31496062992125984" footer="0.31496062992125984"/>
  <pageSetup paperSize="9" scale="45" orientation="landscape" r:id="rId1"/>
  <headerFooter>
    <oddFooter>&amp;L&amp;F&amp;C&amp;A&amp;R&amp;P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567072-6623-4202-923E-890098AF0FD2}">
  <sheetPr>
    <tabColor rgb="FF00FF00"/>
    <pageSetUpPr fitToPage="1"/>
  </sheetPr>
  <dimension ref="A1:K26"/>
  <sheetViews>
    <sheetView zoomScale="50" zoomScaleNormal="50" workbookViewId="0">
      <selection sqref="A1:J1"/>
    </sheetView>
  </sheetViews>
  <sheetFormatPr baseColWidth="10" defaultRowHeight="15" x14ac:dyDescent="0.25"/>
  <cols>
    <col min="1" max="1" width="32.42578125" customWidth="1"/>
    <col min="2" max="2" width="13.28515625" customWidth="1"/>
    <col min="3" max="3" width="24.28515625" customWidth="1"/>
    <col min="4" max="4" width="20.7109375" customWidth="1"/>
    <col min="5" max="5" width="29.85546875" customWidth="1"/>
    <col min="6" max="6" width="23.28515625" customWidth="1"/>
    <col min="7" max="7" width="22" customWidth="1"/>
    <col min="8" max="8" width="26.42578125" customWidth="1"/>
    <col min="9" max="9" width="27.42578125" customWidth="1"/>
    <col min="10" max="10" width="23.7109375" customWidth="1"/>
    <col min="11" max="11" width="7" customWidth="1"/>
  </cols>
  <sheetData>
    <row r="1" spans="1:11" ht="51.75" customHeight="1" x14ac:dyDescent="0.25">
      <c r="A1" s="229" t="s">
        <v>95</v>
      </c>
      <c r="B1" s="229"/>
      <c r="C1" s="229"/>
      <c r="D1" s="229"/>
      <c r="E1" s="229"/>
      <c r="F1" s="229"/>
      <c r="G1" s="229"/>
      <c r="H1" s="229"/>
      <c r="I1" s="229"/>
      <c r="J1" s="229"/>
    </row>
    <row r="2" spans="1:11" ht="45" customHeight="1" thickBot="1" x14ac:dyDescent="0.3">
      <c r="A2" s="229" t="s">
        <v>139</v>
      </c>
      <c r="B2" s="229"/>
      <c r="C2" s="230"/>
      <c r="D2" s="230"/>
      <c r="E2" s="230"/>
      <c r="F2" s="230"/>
      <c r="G2" s="230"/>
      <c r="H2" s="230"/>
      <c r="I2" s="230"/>
      <c r="J2" s="230"/>
    </row>
    <row r="3" spans="1:11" ht="51.75" customHeight="1" thickBot="1" x14ac:dyDescent="0.3">
      <c r="A3" s="231" t="s">
        <v>96</v>
      </c>
      <c r="B3" s="232"/>
      <c r="C3" s="254" t="s">
        <v>2</v>
      </c>
      <c r="D3" s="235"/>
      <c r="E3" s="235"/>
      <c r="F3" s="235"/>
      <c r="G3" s="235"/>
      <c r="H3" s="235"/>
      <c r="I3" s="235"/>
      <c r="J3" s="236"/>
      <c r="K3" s="71"/>
    </row>
    <row r="4" spans="1:11" ht="48" customHeight="1" thickBot="1" x14ac:dyDescent="0.3">
      <c r="A4" s="233"/>
      <c r="B4" s="234"/>
      <c r="C4" s="32" t="s">
        <v>3</v>
      </c>
      <c r="D4" s="33" t="s">
        <v>4</v>
      </c>
      <c r="E4" s="34" t="s">
        <v>68</v>
      </c>
      <c r="F4" s="34" t="s">
        <v>69</v>
      </c>
      <c r="G4" s="33" t="s">
        <v>5</v>
      </c>
      <c r="H4" s="33" t="s">
        <v>6</v>
      </c>
      <c r="I4" s="35" t="s">
        <v>7</v>
      </c>
      <c r="J4" s="36" t="s">
        <v>8</v>
      </c>
      <c r="K4" s="71"/>
    </row>
    <row r="5" spans="1:11" ht="25.5" customHeight="1" x14ac:dyDescent="0.25">
      <c r="A5" s="237" t="s">
        <v>77</v>
      </c>
      <c r="B5" s="37" t="s">
        <v>10</v>
      </c>
      <c r="C5" s="74" t="s">
        <v>11</v>
      </c>
      <c r="D5" s="74" t="s">
        <v>11</v>
      </c>
      <c r="E5" s="74">
        <v>13</v>
      </c>
      <c r="F5" s="74">
        <v>26</v>
      </c>
      <c r="G5" s="74">
        <v>319</v>
      </c>
      <c r="H5" s="74" t="s">
        <v>11</v>
      </c>
      <c r="I5" s="75">
        <v>20</v>
      </c>
      <c r="J5" s="92">
        <f>SUM(C5:I5)</f>
        <v>378</v>
      </c>
      <c r="K5" s="71"/>
    </row>
    <row r="6" spans="1:11" ht="25.5" customHeight="1" x14ac:dyDescent="0.25">
      <c r="A6" s="238"/>
      <c r="B6" s="76" t="s">
        <v>12</v>
      </c>
      <c r="C6" s="2" t="s">
        <v>13</v>
      </c>
      <c r="D6" s="2" t="s">
        <v>13</v>
      </c>
      <c r="E6" s="2">
        <f>E5/E$11</f>
        <v>0.38235294117647056</v>
      </c>
      <c r="F6" s="2">
        <f>F5/F$11</f>
        <v>0.72222222222222221</v>
      </c>
      <c r="G6" s="2">
        <f>G5/G$11</f>
        <v>0.55000000000000004</v>
      </c>
      <c r="H6" s="2" t="s">
        <v>13</v>
      </c>
      <c r="I6" s="3">
        <f>I5/I$11</f>
        <v>0.38461538461538464</v>
      </c>
      <c r="J6" s="42">
        <f>J5/J$11</f>
        <v>0.53922967189728954</v>
      </c>
      <c r="K6" s="71"/>
    </row>
    <row r="7" spans="1:11" ht="25.5" customHeight="1" x14ac:dyDescent="0.25">
      <c r="A7" s="239" t="s">
        <v>78</v>
      </c>
      <c r="B7" s="43" t="s">
        <v>10</v>
      </c>
      <c r="C7" s="38" t="s">
        <v>11</v>
      </c>
      <c r="D7" s="38" t="s">
        <v>11</v>
      </c>
      <c r="E7" s="38">
        <v>21</v>
      </c>
      <c r="F7" s="38">
        <v>10</v>
      </c>
      <c r="G7" s="38">
        <v>260</v>
      </c>
      <c r="H7" s="38" t="s">
        <v>11</v>
      </c>
      <c r="I7" s="82">
        <v>32</v>
      </c>
      <c r="J7" s="39">
        <f>SUM(C7:I7)</f>
        <v>323</v>
      </c>
      <c r="K7" s="71"/>
    </row>
    <row r="8" spans="1:11" ht="25.5" customHeight="1" x14ac:dyDescent="0.25">
      <c r="A8" s="238"/>
      <c r="B8" s="76" t="s">
        <v>12</v>
      </c>
      <c r="C8" s="2" t="s">
        <v>13</v>
      </c>
      <c r="D8" s="2" t="s">
        <v>13</v>
      </c>
      <c r="E8" s="2">
        <f>E7/E$11</f>
        <v>0.61764705882352944</v>
      </c>
      <c r="F8" s="2">
        <f>F7/F$11</f>
        <v>0.27777777777777779</v>
      </c>
      <c r="G8" s="2">
        <f>G7/G$11</f>
        <v>0.44827586206896552</v>
      </c>
      <c r="H8" s="2" t="s">
        <v>13</v>
      </c>
      <c r="I8" s="3">
        <f>I7/I$11</f>
        <v>0.61538461538461542</v>
      </c>
      <c r="J8" s="42">
        <f>J7/J$11</f>
        <v>0.4607703281027104</v>
      </c>
      <c r="K8" s="71"/>
    </row>
    <row r="9" spans="1:11" ht="25.5" customHeight="1" x14ac:dyDescent="0.25">
      <c r="A9" s="255" t="s">
        <v>97</v>
      </c>
      <c r="B9" s="80" t="s">
        <v>10</v>
      </c>
      <c r="C9" s="44" t="s">
        <v>11</v>
      </c>
      <c r="D9" s="44" t="s">
        <v>11</v>
      </c>
      <c r="E9" s="44">
        <v>0</v>
      </c>
      <c r="F9" s="44">
        <v>0</v>
      </c>
      <c r="G9" s="44">
        <v>1</v>
      </c>
      <c r="H9" s="44" t="s">
        <v>11</v>
      </c>
      <c r="I9" s="93">
        <v>0</v>
      </c>
      <c r="J9" s="45">
        <v>0</v>
      </c>
      <c r="K9" s="71"/>
    </row>
    <row r="10" spans="1:11" ht="25.5" customHeight="1" thickBot="1" x14ac:dyDescent="0.3">
      <c r="A10" s="256"/>
      <c r="B10" s="87" t="s">
        <v>12</v>
      </c>
      <c r="C10" s="28" t="s">
        <v>13</v>
      </c>
      <c r="D10" s="28" t="s">
        <v>13</v>
      </c>
      <c r="E10" s="28">
        <f>E9/E$11</f>
        <v>0</v>
      </c>
      <c r="F10" s="28">
        <f>F9/F$11</f>
        <v>0</v>
      </c>
      <c r="G10" s="28">
        <f>G9/G$11</f>
        <v>1.7241379310344827E-3</v>
      </c>
      <c r="H10" s="28" t="s">
        <v>13</v>
      </c>
      <c r="I10" s="94">
        <f>I9/I$11</f>
        <v>0</v>
      </c>
      <c r="J10" s="94">
        <f>J9/J$11</f>
        <v>0</v>
      </c>
      <c r="K10" s="71"/>
    </row>
    <row r="11" spans="1:11" ht="25.5" customHeight="1" x14ac:dyDescent="0.25">
      <c r="A11" s="231" t="s">
        <v>98</v>
      </c>
      <c r="B11" s="37" t="s">
        <v>10</v>
      </c>
      <c r="C11" s="95" t="s">
        <v>11</v>
      </c>
      <c r="D11" s="95" t="s">
        <v>11</v>
      </c>
      <c r="E11" s="95">
        <f>E5+E7+E9</f>
        <v>34</v>
      </c>
      <c r="F11" s="95">
        <f>F5+F7+F9</f>
        <v>36</v>
      </c>
      <c r="G11" s="95">
        <f>G5+G7+G9</f>
        <v>580</v>
      </c>
      <c r="H11" s="95" t="s">
        <v>11</v>
      </c>
      <c r="I11" s="96">
        <f>I5+I7+I9</f>
        <v>52</v>
      </c>
      <c r="J11" s="47">
        <f>J5+J7+J9</f>
        <v>701</v>
      </c>
      <c r="K11" s="71"/>
    </row>
    <row r="12" spans="1:11" ht="25.5" customHeight="1" thickBot="1" x14ac:dyDescent="0.3">
      <c r="A12" s="257"/>
      <c r="B12" s="87" t="s">
        <v>12</v>
      </c>
      <c r="C12" s="8" t="s">
        <v>13</v>
      </c>
      <c r="D12" s="8" t="s">
        <v>13</v>
      </c>
      <c r="E12" s="8">
        <f t="shared" ref="E12:I12" si="0">E11/E$11</f>
        <v>1</v>
      </c>
      <c r="F12" s="8">
        <f t="shared" si="0"/>
        <v>1</v>
      </c>
      <c r="G12" s="8">
        <f t="shared" si="0"/>
        <v>1</v>
      </c>
      <c r="H12" s="8" t="s">
        <v>13</v>
      </c>
      <c r="I12" s="9">
        <f t="shared" si="0"/>
        <v>1</v>
      </c>
      <c r="J12" s="49">
        <f>J11/J$11</f>
        <v>1</v>
      </c>
      <c r="K12" s="71"/>
    </row>
    <row r="13" spans="1:11" ht="36" customHeight="1" thickBot="1" x14ac:dyDescent="0.3">
      <c r="A13" s="50"/>
      <c r="B13" s="51"/>
      <c r="C13" s="11"/>
      <c r="D13" s="11"/>
      <c r="E13" s="11"/>
      <c r="F13" s="11"/>
      <c r="G13" s="11"/>
      <c r="H13" s="11"/>
      <c r="I13" s="11"/>
      <c r="J13" s="11"/>
      <c r="K13" s="71"/>
    </row>
    <row r="14" spans="1:11" ht="41.25" customHeight="1" thickBot="1" x14ac:dyDescent="0.3">
      <c r="A14" s="97" t="s">
        <v>99</v>
      </c>
      <c r="B14" s="57" t="s">
        <v>10</v>
      </c>
      <c r="C14" s="98" t="s">
        <v>11</v>
      </c>
      <c r="D14" s="98" t="s">
        <v>11</v>
      </c>
      <c r="E14" s="98">
        <v>0</v>
      </c>
      <c r="F14" s="98">
        <v>0</v>
      </c>
      <c r="G14" s="98">
        <v>0</v>
      </c>
      <c r="H14" s="98" t="s">
        <v>11</v>
      </c>
      <c r="I14" s="99">
        <v>0</v>
      </c>
      <c r="J14" s="100">
        <f>SUM(C14:I14)</f>
        <v>0</v>
      </c>
      <c r="K14" s="71"/>
    </row>
    <row r="15" spans="1:11" ht="51" customHeight="1" thickBot="1" x14ac:dyDescent="0.3">
      <c r="A15" s="56" t="s">
        <v>101</v>
      </c>
      <c r="B15" s="57" t="s">
        <v>10</v>
      </c>
      <c r="C15" s="58" t="s">
        <v>11</v>
      </c>
      <c r="D15" s="58" t="s">
        <v>11</v>
      </c>
      <c r="E15" s="58">
        <f>E5+E7+E9+E14</f>
        <v>34</v>
      </c>
      <c r="F15" s="58">
        <f>F5+F7+F9+F14</f>
        <v>36</v>
      </c>
      <c r="G15" s="58">
        <f>G5+G7+G9+G14</f>
        <v>580</v>
      </c>
      <c r="H15" s="58" t="s">
        <v>11</v>
      </c>
      <c r="I15" s="59">
        <f>I5+I7+I9+I14</f>
        <v>52</v>
      </c>
      <c r="J15" s="60">
        <f>SUM(C15:I15)</f>
        <v>702</v>
      </c>
      <c r="K15" s="71"/>
    </row>
    <row r="16" spans="1:11" ht="38.25" customHeight="1" thickBot="1" x14ac:dyDescent="0.3">
      <c r="A16" s="219"/>
      <c r="B16" s="51"/>
      <c r="C16" s="61"/>
      <c r="D16" s="61"/>
      <c r="E16" s="61"/>
      <c r="F16" s="61"/>
      <c r="G16" s="101"/>
      <c r="H16" s="61"/>
      <c r="I16" s="61"/>
      <c r="J16" s="62"/>
      <c r="K16" s="71"/>
    </row>
    <row r="17" spans="1:11" ht="51" customHeight="1" thickBot="1" x14ac:dyDescent="0.3">
      <c r="A17" s="56" t="s">
        <v>102</v>
      </c>
      <c r="B17" s="102" t="s">
        <v>81</v>
      </c>
      <c r="C17" s="103" t="s">
        <v>13</v>
      </c>
      <c r="D17" s="104" t="s">
        <v>13</v>
      </c>
      <c r="E17" s="104">
        <f t="shared" ref="E17:J17" si="1">E15/E19</f>
        <v>0.18279569892473119</v>
      </c>
      <c r="F17" s="104">
        <f t="shared" si="1"/>
        <v>0.27906976744186046</v>
      </c>
      <c r="G17" s="104">
        <f t="shared" si="1"/>
        <v>0.70991432068543447</v>
      </c>
      <c r="H17" s="103" t="s">
        <v>13</v>
      </c>
      <c r="I17" s="105">
        <f t="shared" si="1"/>
        <v>0.37956204379562042</v>
      </c>
      <c r="J17" s="106">
        <f t="shared" si="1"/>
        <v>0.55319148936170215</v>
      </c>
      <c r="K17" s="71"/>
    </row>
    <row r="18" spans="1:11" ht="37.5" customHeight="1" thickBot="1" x14ac:dyDescent="0.3">
      <c r="A18" s="50"/>
      <c r="B18" s="51"/>
      <c r="C18" s="11"/>
      <c r="D18" s="11"/>
      <c r="E18" s="11"/>
      <c r="F18" s="11"/>
      <c r="G18" s="11"/>
      <c r="H18" s="11"/>
      <c r="I18" s="11"/>
      <c r="J18" s="11"/>
      <c r="K18" s="71"/>
    </row>
    <row r="19" spans="1:11" ht="89.45" customHeight="1" thickBot="1" x14ac:dyDescent="0.3">
      <c r="A19" s="56" t="s">
        <v>143</v>
      </c>
      <c r="B19" s="57" t="s">
        <v>10</v>
      </c>
      <c r="C19" s="58" t="s">
        <v>11</v>
      </c>
      <c r="D19" s="58" t="s">
        <v>11</v>
      </c>
      <c r="E19" s="58">
        <v>186</v>
      </c>
      <c r="F19" s="58">
        <v>129</v>
      </c>
      <c r="G19" s="58">
        <v>817</v>
      </c>
      <c r="H19" s="58" t="s">
        <v>11</v>
      </c>
      <c r="I19" s="59">
        <v>137</v>
      </c>
      <c r="J19" s="60">
        <f>SUM(C19:I19)</f>
        <v>1269</v>
      </c>
      <c r="K19" s="71"/>
    </row>
    <row r="20" spans="1:11" ht="57.75" customHeight="1" thickBot="1" x14ac:dyDescent="0.3">
      <c r="A20" s="71"/>
      <c r="B20" s="71"/>
      <c r="C20" s="71"/>
      <c r="D20" s="71"/>
      <c r="E20" s="71"/>
      <c r="F20" s="71"/>
      <c r="G20" s="71"/>
      <c r="H20" s="71"/>
      <c r="I20" s="71"/>
      <c r="J20" s="71"/>
      <c r="K20" s="71"/>
    </row>
    <row r="21" spans="1:11" ht="49.5" customHeight="1" x14ac:dyDescent="0.25">
      <c r="A21" s="242" t="s">
        <v>29</v>
      </c>
      <c r="B21" s="243"/>
      <c r="C21" s="243"/>
      <c r="D21" s="1"/>
      <c r="E21" s="1"/>
      <c r="F21" s="1"/>
      <c r="G21" s="1"/>
      <c r="H21" s="1"/>
      <c r="I21" s="1"/>
      <c r="J21" s="63"/>
      <c r="K21" s="71"/>
    </row>
    <row r="22" spans="1:11" ht="45" customHeight="1" x14ac:dyDescent="0.25">
      <c r="A22" s="244" t="s">
        <v>30</v>
      </c>
      <c r="B22" s="245"/>
      <c r="C22" s="64">
        <v>0</v>
      </c>
      <c r="D22" s="65">
        <v>0</v>
      </c>
      <c r="E22" s="65">
        <v>2</v>
      </c>
      <c r="F22" s="65">
        <v>2</v>
      </c>
      <c r="G22" s="65">
        <v>3</v>
      </c>
      <c r="H22" s="65">
        <v>0</v>
      </c>
      <c r="I22" s="65">
        <v>1</v>
      </c>
      <c r="J22" s="66">
        <f>SUM(C22:I22)</f>
        <v>8</v>
      </c>
      <c r="K22" s="71"/>
    </row>
    <row r="23" spans="1:11" ht="45" customHeight="1" thickBot="1" x14ac:dyDescent="0.3">
      <c r="A23" s="246" t="s">
        <v>31</v>
      </c>
      <c r="B23" s="247"/>
      <c r="C23" s="67">
        <v>0</v>
      </c>
      <c r="D23" s="68">
        <v>0</v>
      </c>
      <c r="E23" s="68">
        <v>2</v>
      </c>
      <c r="F23" s="68">
        <v>2</v>
      </c>
      <c r="G23" s="68">
        <v>3</v>
      </c>
      <c r="H23" s="68">
        <v>0</v>
      </c>
      <c r="I23" s="69">
        <v>1</v>
      </c>
      <c r="J23" s="70">
        <f>SUM(C23:I23)</f>
        <v>8</v>
      </c>
      <c r="K23" s="71"/>
    </row>
    <row r="24" spans="1:11" ht="31.5" customHeight="1" x14ac:dyDescent="0.25">
      <c r="A24" s="71" t="s">
        <v>32</v>
      </c>
      <c r="B24" s="72"/>
      <c r="C24" s="73"/>
      <c r="D24" s="73"/>
      <c r="E24" s="73"/>
      <c r="F24" s="73"/>
      <c r="G24" s="73"/>
      <c r="H24" s="73"/>
      <c r="I24" s="73"/>
      <c r="J24" s="73"/>
      <c r="K24" s="71"/>
    </row>
    <row r="25" spans="1:11" ht="16.5" customHeight="1" x14ac:dyDescent="0.25">
      <c r="A25" s="71"/>
      <c r="B25" s="72"/>
      <c r="C25" s="91"/>
      <c r="D25" s="91"/>
      <c r="E25" s="91"/>
      <c r="F25" s="91"/>
      <c r="G25" s="91"/>
      <c r="H25" s="91"/>
      <c r="I25" s="91"/>
      <c r="J25" s="91"/>
      <c r="K25" s="71"/>
    </row>
    <row r="26" spans="1:11" ht="45" customHeight="1" x14ac:dyDescent="0.25">
      <c r="A26" s="253" t="s">
        <v>103</v>
      </c>
      <c r="B26" s="253"/>
      <c r="C26" s="253"/>
      <c r="D26" s="253"/>
      <c r="E26" s="253"/>
      <c r="F26" s="253"/>
      <c r="G26" s="253"/>
      <c r="H26" s="253"/>
      <c r="I26" s="253"/>
      <c r="J26" s="253"/>
      <c r="K26" s="71"/>
    </row>
  </sheetData>
  <mergeCells count="12">
    <mergeCell ref="A9:A10"/>
    <mergeCell ref="A11:A12"/>
    <mergeCell ref="A21:C21"/>
    <mergeCell ref="A22:B22"/>
    <mergeCell ref="A23:B23"/>
    <mergeCell ref="A26:J26"/>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43" orientation="landscape" r:id="rId1"/>
  <headerFooter>
    <oddFooter>&amp;L&amp;F&amp;C&amp;A&amp;R&amp;P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E783C-87D4-4EB1-93E8-0DFA5C9437CF}">
  <sheetPr>
    <tabColor rgb="FF00FF00"/>
    <pageSetUpPr fitToPage="1"/>
  </sheetPr>
  <dimension ref="A1:Z42"/>
  <sheetViews>
    <sheetView zoomScale="44" zoomScaleNormal="44" zoomScaleSheetLayoutView="71" workbookViewId="0">
      <selection sqref="A1:Z1"/>
    </sheetView>
  </sheetViews>
  <sheetFormatPr baseColWidth="10" defaultColWidth="11.42578125" defaultRowHeight="15" x14ac:dyDescent="0.25"/>
  <cols>
    <col min="1" max="1" width="36.7109375" customWidth="1"/>
    <col min="2" max="2" width="9.42578125" customWidth="1"/>
    <col min="3" max="26" width="13.140625" customWidth="1"/>
  </cols>
  <sheetData>
    <row r="1" spans="1:26" ht="58.5" customHeight="1" x14ac:dyDescent="0.25">
      <c r="A1" s="258" t="s">
        <v>132</v>
      </c>
      <c r="B1" s="258"/>
      <c r="C1" s="258"/>
      <c r="D1" s="258"/>
      <c r="E1" s="258"/>
      <c r="F1" s="258"/>
      <c r="G1" s="258"/>
      <c r="H1" s="258"/>
      <c r="I1" s="258"/>
      <c r="J1" s="258"/>
      <c r="K1" s="258"/>
      <c r="L1" s="258"/>
      <c r="M1" s="258"/>
      <c r="N1" s="258"/>
      <c r="O1" s="258"/>
      <c r="P1" s="258"/>
      <c r="Q1" s="258"/>
      <c r="R1" s="258"/>
      <c r="S1" s="258"/>
      <c r="T1" s="258"/>
      <c r="U1" s="258"/>
      <c r="V1" s="258"/>
      <c r="W1" s="258"/>
      <c r="X1" s="258"/>
      <c r="Y1" s="258"/>
      <c r="Z1" s="258"/>
    </row>
    <row r="2" spans="1:26" ht="32.25" thickBot="1" x14ac:dyDescent="0.3">
      <c r="A2" s="258" t="s">
        <v>144</v>
      </c>
      <c r="B2" s="259"/>
      <c r="C2" s="259"/>
      <c r="D2" s="259"/>
      <c r="E2" s="259"/>
      <c r="F2" s="259"/>
      <c r="G2" s="259"/>
      <c r="H2" s="259"/>
      <c r="I2" s="259"/>
      <c r="J2" s="259"/>
      <c r="K2" s="259"/>
      <c r="L2" s="259"/>
      <c r="M2" s="259"/>
      <c r="N2" s="259"/>
      <c r="O2" s="259"/>
      <c r="P2" s="259"/>
      <c r="Q2" s="259"/>
      <c r="R2" s="259"/>
      <c r="S2" s="259"/>
      <c r="T2" s="259"/>
      <c r="U2" s="259"/>
      <c r="V2" s="259"/>
      <c r="W2" s="259"/>
      <c r="X2" s="259"/>
      <c r="Y2" s="259"/>
      <c r="Z2" s="259"/>
    </row>
    <row r="3" spans="1:26" ht="51.75" customHeight="1" thickBot="1" x14ac:dyDescent="0.3">
      <c r="A3" s="260" t="s">
        <v>76</v>
      </c>
      <c r="B3" s="261"/>
      <c r="C3" s="254" t="s">
        <v>2</v>
      </c>
      <c r="D3" s="235"/>
      <c r="E3" s="235"/>
      <c r="F3" s="235"/>
      <c r="G3" s="235"/>
      <c r="H3" s="235"/>
      <c r="I3" s="235"/>
      <c r="J3" s="235"/>
      <c r="K3" s="235"/>
      <c r="L3" s="235"/>
      <c r="M3" s="235"/>
      <c r="N3" s="235"/>
      <c r="O3" s="235"/>
      <c r="P3" s="235"/>
      <c r="Q3" s="235"/>
      <c r="R3" s="235"/>
      <c r="S3" s="235"/>
      <c r="T3" s="235"/>
      <c r="U3" s="235"/>
      <c r="V3" s="235"/>
      <c r="W3" s="235"/>
      <c r="X3" s="235"/>
      <c r="Y3" s="235"/>
      <c r="Z3" s="236"/>
    </row>
    <row r="4" spans="1:26" ht="66" customHeight="1" x14ac:dyDescent="0.25">
      <c r="A4" s="262"/>
      <c r="B4" s="263"/>
      <c r="C4" s="266" t="s">
        <v>3</v>
      </c>
      <c r="D4" s="267"/>
      <c r="E4" s="268"/>
      <c r="F4" s="266" t="s">
        <v>4</v>
      </c>
      <c r="G4" s="267"/>
      <c r="H4" s="268"/>
      <c r="I4" s="266" t="s">
        <v>68</v>
      </c>
      <c r="J4" s="267"/>
      <c r="K4" s="268"/>
      <c r="L4" s="266" t="s">
        <v>69</v>
      </c>
      <c r="M4" s="267"/>
      <c r="N4" s="268"/>
      <c r="O4" s="269" t="s">
        <v>5</v>
      </c>
      <c r="P4" s="267"/>
      <c r="Q4" s="268"/>
      <c r="R4" s="266" t="s">
        <v>6</v>
      </c>
      <c r="S4" s="267"/>
      <c r="T4" s="268"/>
      <c r="U4" s="269" t="s">
        <v>7</v>
      </c>
      <c r="V4" s="267"/>
      <c r="W4" s="268"/>
      <c r="X4" s="269" t="s">
        <v>8</v>
      </c>
      <c r="Y4" s="267"/>
      <c r="Z4" s="268"/>
    </row>
    <row r="5" spans="1:26" ht="48" customHeight="1" thickBot="1" x14ac:dyDescent="0.3">
      <c r="A5" s="264"/>
      <c r="B5" s="265"/>
      <c r="C5" s="107" t="s">
        <v>77</v>
      </c>
      <c r="D5" s="108" t="s">
        <v>78</v>
      </c>
      <c r="E5" s="109" t="s">
        <v>79</v>
      </c>
      <c r="F5" s="107" t="s">
        <v>77</v>
      </c>
      <c r="G5" s="108" t="s">
        <v>78</v>
      </c>
      <c r="H5" s="109" t="s">
        <v>79</v>
      </c>
      <c r="I5" s="107" t="s">
        <v>77</v>
      </c>
      <c r="J5" s="108" t="s">
        <v>78</v>
      </c>
      <c r="K5" s="109" t="s">
        <v>79</v>
      </c>
      <c r="L5" s="107" t="s">
        <v>77</v>
      </c>
      <c r="M5" s="108" t="s">
        <v>78</v>
      </c>
      <c r="N5" s="109" t="s">
        <v>79</v>
      </c>
      <c r="O5" s="107" t="s">
        <v>77</v>
      </c>
      <c r="P5" s="108" t="s">
        <v>78</v>
      </c>
      <c r="Q5" s="109" t="s">
        <v>79</v>
      </c>
      <c r="R5" s="107" t="s">
        <v>77</v>
      </c>
      <c r="S5" s="108" t="s">
        <v>78</v>
      </c>
      <c r="T5" s="109" t="s">
        <v>79</v>
      </c>
      <c r="U5" s="107" t="s">
        <v>77</v>
      </c>
      <c r="V5" s="108" t="s">
        <v>78</v>
      </c>
      <c r="W5" s="109" t="s">
        <v>79</v>
      </c>
      <c r="X5" s="107" t="s">
        <v>77</v>
      </c>
      <c r="Y5" s="108" t="s">
        <v>78</v>
      </c>
      <c r="Z5" s="109" t="s">
        <v>79</v>
      </c>
    </row>
    <row r="6" spans="1:26" ht="34.5" customHeight="1" x14ac:dyDescent="0.25">
      <c r="A6" s="271" t="s">
        <v>80</v>
      </c>
      <c r="B6" s="110" t="s">
        <v>35</v>
      </c>
      <c r="C6" s="111" t="s">
        <v>11</v>
      </c>
      <c r="D6" s="112" t="s">
        <v>11</v>
      </c>
      <c r="E6" s="113" t="s">
        <v>11</v>
      </c>
      <c r="F6" s="111" t="s">
        <v>11</v>
      </c>
      <c r="G6" s="112" t="s">
        <v>11</v>
      </c>
      <c r="H6" s="113" t="s">
        <v>11</v>
      </c>
      <c r="I6" s="111">
        <v>0</v>
      </c>
      <c r="J6" s="112">
        <v>13</v>
      </c>
      <c r="K6" s="113">
        <f t="shared" ref="K6" si="0">I6+J6</f>
        <v>13</v>
      </c>
      <c r="L6" s="111">
        <v>0</v>
      </c>
      <c r="M6" s="112">
        <v>0</v>
      </c>
      <c r="N6" s="113">
        <f t="shared" ref="N6" si="1">L6+M6</f>
        <v>0</v>
      </c>
      <c r="O6" s="111">
        <v>1</v>
      </c>
      <c r="P6" s="112">
        <v>1</v>
      </c>
      <c r="Q6" s="113">
        <f t="shared" ref="Q6" si="2">O6+P6</f>
        <v>2</v>
      </c>
      <c r="R6" s="111" t="s">
        <v>11</v>
      </c>
      <c r="S6" s="112" t="s">
        <v>11</v>
      </c>
      <c r="T6" s="113" t="s">
        <v>11</v>
      </c>
      <c r="U6" s="111">
        <v>0</v>
      </c>
      <c r="V6" s="112">
        <v>0</v>
      </c>
      <c r="W6" s="113">
        <f t="shared" ref="W6" si="3">U6+V6</f>
        <v>0</v>
      </c>
      <c r="X6" s="111">
        <f>I6+L6+O6+U6</f>
        <v>1</v>
      </c>
      <c r="Y6" s="112">
        <f>J6+M6+P6+V6</f>
        <v>14</v>
      </c>
      <c r="Z6" s="113">
        <f>+Y6+X6</f>
        <v>15</v>
      </c>
    </row>
    <row r="7" spans="1:26" ht="31.9" customHeight="1" x14ac:dyDescent="0.25">
      <c r="A7" s="270"/>
      <c r="B7" s="114" t="s">
        <v>81</v>
      </c>
      <c r="C7" s="12" t="s">
        <v>13</v>
      </c>
      <c r="D7" s="13" t="s">
        <v>13</v>
      </c>
      <c r="E7" s="14" t="s">
        <v>13</v>
      </c>
      <c r="F7" s="12" t="s">
        <v>13</v>
      </c>
      <c r="G7" s="13" t="s">
        <v>13</v>
      </c>
      <c r="H7" s="14" t="s">
        <v>13</v>
      </c>
      <c r="I7" s="12">
        <f t="shared" ref="I7:Z7" si="4">I6/I$28</f>
        <v>0</v>
      </c>
      <c r="J7" s="13">
        <f t="shared" si="4"/>
        <v>0.16250000000000001</v>
      </c>
      <c r="K7" s="14">
        <f t="shared" si="4"/>
        <v>9.9236641221374045E-2</v>
      </c>
      <c r="L7" s="12">
        <f t="shared" si="4"/>
        <v>0</v>
      </c>
      <c r="M7" s="13">
        <f t="shared" si="4"/>
        <v>0</v>
      </c>
      <c r="N7" s="14">
        <f t="shared" si="4"/>
        <v>0</v>
      </c>
      <c r="O7" s="12">
        <f t="shared" si="4"/>
        <v>2.6246719160104987E-3</v>
      </c>
      <c r="P7" s="13">
        <f t="shared" si="4"/>
        <v>2.7397260273972603E-3</v>
      </c>
      <c r="Q7" s="14">
        <f t="shared" si="4"/>
        <v>2.6809651474530832E-3</v>
      </c>
      <c r="R7" s="12" t="s">
        <v>13</v>
      </c>
      <c r="S7" s="13" t="s">
        <v>13</v>
      </c>
      <c r="T7" s="14" t="s">
        <v>13</v>
      </c>
      <c r="U7" s="12">
        <f t="shared" si="4"/>
        <v>0</v>
      </c>
      <c r="V7" s="13">
        <f t="shared" si="4"/>
        <v>0</v>
      </c>
      <c r="W7" s="14">
        <f t="shared" si="4"/>
        <v>0</v>
      </c>
      <c r="X7" s="12">
        <f t="shared" si="4"/>
        <v>1.6694490818030051E-3</v>
      </c>
      <c r="Y7" s="13">
        <f t="shared" si="4"/>
        <v>2.6415094339622643E-2</v>
      </c>
      <c r="Z7" s="14">
        <f t="shared" si="4"/>
        <v>1.3286093888396812E-2</v>
      </c>
    </row>
    <row r="8" spans="1:26" ht="28.5" customHeight="1" x14ac:dyDescent="0.25">
      <c r="A8" s="272" t="s">
        <v>82</v>
      </c>
      <c r="B8" s="115" t="s">
        <v>35</v>
      </c>
      <c r="C8" s="116" t="s">
        <v>11</v>
      </c>
      <c r="D8" s="117" t="s">
        <v>11</v>
      </c>
      <c r="E8" s="118" t="s">
        <v>11</v>
      </c>
      <c r="F8" s="116" t="s">
        <v>11</v>
      </c>
      <c r="G8" s="117" t="s">
        <v>11</v>
      </c>
      <c r="H8" s="118" t="s">
        <v>11</v>
      </c>
      <c r="I8" s="116">
        <v>5</v>
      </c>
      <c r="J8" s="117">
        <v>13</v>
      </c>
      <c r="K8" s="118">
        <f t="shared" ref="K8" si="5">I8+J8</f>
        <v>18</v>
      </c>
      <c r="L8" s="116">
        <v>10</v>
      </c>
      <c r="M8" s="117">
        <v>2</v>
      </c>
      <c r="N8" s="118">
        <f t="shared" ref="N8" si="6">L8+M8</f>
        <v>12</v>
      </c>
      <c r="O8" s="116">
        <v>74</v>
      </c>
      <c r="P8" s="117">
        <v>52</v>
      </c>
      <c r="Q8" s="118">
        <f t="shared" ref="Q8" si="7">O8+P8</f>
        <v>126</v>
      </c>
      <c r="R8" s="116" t="s">
        <v>11</v>
      </c>
      <c r="S8" s="117" t="s">
        <v>11</v>
      </c>
      <c r="T8" s="118" t="s">
        <v>11</v>
      </c>
      <c r="U8" s="116">
        <v>2</v>
      </c>
      <c r="V8" s="117">
        <v>2</v>
      </c>
      <c r="W8" s="118">
        <f t="shared" ref="W8" si="8">U8+V8</f>
        <v>4</v>
      </c>
      <c r="X8" s="116">
        <f t="shared" ref="X8:Y8" si="9">I8+L8+O8+U8</f>
        <v>91</v>
      </c>
      <c r="Y8" s="117">
        <f t="shared" si="9"/>
        <v>69</v>
      </c>
      <c r="Z8" s="118">
        <f t="shared" ref="Z8" si="10">+Y8+X8</f>
        <v>160</v>
      </c>
    </row>
    <row r="9" spans="1:26" ht="31.5" customHeight="1" x14ac:dyDescent="0.25">
      <c r="A9" s="270"/>
      <c r="B9" s="114" t="s">
        <v>81</v>
      </c>
      <c r="C9" s="12" t="s">
        <v>13</v>
      </c>
      <c r="D9" s="13" t="s">
        <v>13</v>
      </c>
      <c r="E9" s="14" t="s">
        <v>13</v>
      </c>
      <c r="F9" s="12" t="s">
        <v>13</v>
      </c>
      <c r="G9" s="13" t="s">
        <v>13</v>
      </c>
      <c r="H9" s="14" t="s">
        <v>13</v>
      </c>
      <c r="I9" s="12">
        <f t="shared" ref="I9:Z9" si="11">I8/I$28</f>
        <v>9.8039215686274508E-2</v>
      </c>
      <c r="J9" s="13">
        <f t="shared" si="11"/>
        <v>0.16250000000000001</v>
      </c>
      <c r="K9" s="14">
        <f t="shared" si="11"/>
        <v>0.13740458015267176</v>
      </c>
      <c r="L9" s="12">
        <f t="shared" si="11"/>
        <v>8.6206896551724144E-2</v>
      </c>
      <c r="M9" s="13">
        <f t="shared" si="11"/>
        <v>0.15384615384615385</v>
      </c>
      <c r="N9" s="14">
        <f t="shared" si="11"/>
        <v>9.3023255813953487E-2</v>
      </c>
      <c r="O9" s="12">
        <f t="shared" si="11"/>
        <v>0.1942257217847769</v>
      </c>
      <c r="P9" s="13">
        <f t="shared" si="11"/>
        <v>0.14246575342465753</v>
      </c>
      <c r="Q9" s="14">
        <f t="shared" si="11"/>
        <v>0.16890080428954424</v>
      </c>
      <c r="R9" s="12" t="s">
        <v>13</v>
      </c>
      <c r="S9" s="13" t="s">
        <v>13</v>
      </c>
      <c r="T9" s="14" t="s">
        <v>13</v>
      </c>
      <c r="U9" s="12">
        <f t="shared" si="11"/>
        <v>3.9215686274509803E-2</v>
      </c>
      <c r="V9" s="13">
        <f t="shared" si="11"/>
        <v>2.7777777777777776E-2</v>
      </c>
      <c r="W9" s="14">
        <f t="shared" si="11"/>
        <v>3.2520325203252036E-2</v>
      </c>
      <c r="X9" s="12">
        <f t="shared" si="11"/>
        <v>0.15191986644407346</v>
      </c>
      <c r="Y9" s="13">
        <f t="shared" si="11"/>
        <v>0.13018867924528302</v>
      </c>
      <c r="Z9" s="14">
        <f t="shared" si="11"/>
        <v>0.141718334809566</v>
      </c>
    </row>
    <row r="10" spans="1:26" ht="31.5" customHeight="1" x14ac:dyDescent="0.25">
      <c r="A10" s="272" t="s">
        <v>83</v>
      </c>
      <c r="B10" s="115" t="s">
        <v>35</v>
      </c>
      <c r="C10" s="116" t="s">
        <v>11</v>
      </c>
      <c r="D10" s="117" t="s">
        <v>11</v>
      </c>
      <c r="E10" s="118" t="s">
        <v>11</v>
      </c>
      <c r="F10" s="116" t="s">
        <v>11</v>
      </c>
      <c r="G10" s="117" t="s">
        <v>11</v>
      </c>
      <c r="H10" s="118" t="s">
        <v>11</v>
      </c>
      <c r="I10" s="116">
        <v>8</v>
      </c>
      <c r="J10" s="117">
        <v>9</v>
      </c>
      <c r="K10" s="118">
        <f t="shared" ref="K10" si="12">I10+J10</f>
        <v>17</v>
      </c>
      <c r="L10" s="116">
        <v>6</v>
      </c>
      <c r="M10" s="117">
        <v>3</v>
      </c>
      <c r="N10" s="118">
        <f t="shared" ref="N10" si="13">L10+M10</f>
        <v>9</v>
      </c>
      <c r="O10" s="116">
        <v>56</v>
      </c>
      <c r="P10" s="117">
        <v>48</v>
      </c>
      <c r="Q10" s="118">
        <f t="shared" ref="Q10" si="14">O10+P10</f>
        <v>104</v>
      </c>
      <c r="R10" s="116" t="s">
        <v>11</v>
      </c>
      <c r="S10" s="117" t="s">
        <v>11</v>
      </c>
      <c r="T10" s="118" t="s">
        <v>11</v>
      </c>
      <c r="U10" s="116">
        <v>4</v>
      </c>
      <c r="V10" s="117">
        <v>7</v>
      </c>
      <c r="W10" s="118">
        <f t="shared" ref="W10" si="15">U10+V10</f>
        <v>11</v>
      </c>
      <c r="X10" s="116">
        <f t="shared" ref="X10:Y10" si="16">I10+L10+O10+U10</f>
        <v>74</v>
      </c>
      <c r="Y10" s="117">
        <f t="shared" si="16"/>
        <v>67</v>
      </c>
      <c r="Z10" s="118">
        <f t="shared" ref="Z10" si="17">+Y10+X10</f>
        <v>141</v>
      </c>
    </row>
    <row r="11" spans="1:26" ht="31.5" customHeight="1" x14ac:dyDescent="0.25">
      <c r="A11" s="270"/>
      <c r="B11" s="114" t="s">
        <v>81</v>
      </c>
      <c r="C11" s="12" t="s">
        <v>13</v>
      </c>
      <c r="D11" s="13" t="s">
        <v>13</v>
      </c>
      <c r="E11" s="14" t="s">
        <v>13</v>
      </c>
      <c r="F11" s="12" t="s">
        <v>13</v>
      </c>
      <c r="G11" s="13" t="s">
        <v>13</v>
      </c>
      <c r="H11" s="14" t="s">
        <v>13</v>
      </c>
      <c r="I11" s="12">
        <f t="shared" ref="I11:Z11" si="18">I10/I$28</f>
        <v>0.15686274509803921</v>
      </c>
      <c r="J11" s="13">
        <f t="shared" si="18"/>
        <v>0.1125</v>
      </c>
      <c r="K11" s="14">
        <f t="shared" si="18"/>
        <v>0.12977099236641221</v>
      </c>
      <c r="L11" s="12">
        <f t="shared" si="18"/>
        <v>5.1724137931034482E-2</v>
      </c>
      <c r="M11" s="13">
        <f t="shared" si="18"/>
        <v>0.23076923076923078</v>
      </c>
      <c r="N11" s="14">
        <f t="shared" si="18"/>
        <v>6.9767441860465115E-2</v>
      </c>
      <c r="O11" s="12">
        <f t="shared" si="18"/>
        <v>0.14698162729658792</v>
      </c>
      <c r="P11" s="13">
        <f t="shared" si="18"/>
        <v>0.13150684931506848</v>
      </c>
      <c r="Q11" s="14">
        <f t="shared" si="18"/>
        <v>0.13941018766756033</v>
      </c>
      <c r="R11" s="12" t="s">
        <v>13</v>
      </c>
      <c r="S11" s="13" t="s">
        <v>13</v>
      </c>
      <c r="T11" s="14" t="s">
        <v>13</v>
      </c>
      <c r="U11" s="12">
        <f t="shared" si="18"/>
        <v>7.8431372549019607E-2</v>
      </c>
      <c r="V11" s="13">
        <f t="shared" si="18"/>
        <v>9.7222222222222224E-2</v>
      </c>
      <c r="W11" s="14">
        <f t="shared" si="18"/>
        <v>8.943089430894309E-2</v>
      </c>
      <c r="X11" s="12">
        <f t="shared" si="18"/>
        <v>0.12353923205342238</v>
      </c>
      <c r="Y11" s="13">
        <f t="shared" si="18"/>
        <v>0.12641509433962264</v>
      </c>
      <c r="Z11" s="14">
        <f t="shared" si="18"/>
        <v>0.12488928255093003</v>
      </c>
    </row>
    <row r="12" spans="1:26" ht="31.5" customHeight="1" x14ac:dyDescent="0.25">
      <c r="A12" s="270" t="s">
        <v>84</v>
      </c>
      <c r="B12" s="115" t="s">
        <v>35</v>
      </c>
      <c r="C12" s="116" t="s">
        <v>11</v>
      </c>
      <c r="D12" s="117" t="s">
        <v>11</v>
      </c>
      <c r="E12" s="118" t="s">
        <v>11</v>
      </c>
      <c r="F12" s="116" t="s">
        <v>11</v>
      </c>
      <c r="G12" s="117" t="s">
        <v>11</v>
      </c>
      <c r="H12" s="118" t="s">
        <v>11</v>
      </c>
      <c r="I12" s="116">
        <v>8</v>
      </c>
      <c r="J12" s="117">
        <v>8</v>
      </c>
      <c r="K12" s="118">
        <f t="shared" ref="K12" si="19">I12+J12</f>
        <v>16</v>
      </c>
      <c r="L12" s="116">
        <v>5</v>
      </c>
      <c r="M12" s="117">
        <v>2</v>
      </c>
      <c r="N12" s="118">
        <f t="shared" ref="N12" si="20">L12+M12</f>
        <v>7</v>
      </c>
      <c r="O12" s="116">
        <v>42</v>
      </c>
      <c r="P12" s="117">
        <v>60</v>
      </c>
      <c r="Q12" s="118">
        <f t="shared" ref="Q12" si="21">O12+P12</f>
        <v>102</v>
      </c>
      <c r="R12" s="116" t="s">
        <v>11</v>
      </c>
      <c r="S12" s="117" t="s">
        <v>11</v>
      </c>
      <c r="T12" s="118" t="s">
        <v>11</v>
      </c>
      <c r="U12" s="116">
        <v>6</v>
      </c>
      <c r="V12" s="117">
        <v>4</v>
      </c>
      <c r="W12" s="118">
        <f t="shared" ref="W12" si="22">U12+V12</f>
        <v>10</v>
      </c>
      <c r="X12" s="116">
        <f t="shared" ref="X12:Y12" si="23">I12+L12+O12+U12</f>
        <v>61</v>
      </c>
      <c r="Y12" s="117">
        <f t="shared" si="23"/>
        <v>74</v>
      </c>
      <c r="Z12" s="118">
        <f t="shared" ref="Z12" si="24">+Y12+X12</f>
        <v>135</v>
      </c>
    </row>
    <row r="13" spans="1:26" ht="31.5" customHeight="1" x14ac:dyDescent="0.25">
      <c r="A13" s="270"/>
      <c r="B13" s="114" t="s">
        <v>81</v>
      </c>
      <c r="C13" s="12" t="s">
        <v>13</v>
      </c>
      <c r="D13" s="13" t="s">
        <v>13</v>
      </c>
      <c r="E13" s="14" t="s">
        <v>13</v>
      </c>
      <c r="F13" s="12" t="s">
        <v>13</v>
      </c>
      <c r="G13" s="13" t="s">
        <v>13</v>
      </c>
      <c r="H13" s="14" t="s">
        <v>13</v>
      </c>
      <c r="I13" s="12">
        <f t="shared" ref="I13:Z13" si="25">I12/I$28</f>
        <v>0.15686274509803921</v>
      </c>
      <c r="J13" s="13">
        <f t="shared" si="25"/>
        <v>0.1</v>
      </c>
      <c r="K13" s="14">
        <f t="shared" si="25"/>
        <v>0.12213740458015267</v>
      </c>
      <c r="L13" s="12">
        <f t="shared" si="25"/>
        <v>4.3103448275862072E-2</v>
      </c>
      <c r="M13" s="13">
        <f t="shared" si="25"/>
        <v>0.15384615384615385</v>
      </c>
      <c r="N13" s="14">
        <f t="shared" si="25"/>
        <v>5.4263565891472867E-2</v>
      </c>
      <c r="O13" s="12">
        <f t="shared" si="25"/>
        <v>0.11023622047244094</v>
      </c>
      <c r="P13" s="13">
        <f t="shared" si="25"/>
        <v>0.16438356164383561</v>
      </c>
      <c r="Q13" s="14">
        <f t="shared" si="25"/>
        <v>0.13672922252010725</v>
      </c>
      <c r="R13" s="12" t="s">
        <v>13</v>
      </c>
      <c r="S13" s="13" t="s">
        <v>13</v>
      </c>
      <c r="T13" s="14" t="s">
        <v>13</v>
      </c>
      <c r="U13" s="12">
        <f t="shared" si="25"/>
        <v>0.11764705882352941</v>
      </c>
      <c r="V13" s="13">
        <f t="shared" si="25"/>
        <v>5.5555555555555552E-2</v>
      </c>
      <c r="W13" s="14">
        <f t="shared" si="25"/>
        <v>8.1300813008130079E-2</v>
      </c>
      <c r="X13" s="12">
        <f t="shared" si="25"/>
        <v>0.1018363939899833</v>
      </c>
      <c r="Y13" s="13">
        <f t="shared" si="25"/>
        <v>0.13962264150943396</v>
      </c>
      <c r="Z13" s="14">
        <f t="shared" si="25"/>
        <v>0.11957484499557131</v>
      </c>
    </row>
    <row r="14" spans="1:26" ht="31.5" customHeight="1" x14ac:dyDescent="0.25">
      <c r="A14" s="270" t="s">
        <v>85</v>
      </c>
      <c r="B14" s="115" t="s">
        <v>35</v>
      </c>
      <c r="C14" s="116" t="s">
        <v>11</v>
      </c>
      <c r="D14" s="117" t="s">
        <v>11</v>
      </c>
      <c r="E14" s="118" t="s">
        <v>11</v>
      </c>
      <c r="F14" s="116" t="s">
        <v>11</v>
      </c>
      <c r="G14" s="117" t="s">
        <v>11</v>
      </c>
      <c r="H14" s="118" t="s">
        <v>11</v>
      </c>
      <c r="I14" s="116">
        <v>6</v>
      </c>
      <c r="J14" s="117">
        <v>10</v>
      </c>
      <c r="K14" s="118">
        <f t="shared" ref="K14" si="26">I14+J14</f>
        <v>16</v>
      </c>
      <c r="L14" s="116">
        <v>6</v>
      </c>
      <c r="M14" s="117">
        <v>2</v>
      </c>
      <c r="N14" s="118">
        <f t="shared" ref="N14" si="27">L14+M14</f>
        <v>8</v>
      </c>
      <c r="O14" s="116">
        <v>37</v>
      </c>
      <c r="P14" s="117">
        <v>39</v>
      </c>
      <c r="Q14" s="118">
        <f t="shared" ref="Q14" si="28">O14+P14</f>
        <v>76</v>
      </c>
      <c r="R14" s="116" t="s">
        <v>11</v>
      </c>
      <c r="S14" s="117" t="s">
        <v>11</v>
      </c>
      <c r="T14" s="118" t="s">
        <v>11</v>
      </c>
      <c r="U14" s="116">
        <v>3</v>
      </c>
      <c r="V14" s="117">
        <v>1</v>
      </c>
      <c r="W14" s="118">
        <f t="shared" ref="W14" si="29">U14+V14</f>
        <v>4</v>
      </c>
      <c r="X14" s="116">
        <f t="shared" ref="X14:Y14" si="30">I14+L14+O14+U14</f>
        <v>52</v>
      </c>
      <c r="Y14" s="117">
        <f t="shared" si="30"/>
        <v>52</v>
      </c>
      <c r="Z14" s="118">
        <f t="shared" ref="Z14" si="31">+Y14+X14</f>
        <v>104</v>
      </c>
    </row>
    <row r="15" spans="1:26" ht="31.5" customHeight="1" x14ac:dyDescent="0.25">
      <c r="A15" s="270"/>
      <c r="B15" s="114" t="s">
        <v>81</v>
      </c>
      <c r="C15" s="12" t="s">
        <v>13</v>
      </c>
      <c r="D15" s="13" t="s">
        <v>13</v>
      </c>
      <c r="E15" s="14" t="s">
        <v>13</v>
      </c>
      <c r="F15" s="12" t="s">
        <v>13</v>
      </c>
      <c r="G15" s="13" t="s">
        <v>13</v>
      </c>
      <c r="H15" s="14" t="s">
        <v>13</v>
      </c>
      <c r="I15" s="12">
        <f t="shared" ref="I15:Z15" si="32">I14/I$28</f>
        <v>0.11764705882352941</v>
      </c>
      <c r="J15" s="13">
        <f t="shared" si="32"/>
        <v>0.125</v>
      </c>
      <c r="K15" s="14">
        <f t="shared" si="32"/>
        <v>0.12213740458015267</v>
      </c>
      <c r="L15" s="12">
        <f t="shared" si="32"/>
        <v>5.1724137931034482E-2</v>
      </c>
      <c r="M15" s="13">
        <f t="shared" si="32"/>
        <v>0.15384615384615385</v>
      </c>
      <c r="N15" s="14">
        <f t="shared" si="32"/>
        <v>6.2015503875968991E-2</v>
      </c>
      <c r="O15" s="12">
        <f t="shared" si="32"/>
        <v>9.711286089238845E-2</v>
      </c>
      <c r="P15" s="13">
        <f t="shared" si="32"/>
        <v>0.10684931506849316</v>
      </c>
      <c r="Q15" s="14">
        <f t="shared" si="32"/>
        <v>0.10187667560321716</v>
      </c>
      <c r="R15" s="12" t="s">
        <v>13</v>
      </c>
      <c r="S15" s="13" t="s">
        <v>13</v>
      </c>
      <c r="T15" s="14" t="s">
        <v>13</v>
      </c>
      <c r="U15" s="12">
        <f t="shared" si="32"/>
        <v>5.8823529411764705E-2</v>
      </c>
      <c r="V15" s="13">
        <f t="shared" si="32"/>
        <v>1.3888888888888888E-2</v>
      </c>
      <c r="W15" s="14">
        <f t="shared" si="32"/>
        <v>3.2520325203252036E-2</v>
      </c>
      <c r="X15" s="12">
        <f t="shared" si="32"/>
        <v>8.681135225375626E-2</v>
      </c>
      <c r="Y15" s="13">
        <f t="shared" si="32"/>
        <v>9.8113207547169817E-2</v>
      </c>
      <c r="Z15" s="14">
        <f t="shared" si="32"/>
        <v>9.211691762621789E-2</v>
      </c>
    </row>
    <row r="16" spans="1:26" ht="31.5" customHeight="1" x14ac:dyDescent="0.25">
      <c r="A16" s="270" t="s">
        <v>86</v>
      </c>
      <c r="B16" s="115" t="s">
        <v>35</v>
      </c>
      <c r="C16" s="116" t="s">
        <v>11</v>
      </c>
      <c r="D16" s="117" t="s">
        <v>11</v>
      </c>
      <c r="E16" s="118" t="s">
        <v>11</v>
      </c>
      <c r="F16" s="116" t="s">
        <v>11</v>
      </c>
      <c r="G16" s="117" t="s">
        <v>11</v>
      </c>
      <c r="H16" s="118" t="s">
        <v>11</v>
      </c>
      <c r="I16" s="116">
        <v>3</v>
      </c>
      <c r="J16" s="117">
        <v>9</v>
      </c>
      <c r="K16" s="118">
        <f t="shared" ref="K16" si="33">I16+J16</f>
        <v>12</v>
      </c>
      <c r="L16" s="116">
        <v>12</v>
      </c>
      <c r="M16" s="117">
        <v>2</v>
      </c>
      <c r="N16" s="118">
        <f t="shared" ref="N16" si="34">L16+M16</f>
        <v>14</v>
      </c>
      <c r="O16" s="116">
        <v>40</v>
      </c>
      <c r="P16" s="117">
        <v>39</v>
      </c>
      <c r="Q16" s="118">
        <f t="shared" ref="Q16" si="35">O16+P16</f>
        <v>79</v>
      </c>
      <c r="R16" s="116" t="s">
        <v>11</v>
      </c>
      <c r="S16" s="117" t="s">
        <v>11</v>
      </c>
      <c r="T16" s="118" t="s">
        <v>11</v>
      </c>
      <c r="U16" s="116">
        <v>6</v>
      </c>
      <c r="V16" s="117">
        <v>14</v>
      </c>
      <c r="W16" s="118">
        <f t="shared" ref="W16" si="36">U16+V16</f>
        <v>20</v>
      </c>
      <c r="X16" s="116">
        <f t="shared" ref="X16:Y16" si="37">I16+L16+O16+U16</f>
        <v>61</v>
      </c>
      <c r="Y16" s="117">
        <f t="shared" si="37"/>
        <v>64</v>
      </c>
      <c r="Z16" s="118">
        <f t="shared" ref="Z16" si="38">+Y16+X16</f>
        <v>125</v>
      </c>
    </row>
    <row r="17" spans="1:26" ht="31.5" customHeight="1" x14ac:dyDescent="0.25">
      <c r="A17" s="270"/>
      <c r="B17" s="114" t="s">
        <v>81</v>
      </c>
      <c r="C17" s="12" t="s">
        <v>13</v>
      </c>
      <c r="D17" s="13" t="s">
        <v>13</v>
      </c>
      <c r="E17" s="14" t="s">
        <v>13</v>
      </c>
      <c r="F17" s="12" t="s">
        <v>13</v>
      </c>
      <c r="G17" s="13" t="s">
        <v>13</v>
      </c>
      <c r="H17" s="14" t="s">
        <v>13</v>
      </c>
      <c r="I17" s="12">
        <f t="shared" ref="I17:Z17" si="39">I16/I$28</f>
        <v>5.8823529411764705E-2</v>
      </c>
      <c r="J17" s="13">
        <f t="shared" si="39"/>
        <v>0.1125</v>
      </c>
      <c r="K17" s="14">
        <f t="shared" si="39"/>
        <v>9.1603053435114504E-2</v>
      </c>
      <c r="L17" s="12">
        <f t="shared" si="39"/>
        <v>0.10344827586206896</v>
      </c>
      <c r="M17" s="13">
        <f t="shared" si="39"/>
        <v>0.15384615384615385</v>
      </c>
      <c r="N17" s="14">
        <f t="shared" si="39"/>
        <v>0.10852713178294573</v>
      </c>
      <c r="O17" s="12">
        <f t="shared" si="39"/>
        <v>0.10498687664041995</v>
      </c>
      <c r="P17" s="13">
        <f t="shared" si="39"/>
        <v>0.10684931506849316</v>
      </c>
      <c r="Q17" s="14">
        <f t="shared" si="39"/>
        <v>0.10589812332439678</v>
      </c>
      <c r="R17" s="12" t="s">
        <v>13</v>
      </c>
      <c r="S17" s="13" t="s">
        <v>13</v>
      </c>
      <c r="T17" s="14" t="s">
        <v>13</v>
      </c>
      <c r="U17" s="12">
        <f t="shared" si="39"/>
        <v>0.11764705882352941</v>
      </c>
      <c r="V17" s="13">
        <f t="shared" si="39"/>
        <v>0.19444444444444445</v>
      </c>
      <c r="W17" s="14">
        <f t="shared" si="39"/>
        <v>0.16260162601626016</v>
      </c>
      <c r="X17" s="12">
        <f t="shared" si="39"/>
        <v>0.1018363939899833</v>
      </c>
      <c r="Y17" s="13">
        <f t="shared" si="39"/>
        <v>0.12075471698113208</v>
      </c>
      <c r="Z17" s="14">
        <f t="shared" si="39"/>
        <v>0.11071744906997343</v>
      </c>
    </row>
    <row r="18" spans="1:26" ht="31.5" customHeight="1" x14ac:dyDescent="0.25">
      <c r="A18" s="270" t="s">
        <v>87</v>
      </c>
      <c r="B18" s="115" t="s">
        <v>35</v>
      </c>
      <c r="C18" s="116" t="s">
        <v>11</v>
      </c>
      <c r="D18" s="117" t="s">
        <v>11</v>
      </c>
      <c r="E18" s="118" t="s">
        <v>11</v>
      </c>
      <c r="F18" s="116" t="s">
        <v>11</v>
      </c>
      <c r="G18" s="117" t="s">
        <v>11</v>
      </c>
      <c r="H18" s="118" t="s">
        <v>11</v>
      </c>
      <c r="I18" s="116">
        <v>4</v>
      </c>
      <c r="J18" s="117">
        <v>9</v>
      </c>
      <c r="K18" s="118">
        <f t="shared" ref="K18" si="40">I18+J18</f>
        <v>13</v>
      </c>
      <c r="L18" s="116">
        <v>20</v>
      </c>
      <c r="M18" s="117">
        <v>1</v>
      </c>
      <c r="N18" s="118">
        <f t="shared" ref="N18" si="41">L18+M18</f>
        <v>21</v>
      </c>
      <c r="O18" s="116">
        <v>44</v>
      </c>
      <c r="P18" s="117">
        <v>32</v>
      </c>
      <c r="Q18" s="118">
        <f t="shared" ref="Q18" si="42">O18+P18</f>
        <v>76</v>
      </c>
      <c r="R18" s="116" t="s">
        <v>11</v>
      </c>
      <c r="S18" s="117" t="s">
        <v>11</v>
      </c>
      <c r="T18" s="118" t="s">
        <v>11</v>
      </c>
      <c r="U18" s="116">
        <v>2</v>
      </c>
      <c r="V18" s="117">
        <v>9</v>
      </c>
      <c r="W18" s="118">
        <f t="shared" ref="W18" si="43">U18+V18</f>
        <v>11</v>
      </c>
      <c r="X18" s="116">
        <f t="shared" ref="X18:Y18" si="44">I18+L18+O18+U18</f>
        <v>70</v>
      </c>
      <c r="Y18" s="117">
        <f t="shared" si="44"/>
        <v>51</v>
      </c>
      <c r="Z18" s="118">
        <f t="shared" ref="Z18" si="45">+Y18+X18</f>
        <v>121</v>
      </c>
    </row>
    <row r="19" spans="1:26" ht="31.5" customHeight="1" x14ac:dyDescent="0.25">
      <c r="A19" s="270"/>
      <c r="B19" s="114" t="s">
        <v>81</v>
      </c>
      <c r="C19" s="12" t="s">
        <v>13</v>
      </c>
      <c r="D19" s="13" t="s">
        <v>13</v>
      </c>
      <c r="E19" s="14" t="s">
        <v>13</v>
      </c>
      <c r="F19" s="12" t="s">
        <v>13</v>
      </c>
      <c r="G19" s="13" t="s">
        <v>13</v>
      </c>
      <c r="H19" s="14" t="s">
        <v>13</v>
      </c>
      <c r="I19" s="12">
        <f t="shared" ref="I19:Z19" si="46">I18/I$28</f>
        <v>7.8431372549019607E-2</v>
      </c>
      <c r="J19" s="13">
        <f t="shared" si="46"/>
        <v>0.1125</v>
      </c>
      <c r="K19" s="14">
        <f t="shared" si="46"/>
        <v>9.9236641221374045E-2</v>
      </c>
      <c r="L19" s="12">
        <f t="shared" si="46"/>
        <v>0.17241379310344829</v>
      </c>
      <c r="M19" s="13">
        <f t="shared" si="46"/>
        <v>7.6923076923076927E-2</v>
      </c>
      <c r="N19" s="14">
        <f t="shared" si="46"/>
        <v>0.16279069767441862</v>
      </c>
      <c r="O19" s="12">
        <f t="shared" si="46"/>
        <v>0.11548556430446194</v>
      </c>
      <c r="P19" s="13">
        <f t="shared" si="46"/>
        <v>8.7671232876712329E-2</v>
      </c>
      <c r="Q19" s="14">
        <f t="shared" si="46"/>
        <v>0.10187667560321716</v>
      </c>
      <c r="R19" s="12" t="s">
        <v>13</v>
      </c>
      <c r="S19" s="13" t="s">
        <v>13</v>
      </c>
      <c r="T19" s="14" t="s">
        <v>13</v>
      </c>
      <c r="U19" s="12">
        <f t="shared" si="46"/>
        <v>3.9215686274509803E-2</v>
      </c>
      <c r="V19" s="13">
        <f t="shared" si="46"/>
        <v>0.125</v>
      </c>
      <c r="W19" s="14">
        <f t="shared" si="46"/>
        <v>8.943089430894309E-2</v>
      </c>
      <c r="X19" s="12">
        <f t="shared" si="46"/>
        <v>0.11686143572621036</v>
      </c>
      <c r="Y19" s="13">
        <f t="shared" si="46"/>
        <v>9.6226415094339629E-2</v>
      </c>
      <c r="Z19" s="14">
        <f t="shared" si="46"/>
        <v>0.10717449069973428</v>
      </c>
    </row>
    <row r="20" spans="1:26" ht="31.5" customHeight="1" x14ac:dyDescent="0.25">
      <c r="A20" s="270" t="s">
        <v>88</v>
      </c>
      <c r="B20" s="115" t="s">
        <v>35</v>
      </c>
      <c r="C20" s="116" t="s">
        <v>11</v>
      </c>
      <c r="D20" s="117" t="s">
        <v>11</v>
      </c>
      <c r="E20" s="118" t="s">
        <v>11</v>
      </c>
      <c r="F20" s="116" t="s">
        <v>11</v>
      </c>
      <c r="G20" s="117" t="s">
        <v>11</v>
      </c>
      <c r="H20" s="118" t="s">
        <v>11</v>
      </c>
      <c r="I20" s="116">
        <v>7</v>
      </c>
      <c r="J20" s="117">
        <v>3</v>
      </c>
      <c r="K20" s="118">
        <f t="shared" ref="K20" si="47">I20+J20</f>
        <v>10</v>
      </c>
      <c r="L20" s="116">
        <v>18</v>
      </c>
      <c r="M20" s="117">
        <v>0</v>
      </c>
      <c r="N20" s="118">
        <f t="shared" ref="N20" si="48">L20+M20</f>
        <v>18</v>
      </c>
      <c r="O20" s="116">
        <v>30</v>
      </c>
      <c r="P20" s="117">
        <v>29</v>
      </c>
      <c r="Q20" s="118">
        <f t="shared" ref="Q20" si="49">O20+P20</f>
        <v>59</v>
      </c>
      <c r="R20" s="116" t="s">
        <v>11</v>
      </c>
      <c r="S20" s="117" t="s">
        <v>11</v>
      </c>
      <c r="T20" s="118" t="s">
        <v>11</v>
      </c>
      <c r="U20" s="116">
        <v>2</v>
      </c>
      <c r="V20" s="117">
        <v>9</v>
      </c>
      <c r="W20" s="118">
        <f t="shared" ref="W20" si="50">U20+V20</f>
        <v>11</v>
      </c>
      <c r="X20" s="116">
        <f t="shared" ref="X20:Y20" si="51">I20+L20+O20+U20</f>
        <v>57</v>
      </c>
      <c r="Y20" s="117">
        <f t="shared" si="51"/>
        <v>41</v>
      </c>
      <c r="Z20" s="118">
        <f t="shared" ref="Z20" si="52">+Y20+X20</f>
        <v>98</v>
      </c>
    </row>
    <row r="21" spans="1:26" ht="31.5" customHeight="1" x14ac:dyDescent="0.25">
      <c r="A21" s="270"/>
      <c r="B21" s="114" t="s">
        <v>81</v>
      </c>
      <c r="C21" s="12" t="s">
        <v>13</v>
      </c>
      <c r="D21" s="13" t="s">
        <v>13</v>
      </c>
      <c r="E21" s="14" t="s">
        <v>13</v>
      </c>
      <c r="F21" s="12" t="s">
        <v>13</v>
      </c>
      <c r="G21" s="13" t="s">
        <v>13</v>
      </c>
      <c r="H21" s="14" t="s">
        <v>13</v>
      </c>
      <c r="I21" s="12">
        <f t="shared" ref="I21:Z21" si="53">I20/I$28</f>
        <v>0.13725490196078433</v>
      </c>
      <c r="J21" s="13">
        <f t="shared" si="53"/>
        <v>3.7499999999999999E-2</v>
      </c>
      <c r="K21" s="14">
        <f t="shared" si="53"/>
        <v>7.6335877862595422E-2</v>
      </c>
      <c r="L21" s="12">
        <f t="shared" si="53"/>
        <v>0.15517241379310345</v>
      </c>
      <c r="M21" s="13">
        <f t="shared" si="53"/>
        <v>0</v>
      </c>
      <c r="N21" s="14">
        <f t="shared" si="53"/>
        <v>0.13953488372093023</v>
      </c>
      <c r="O21" s="12">
        <f t="shared" si="53"/>
        <v>7.874015748031496E-2</v>
      </c>
      <c r="P21" s="13">
        <f t="shared" si="53"/>
        <v>7.9452054794520555E-2</v>
      </c>
      <c r="Q21" s="14">
        <f t="shared" si="53"/>
        <v>7.9088471849865949E-2</v>
      </c>
      <c r="R21" s="12" t="s">
        <v>13</v>
      </c>
      <c r="S21" s="13" t="s">
        <v>13</v>
      </c>
      <c r="T21" s="14" t="s">
        <v>13</v>
      </c>
      <c r="U21" s="12">
        <f t="shared" si="53"/>
        <v>3.9215686274509803E-2</v>
      </c>
      <c r="V21" s="13">
        <f t="shared" si="53"/>
        <v>0.125</v>
      </c>
      <c r="W21" s="14">
        <f t="shared" si="53"/>
        <v>8.943089430894309E-2</v>
      </c>
      <c r="X21" s="12">
        <f t="shared" si="53"/>
        <v>9.515859766277128E-2</v>
      </c>
      <c r="Y21" s="13">
        <f t="shared" si="53"/>
        <v>7.7358490566037733E-2</v>
      </c>
      <c r="Z21" s="14">
        <f t="shared" si="53"/>
        <v>8.6802480070859167E-2</v>
      </c>
    </row>
    <row r="22" spans="1:26" ht="31.5" customHeight="1" x14ac:dyDescent="0.25">
      <c r="A22" s="270" t="s">
        <v>89</v>
      </c>
      <c r="B22" s="115" t="s">
        <v>35</v>
      </c>
      <c r="C22" s="116" t="s">
        <v>11</v>
      </c>
      <c r="D22" s="117" t="s">
        <v>11</v>
      </c>
      <c r="E22" s="118" t="s">
        <v>11</v>
      </c>
      <c r="F22" s="116" t="s">
        <v>11</v>
      </c>
      <c r="G22" s="117" t="s">
        <v>11</v>
      </c>
      <c r="H22" s="118" t="s">
        <v>11</v>
      </c>
      <c r="I22" s="116">
        <v>1</v>
      </c>
      <c r="J22" s="117">
        <v>3</v>
      </c>
      <c r="K22" s="118">
        <f t="shared" ref="K22" si="54">I22+J22</f>
        <v>4</v>
      </c>
      <c r="L22" s="116">
        <v>15</v>
      </c>
      <c r="M22" s="117">
        <v>0</v>
      </c>
      <c r="N22" s="118">
        <f t="shared" ref="N22" si="55">L22+M22</f>
        <v>15</v>
      </c>
      <c r="O22" s="116">
        <v>22</v>
      </c>
      <c r="P22" s="117">
        <v>25</v>
      </c>
      <c r="Q22" s="118">
        <f t="shared" ref="Q22" si="56">O22+P22</f>
        <v>47</v>
      </c>
      <c r="R22" s="116" t="s">
        <v>11</v>
      </c>
      <c r="S22" s="117" t="s">
        <v>11</v>
      </c>
      <c r="T22" s="118" t="s">
        <v>11</v>
      </c>
      <c r="U22" s="116">
        <v>4</v>
      </c>
      <c r="V22" s="117">
        <v>12</v>
      </c>
      <c r="W22" s="118">
        <f t="shared" ref="W22" si="57">U22+V22</f>
        <v>16</v>
      </c>
      <c r="X22" s="116">
        <f t="shared" ref="X22:Y22" si="58">I22+L22+O22+U22</f>
        <v>42</v>
      </c>
      <c r="Y22" s="117">
        <f t="shared" si="58"/>
        <v>40</v>
      </c>
      <c r="Z22" s="118">
        <f t="shared" ref="Z22" si="59">+Y22+X22</f>
        <v>82</v>
      </c>
    </row>
    <row r="23" spans="1:26" ht="31.5" customHeight="1" x14ac:dyDescent="0.25">
      <c r="A23" s="270"/>
      <c r="B23" s="114" t="s">
        <v>81</v>
      </c>
      <c r="C23" s="12" t="s">
        <v>13</v>
      </c>
      <c r="D23" s="13" t="s">
        <v>13</v>
      </c>
      <c r="E23" s="14" t="s">
        <v>13</v>
      </c>
      <c r="F23" s="12" t="s">
        <v>13</v>
      </c>
      <c r="G23" s="13" t="s">
        <v>13</v>
      </c>
      <c r="H23" s="14" t="s">
        <v>13</v>
      </c>
      <c r="I23" s="12">
        <f t="shared" ref="I23:Z23" si="60">I22/I$28</f>
        <v>1.9607843137254902E-2</v>
      </c>
      <c r="J23" s="13">
        <f t="shared" si="60"/>
        <v>3.7499999999999999E-2</v>
      </c>
      <c r="K23" s="14">
        <f t="shared" si="60"/>
        <v>3.0534351145038167E-2</v>
      </c>
      <c r="L23" s="12">
        <f t="shared" si="60"/>
        <v>0.12931034482758622</v>
      </c>
      <c r="M23" s="13">
        <f t="shared" si="60"/>
        <v>0</v>
      </c>
      <c r="N23" s="14">
        <f t="shared" si="60"/>
        <v>0.11627906976744186</v>
      </c>
      <c r="O23" s="12">
        <f t="shared" si="60"/>
        <v>5.774278215223097E-2</v>
      </c>
      <c r="P23" s="13">
        <f t="shared" si="60"/>
        <v>6.8493150684931503E-2</v>
      </c>
      <c r="Q23" s="14">
        <f t="shared" si="60"/>
        <v>6.3002680965147453E-2</v>
      </c>
      <c r="R23" s="12" t="s">
        <v>13</v>
      </c>
      <c r="S23" s="13" t="s">
        <v>13</v>
      </c>
      <c r="T23" s="14" t="s">
        <v>13</v>
      </c>
      <c r="U23" s="12">
        <f t="shared" si="60"/>
        <v>7.8431372549019607E-2</v>
      </c>
      <c r="V23" s="13">
        <f t="shared" si="60"/>
        <v>0.16666666666666666</v>
      </c>
      <c r="W23" s="14">
        <f t="shared" si="60"/>
        <v>0.13008130081300814</v>
      </c>
      <c r="X23" s="12">
        <f t="shared" si="60"/>
        <v>7.0116861435726208E-2</v>
      </c>
      <c r="Y23" s="13">
        <f t="shared" si="60"/>
        <v>7.5471698113207544E-2</v>
      </c>
      <c r="Z23" s="14">
        <f t="shared" si="60"/>
        <v>7.2630646589902564E-2</v>
      </c>
    </row>
    <row r="24" spans="1:26" ht="31.5" customHeight="1" x14ac:dyDescent="0.25">
      <c r="A24" s="270" t="s">
        <v>90</v>
      </c>
      <c r="B24" s="115" t="s">
        <v>35</v>
      </c>
      <c r="C24" s="116" t="s">
        <v>11</v>
      </c>
      <c r="D24" s="117" t="s">
        <v>11</v>
      </c>
      <c r="E24" s="118" t="s">
        <v>11</v>
      </c>
      <c r="F24" s="116" t="s">
        <v>11</v>
      </c>
      <c r="G24" s="117" t="s">
        <v>11</v>
      </c>
      <c r="H24" s="118" t="s">
        <v>11</v>
      </c>
      <c r="I24" s="116">
        <v>3</v>
      </c>
      <c r="J24" s="117">
        <v>3</v>
      </c>
      <c r="K24" s="118">
        <f t="shared" ref="K24" si="61">I24+J24</f>
        <v>6</v>
      </c>
      <c r="L24" s="116">
        <v>12</v>
      </c>
      <c r="M24" s="117">
        <v>0</v>
      </c>
      <c r="N24" s="118">
        <f t="shared" ref="N24" si="62">L24+M24</f>
        <v>12</v>
      </c>
      <c r="O24" s="116">
        <v>17</v>
      </c>
      <c r="P24" s="117">
        <v>10</v>
      </c>
      <c r="Q24" s="118">
        <f t="shared" ref="Q24" si="63">O24+P24</f>
        <v>27</v>
      </c>
      <c r="R24" s="116" t="s">
        <v>11</v>
      </c>
      <c r="S24" s="117" t="s">
        <v>11</v>
      </c>
      <c r="T24" s="118" t="s">
        <v>11</v>
      </c>
      <c r="U24" s="116">
        <v>6</v>
      </c>
      <c r="V24" s="117">
        <v>6</v>
      </c>
      <c r="W24" s="118">
        <f t="shared" ref="W24" si="64">U24+V24</f>
        <v>12</v>
      </c>
      <c r="X24" s="116">
        <f t="shared" ref="X24:Y24" si="65">I24+L24+O24+U24</f>
        <v>38</v>
      </c>
      <c r="Y24" s="117">
        <f t="shared" si="65"/>
        <v>19</v>
      </c>
      <c r="Z24" s="118">
        <f t="shared" ref="Z24" si="66">+Y24+X24</f>
        <v>57</v>
      </c>
    </row>
    <row r="25" spans="1:26" ht="31.5" customHeight="1" x14ac:dyDescent="0.25">
      <c r="A25" s="270"/>
      <c r="B25" s="114" t="s">
        <v>81</v>
      </c>
      <c r="C25" s="12" t="s">
        <v>13</v>
      </c>
      <c r="D25" s="13" t="s">
        <v>13</v>
      </c>
      <c r="E25" s="14" t="s">
        <v>13</v>
      </c>
      <c r="F25" s="12" t="s">
        <v>13</v>
      </c>
      <c r="G25" s="13" t="s">
        <v>13</v>
      </c>
      <c r="H25" s="14" t="s">
        <v>13</v>
      </c>
      <c r="I25" s="12">
        <f t="shared" ref="I25:Z25" si="67">I24/I$28</f>
        <v>5.8823529411764705E-2</v>
      </c>
      <c r="J25" s="13">
        <f t="shared" si="67"/>
        <v>3.7499999999999999E-2</v>
      </c>
      <c r="K25" s="14">
        <f t="shared" si="67"/>
        <v>4.5801526717557252E-2</v>
      </c>
      <c r="L25" s="12">
        <f t="shared" si="67"/>
        <v>0.10344827586206896</v>
      </c>
      <c r="M25" s="13">
        <f t="shared" si="67"/>
        <v>0</v>
      </c>
      <c r="N25" s="14">
        <f t="shared" si="67"/>
        <v>9.3023255813953487E-2</v>
      </c>
      <c r="O25" s="12">
        <f t="shared" si="67"/>
        <v>4.4619422572178477E-2</v>
      </c>
      <c r="P25" s="13">
        <f t="shared" si="67"/>
        <v>2.7397260273972601E-2</v>
      </c>
      <c r="Q25" s="14">
        <f t="shared" si="67"/>
        <v>3.6193029490616625E-2</v>
      </c>
      <c r="R25" s="12" t="s">
        <v>13</v>
      </c>
      <c r="S25" s="13" t="s">
        <v>13</v>
      </c>
      <c r="T25" s="14" t="s">
        <v>13</v>
      </c>
      <c r="U25" s="12">
        <f t="shared" si="67"/>
        <v>0.11764705882352941</v>
      </c>
      <c r="V25" s="13">
        <f t="shared" si="67"/>
        <v>8.3333333333333329E-2</v>
      </c>
      <c r="W25" s="14">
        <f t="shared" si="67"/>
        <v>9.7560975609756101E-2</v>
      </c>
      <c r="X25" s="12">
        <f t="shared" si="67"/>
        <v>6.3439065108514187E-2</v>
      </c>
      <c r="Y25" s="13">
        <f t="shared" si="67"/>
        <v>3.5849056603773584E-2</v>
      </c>
      <c r="Z25" s="14">
        <f t="shared" si="67"/>
        <v>5.0487156775907885E-2</v>
      </c>
    </row>
    <row r="26" spans="1:26" ht="31.5" customHeight="1" x14ac:dyDescent="0.25">
      <c r="A26" s="270" t="s">
        <v>91</v>
      </c>
      <c r="B26" s="115" t="s">
        <v>35</v>
      </c>
      <c r="C26" s="116" t="s">
        <v>11</v>
      </c>
      <c r="D26" s="117" t="s">
        <v>11</v>
      </c>
      <c r="E26" s="118" t="s">
        <v>11</v>
      </c>
      <c r="F26" s="116" t="s">
        <v>11</v>
      </c>
      <c r="G26" s="117" t="s">
        <v>11</v>
      </c>
      <c r="H26" s="118" t="s">
        <v>11</v>
      </c>
      <c r="I26" s="116">
        <v>6</v>
      </c>
      <c r="J26" s="117">
        <v>0</v>
      </c>
      <c r="K26" s="118">
        <f t="shared" ref="K26" si="68">I26+J26</f>
        <v>6</v>
      </c>
      <c r="L26" s="116">
        <v>12</v>
      </c>
      <c r="M26" s="117">
        <v>1</v>
      </c>
      <c r="N26" s="118">
        <f t="shared" ref="N26" si="69">L26+M26</f>
        <v>13</v>
      </c>
      <c r="O26" s="116">
        <v>18</v>
      </c>
      <c r="P26" s="117">
        <v>30</v>
      </c>
      <c r="Q26" s="118">
        <f t="shared" ref="Q26" si="70">O26+P26</f>
        <v>48</v>
      </c>
      <c r="R26" s="116" t="s">
        <v>11</v>
      </c>
      <c r="S26" s="117" t="s">
        <v>11</v>
      </c>
      <c r="T26" s="118" t="s">
        <v>11</v>
      </c>
      <c r="U26" s="116">
        <v>16</v>
      </c>
      <c r="V26" s="117">
        <v>8</v>
      </c>
      <c r="W26" s="118">
        <f t="shared" ref="W26" si="71">U26+V26</f>
        <v>24</v>
      </c>
      <c r="X26" s="116">
        <f t="shared" ref="X26:Y26" si="72">I26+L26+O26+U26</f>
        <v>52</v>
      </c>
      <c r="Y26" s="117">
        <f t="shared" si="72"/>
        <v>39</v>
      </c>
      <c r="Z26" s="118">
        <f t="shared" ref="Z26" si="73">+Y26+X26</f>
        <v>91</v>
      </c>
    </row>
    <row r="27" spans="1:26" ht="31.5" customHeight="1" thickBot="1" x14ac:dyDescent="0.3">
      <c r="A27" s="273"/>
      <c r="B27" s="119" t="s">
        <v>81</v>
      </c>
      <c r="C27" s="15" t="s">
        <v>13</v>
      </c>
      <c r="D27" s="16" t="s">
        <v>13</v>
      </c>
      <c r="E27" s="17" t="s">
        <v>13</v>
      </c>
      <c r="F27" s="15" t="s">
        <v>13</v>
      </c>
      <c r="G27" s="16" t="s">
        <v>13</v>
      </c>
      <c r="H27" s="17" t="s">
        <v>13</v>
      </c>
      <c r="I27" s="15">
        <f t="shared" ref="I27:Z27" si="74">I26/I$28</f>
        <v>0.11764705882352941</v>
      </c>
      <c r="J27" s="16">
        <f t="shared" si="74"/>
        <v>0</v>
      </c>
      <c r="K27" s="17">
        <f t="shared" si="74"/>
        <v>4.5801526717557252E-2</v>
      </c>
      <c r="L27" s="15">
        <f t="shared" si="74"/>
        <v>0.10344827586206896</v>
      </c>
      <c r="M27" s="16">
        <f t="shared" si="74"/>
        <v>7.6923076923076927E-2</v>
      </c>
      <c r="N27" s="17">
        <f t="shared" si="74"/>
        <v>0.10077519379844961</v>
      </c>
      <c r="O27" s="15">
        <f t="shared" si="74"/>
        <v>4.7244094488188976E-2</v>
      </c>
      <c r="P27" s="16">
        <f t="shared" si="74"/>
        <v>8.2191780821917804E-2</v>
      </c>
      <c r="Q27" s="17">
        <f t="shared" si="74"/>
        <v>6.4343163538873996E-2</v>
      </c>
      <c r="R27" s="15" t="s">
        <v>13</v>
      </c>
      <c r="S27" s="16" t="s">
        <v>13</v>
      </c>
      <c r="T27" s="17" t="s">
        <v>13</v>
      </c>
      <c r="U27" s="15">
        <f t="shared" si="74"/>
        <v>0.31372549019607843</v>
      </c>
      <c r="V27" s="16">
        <f t="shared" si="74"/>
        <v>0.1111111111111111</v>
      </c>
      <c r="W27" s="17">
        <f t="shared" si="74"/>
        <v>0.1951219512195122</v>
      </c>
      <c r="X27" s="15">
        <f t="shared" si="74"/>
        <v>8.681135225375626E-2</v>
      </c>
      <c r="Y27" s="16">
        <f t="shared" si="74"/>
        <v>7.3584905660377356E-2</v>
      </c>
      <c r="Z27" s="17">
        <f t="shared" si="74"/>
        <v>8.0602302922940655E-2</v>
      </c>
    </row>
    <row r="28" spans="1:26" ht="31.5" customHeight="1" x14ac:dyDescent="0.25">
      <c r="A28" s="266" t="s">
        <v>92</v>
      </c>
      <c r="B28" s="110" t="s">
        <v>35</v>
      </c>
      <c r="C28" s="120" t="s">
        <v>100</v>
      </c>
      <c r="D28" s="121" t="s">
        <v>100</v>
      </c>
      <c r="E28" s="122" t="s">
        <v>11</v>
      </c>
      <c r="F28" s="120" t="s">
        <v>100</v>
      </c>
      <c r="G28" s="123" t="s">
        <v>100</v>
      </c>
      <c r="H28" s="122" t="s">
        <v>11</v>
      </c>
      <c r="I28" s="120">
        <f>+I6+I8+I10+I12+I14+I16+I18+I20+I22+I24+I26</f>
        <v>51</v>
      </c>
      <c r="J28" s="123">
        <f>+J6+J8+J10+J12+J14+J16+J18+J20+J22+J24+J26</f>
        <v>80</v>
      </c>
      <c r="K28" s="122">
        <f>+J28+I28</f>
        <v>131</v>
      </c>
      <c r="L28" s="120">
        <f>+L6+L8+L10+L12+L14+L16+L18+L20+L22+L24+L26</f>
        <v>116</v>
      </c>
      <c r="M28" s="123">
        <f>+M6+M8+M10+M12+M14+M16+M18+M20+M22+M24+M26</f>
        <v>13</v>
      </c>
      <c r="N28" s="122">
        <f>+M28+L28</f>
        <v>129</v>
      </c>
      <c r="O28" s="120">
        <f>+O6+O8+O10+O12+O14+O16+O18+O20+O22+O24+O26</f>
        <v>381</v>
      </c>
      <c r="P28" s="123">
        <f>+P6+P8+P10+P12+P14+P16+P18+P20+P22+P24+P26</f>
        <v>365</v>
      </c>
      <c r="Q28" s="122">
        <f>+P28+O28</f>
        <v>746</v>
      </c>
      <c r="R28" s="120" t="s">
        <v>100</v>
      </c>
      <c r="S28" s="121" t="s">
        <v>100</v>
      </c>
      <c r="T28" s="122" t="s">
        <v>11</v>
      </c>
      <c r="U28" s="120">
        <f>+U6+U8+U10+U12+U14+U16+U18+U20+U22+U24+U26</f>
        <v>51</v>
      </c>
      <c r="V28" s="123">
        <f>+V6+V8+V10+V12+V14+V16+V18+V20+V22+V24+V26</f>
        <v>72</v>
      </c>
      <c r="W28" s="122">
        <f>+V28+U28</f>
        <v>123</v>
      </c>
      <c r="X28" s="120">
        <f t="shared" ref="X28:Y28" si="75">I28+L28+O28+U28</f>
        <v>599</v>
      </c>
      <c r="Y28" s="121">
        <f t="shared" si="75"/>
        <v>530</v>
      </c>
      <c r="Z28" s="122">
        <f t="shared" ref="Z28" si="76">+Y28+X28</f>
        <v>1129</v>
      </c>
    </row>
    <row r="29" spans="1:26" ht="31.5" customHeight="1" thickBot="1" x14ac:dyDescent="0.3">
      <c r="A29" s="274"/>
      <c r="B29" s="124" t="s">
        <v>81</v>
      </c>
      <c r="C29" s="18" t="s">
        <v>13</v>
      </c>
      <c r="D29" s="19" t="s">
        <v>13</v>
      </c>
      <c r="E29" s="20" t="s">
        <v>13</v>
      </c>
      <c r="F29" s="18" t="s">
        <v>13</v>
      </c>
      <c r="G29" s="21" t="s">
        <v>13</v>
      </c>
      <c r="H29" s="20" t="s">
        <v>13</v>
      </c>
      <c r="I29" s="18">
        <f t="shared" ref="I29:Q29" si="77">I28/I$28</f>
        <v>1</v>
      </c>
      <c r="J29" s="21">
        <f t="shared" si="77"/>
        <v>1</v>
      </c>
      <c r="K29" s="20">
        <f t="shared" si="77"/>
        <v>1</v>
      </c>
      <c r="L29" s="18">
        <f t="shared" si="77"/>
        <v>1</v>
      </c>
      <c r="M29" s="21">
        <f t="shared" si="77"/>
        <v>1</v>
      </c>
      <c r="N29" s="20">
        <f t="shared" si="77"/>
        <v>1</v>
      </c>
      <c r="O29" s="18">
        <f t="shared" si="77"/>
        <v>1</v>
      </c>
      <c r="P29" s="21">
        <f t="shared" si="77"/>
        <v>1</v>
      </c>
      <c r="Q29" s="20">
        <f t="shared" si="77"/>
        <v>1</v>
      </c>
      <c r="R29" s="18" t="s">
        <v>13</v>
      </c>
      <c r="S29" s="19" t="s">
        <v>13</v>
      </c>
      <c r="T29" s="20" t="s">
        <v>13</v>
      </c>
      <c r="U29" s="18">
        <f t="shared" ref="U29:Z29" si="78">U28/U$28</f>
        <v>1</v>
      </c>
      <c r="V29" s="21">
        <f t="shared" si="78"/>
        <v>1</v>
      </c>
      <c r="W29" s="20">
        <f t="shared" si="78"/>
        <v>1</v>
      </c>
      <c r="X29" s="18">
        <f t="shared" si="78"/>
        <v>1</v>
      </c>
      <c r="Y29" s="19">
        <f t="shared" si="78"/>
        <v>1</v>
      </c>
      <c r="Z29" s="20">
        <f t="shared" si="78"/>
        <v>1</v>
      </c>
    </row>
    <row r="30" spans="1:26" ht="31.5" customHeight="1" thickBot="1" x14ac:dyDescent="0.3">
      <c r="A30" s="219"/>
      <c r="B30" s="50"/>
      <c r="C30" s="22"/>
      <c r="D30" s="22"/>
      <c r="E30" s="22"/>
      <c r="F30" s="22"/>
      <c r="G30" s="22"/>
      <c r="H30" s="22"/>
      <c r="I30" s="22"/>
      <c r="J30" s="22"/>
      <c r="K30" s="22"/>
      <c r="L30" s="22"/>
      <c r="M30" s="22"/>
      <c r="N30" s="22"/>
      <c r="O30" s="22"/>
      <c r="P30" s="22"/>
      <c r="Q30" s="22"/>
      <c r="R30" s="22"/>
      <c r="S30" s="22"/>
      <c r="T30" s="22"/>
      <c r="U30" s="22"/>
      <c r="V30" s="22"/>
      <c r="W30" s="22"/>
      <c r="X30" s="22"/>
      <c r="Y30" s="22"/>
      <c r="Z30" s="22"/>
    </row>
    <row r="31" spans="1:26" ht="42" customHeight="1" x14ac:dyDescent="0.25">
      <c r="A31" s="125" t="s">
        <v>93</v>
      </c>
      <c r="B31" s="126" t="s">
        <v>10</v>
      </c>
      <c r="C31" s="111" t="s">
        <v>11</v>
      </c>
      <c r="D31" s="112" t="s">
        <v>11</v>
      </c>
      <c r="E31" s="113" t="s">
        <v>11</v>
      </c>
      <c r="F31" s="111" t="s">
        <v>11</v>
      </c>
      <c r="G31" s="112" t="s">
        <v>11</v>
      </c>
      <c r="H31" s="113" t="s">
        <v>11</v>
      </c>
      <c r="I31" s="111">
        <v>0</v>
      </c>
      <c r="J31" s="112">
        <v>0</v>
      </c>
      <c r="K31" s="113">
        <f>I31+J31</f>
        <v>0</v>
      </c>
      <c r="L31" s="111">
        <v>0</v>
      </c>
      <c r="M31" s="112">
        <v>0</v>
      </c>
      <c r="N31" s="113">
        <f>L31+M31</f>
        <v>0</v>
      </c>
      <c r="O31" s="111">
        <v>37</v>
      </c>
      <c r="P31" s="112">
        <v>29</v>
      </c>
      <c r="Q31" s="113">
        <f>O31+P31</f>
        <v>66</v>
      </c>
      <c r="R31" s="111" t="s">
        <v>11</v>
      </c>
      <c r="S31" s="112" t="s">
        <v>11</v>
      </c>
      <c r="T31" s="113" t="s">
        <v>11</v>
      </c>
      <c r="U31" s="111">
        <v>0</v>
      </c>
      <c r="V31" s="112">
        <v>1</v>
      </c>
      <c r="W31" s="113">
        <f>U31+V31</f>
        <v>1</v>
      </c>
      <c r="X31" s="111">
        <f t="shared" ref="X31:Y31" si="79">I31+L31+O31+U31</f>
        <v>37</v>
      </c>
      <c r="Y31" s="112">
        <f t="shared" si="79"/>
        <v>30</v>
      </c>
      <c r="Z31" s="113">
        <f t="shared" ref="Z31" si="80">+Y31+X31</f>
        <v>67</v>
      </c>
    </row>
    <row r="32" spans="1:26" ht="43.5" customHeight="1" thickBot="1" x14ac:dyDescent="0.3">
      <c r="A32" s="127" t="s">
        <v>94</v>
      </c>
      <c r="B32" s="128" t="s">
        <v>10</v>
      </c>
      <c r="C32" s="275" t="s">
        <v>11</v>
      </c>
      <c r="D32" s="275"/>
      <c r="E32" s="275"/>
      <c r="F32" s="275" t="str">
        <f>F33</f>
        <v>nd</v>
      </c>
      <c r="G32" s="275"/>
      <c r="H32" s="275"/>
      <c r="I32" s="275">
        <f>I33-K28-K31</f>
        <v>55</v>
      </c>
      <c r="J32" s="275"/>
      <c r="K32" s="275"/>
      <c r="L32" s="275">
        <f>L33-N28-N31</f>
        <v>0</v>
      </c>
      <c r="M32" s="275"/>
      <c r="N32" s="275"/>
      <c r="O32" s="275">
        <f>(O33-Q28-Q31)+3</f>
        <v>8</v>
      </c>
      <c r="P32" s="275"/>
      <c r="Q32" s="275"/>
      <c r="R32" s="275" t="s">
        <v>11</v>
      </c>
      <c r="S32" s="275"/>
      <c r="T32" s="275"/>
      <c r="U32" s="275">
        <f>U33-W28-W31</f>
        <v>13</v>
      </c>
      <c r="V32" s="275"/>
      <c r="W32" s="275"/>
      <c r="X32" s="275">
        <f>X33-Z28-Z31</f>
        <v>73</v>
      </c>
      <c r="Y32" s="275"/>
      <c r="Z32" s="275"/>
    </row>
    <row r="33" spans="1:26" ht="51.75" customHeight="1" thickBot="1" x14ac:dyDescent="0.3">
      <c r="A33" s="129" t="s">
        <v>28</v>
      </c>
      <c r="B33" s="102" t="s">
        <v>10</v>
      </c>
      <c r="C33" s="276" t="s">
        <v>11</v>
      </c>
      <c r="D33" s="277"/>
      <c r="E33" s="278"/>
      <c r="F33" s="276" t="s">
        <v>11</v>
      </c>
      <c r="G33" s="277"/>
      <c r="H33" s="278"/>
      <c r="I33" s="279">
        <v>186</v>
      </c>
      <c r="J33" s="279"/>
      <c r="K33" s="279"/>
      <c r="L33" s="279">
        <v>129</v>
      </c>
      <c r="M33" s="279"/>
      <c r="N33" s="279"/>
      <c r="O33" s="279">
        <v>817</v>
      </c>
      <c r="P33" s="279"/>
      <c r="Q33" s="279"/>
      <c r="R33" s="279" t="s">
        <v>11</v>
      </c>
      <c r="S33" s="279"/>
      <c r="T33" s="279"/>
      <c r="U33" s="279">
        <v>137</v>
      </c>
      <c r="V33" s="279"/>
      <c r="W33" s="279"/>
      <c r="X33" s="284">
        <f>SUM(C33:W33)</f>
        <v>1269</v>
      </c>
      <c r="Y33" s="285"/>
      <c r="Z33" s="286"/>
    </row>
    <row r="34" spans="1:26" ht="30.6" customHeight="1" thickBot="1" x14ac:dyDescent="0.3">
      <c r="A34" s="130"/>
      <c r="B34" s="131"/>
      <c r="C34" s="132"/>
      <c r="D34" s="132"/>
      <c r="E34" s="132"/>
      <c r="F34" s="132"/>
      <c r="G34" s="132"/>
      <c r="H34" s="132"/>
      <c r="I34" s="132"/>
      <c r="J34" s="132"/>
      <c r="K34" s="132"/>
      <c r="L34" s="132"/>
      <c r="M34" s="132"/>
      <c r="N34" s="132"/>
      <c r="O34" s="132"/>
      <c r="P34" s="132"/>
      <c r="Q34" s="132"/>
      <c r="R34" s="132"/>
      <c r="S34" s="132"/>
      <c r="T34" s="132"/>
      <c r="U34" s="132"/>
      <c r="V34" s="132"/>
      <c r="W34" s="132"/>
      <c r="X34" s="132"/>
      <c r="Y34" s="132"/>
      <c r="Z34" s="132"/>
    </row>
    <row r="35" spans="1:26" ht="36.75" customHeight="1" x14ac:dyDescent="0.25">
      <c r="A35" s="242"/>
      <c r="B35" s="243"/>
      <c r="C35" s="243"/>
      <c r="D35" s="243"/>
      <c r="E35" s="243"/>
      <c r="F35" s="280"/>
      <c r="G35" s="280"/>
      <c r="H35" s="280"/>
      <c r="I35" s="280"/>
      <c r="J35" s="280"/>
      <c r="K35" s="280"/>
      <c r="L35" s="280"/>
      <c r="M35" s="280"/>
      <c r="N35" s="280"/>
      <c r="O35" s="280"/>
      <c r="P35" s="280"/>
      <c r="Q35" s="280"/>
      <c r="R35" s="280"/>
      <c r="S35" s="280"/>
      <c r="T35" s="280"/>
      <c r="U35" s="280"/>
      <c r="V35" s="280"/>
      <c r="W35" s="280"/>
      <c r="X35" s="280"/>
      <c r="Y35" s="280"/>
      <c r="Z35" s="287"/>
    </row>
    <row r="36" spans="1:26" ht="44.25" customHeight="1" x14ac:dyDescent="0.25">
      <c r="A36" s="244" t="s">
        <v>30</v>
      </c>
      <c r="B36" s="245"/>
      <c r="C36" s="281">
        <v>0</v>
      </c>
      <c r="D36" s="282"/>
      <c r="E36" s="283"/>
      <c r="F36" s="281">
        <v>0</v>
      </c>
      <c r="G36" s="282"/>
      <c r="H36" s="283"/>
      <c r="I36" s="281">
        <v>1</v>
      </c>
      <c r="J36" s="282">
        <v>2</v>
      </c>
      <c r="K36" s="283">
        <v>2</v>
      </c>
      <c r="L36" s="281">
        <v>2</v>
      </c>
      <c r="M36" s="282">
        <v>2</v>
      </c>
      <c r="N36" s="283">
        <v>2</v>
      </c>
      <c r="O36" s="281">
        <v>3</v>
      </c>
      <c r="P36" s="282">
        <v>1</v>
      </c>
      <c r="Q36" s="283">
        <v>1</v>
      </c>
      <c r="R36" s="281">
        <v>0</v>
      </c>
      <c r="S36" s="282">
        <v>0</v>
      </c>
      <c r="T36" s="283">
        <v>0</v>
      </c>
      <c r="U36" s="281">
        <v>1</v>
      </c>
      <c r="V36" s="282">
        <v>3</v>
      </c>
      <c r="W36" s="283">
        <v>3</v>
      </c>
      <c r="X36" s="281">
        <f>C36+F36+I36+L36+O36+R36+U36</f>
        <v>7</v>
      </c>
      <c r="Y36" s="282">
        <f t="shared" ref="Y36:Z37" si="81">D36+G36+J36+M36+P36+S36+V36</f>
        <v>8</v>
      </c>
      <c r="Z36" s="283">
        <f t="shared" si="81"/>
        <v>8</v>
      </c>
    </row>
    <row r="37" spans="1:26" ht="44.25" customHeight="1" thickBot="1" x14ac:dyDescent="0.3">
      <c r="A37" s="246" t="s">
        <v>31</v>
      </c>
      <c r="B37" s="247"/>
      <c r="C37" s="291">
        <v>0</v>
      </c>
      <c r="D37" s="289"/>
      <c r="E37" s="292"/>
      <c r="F37" s="288">
        <v>0</v>
      </c>
      <c r="G37" s="289"/>
      <c r="H37" s="290"/>
      <c r="I37" s="288">
        <v>2</v>
      </c>
      <c r="J37" s="289"/>
      <c r="K37" s="290"/>
      <c r="L37" s="288">
        <v>2</v>
      </c>
      <c r="M37" s="289"/>
      <c r="N37" s="290"/>
      <c r="O37" s="288">
        <v>3</v>
      </c>
      <c r="P37" s="289"/>
      <c r="Q37" s="290"/>
      <c r="R37" s="288">
        <v>0</v>
      </c>
      <c r="S37" s="289"/>
      <c r="T37" s="290"/>
      <c r="U37" s="288">
        <v>1</v>
      </c>
      <c r="V37" s="289"/>
      <c r="W37" s="290"/>
      <c r="X37" s="289">
        <f>C37+F37+I37+L37+O37+R37+U37</f>
        <v>8</v>
      </c>
      <c r="Y37" s="289">
        <f t="shared" si="81"/>
        <v>0</v>
      </c>
      <c r="Z37" s="290">
        <f t="shared" si="81"/>
        <v>0</v>
      </c>
    </row>
    <row r="38" spans="1:26" x14ac:dyDescent="0.25">
      <c r="A38" s="71" t="s">
        <v>32</v>
      </c>
      <c r="B38" s="71"/>
      <c r="C38" s="71"/>
      <c r="D38" s="71"/>
      <c r="E38" s="71"/>
      <c r="F38" s="71"/>
      <c r="G38" s="71"/>
      <c r="H38" s="71"/>
      <c r="I38" s="71"/>
      <c r="J38" s="71"/>
      <c r="K38" s="71"/>
      <c r="L38" s="71"/>
      <c r="M38" s="71"/>
      <c r="N38" s="71"/>
      <c r="O38" s="71"/>
      <c r="P38" s="71"/>
      <c r="Q38" s="71"/>
      <c r="R38" s="71"/>
      <c r="S38" s="71"/>
      <c r="T38" s="71"/>
      <c r="U38" s="71"/>
      <c r="V38" s="71"/>
      <c r="W38" s="71"/>
      <c r="X38" s="71"/>
      <c r="Y38" s="71"/>
      <c r="Z38" s="71"/>
    </row>
    <row r="39" spans="1:26" x14ac:dyDescent="0.25">
      <c r="A39" s="71"/>
      <c r="B39" s="71"/>
      <c r="C39" s="71"/>
      <c r="D39" s="71"/>
      <c r="E39" s="71"/>
      <c r="F39" s="71"/>
      <c r="G39" s="71"/>
      <c r="H39" s="71"/>
      <c r="I39" s="71"/>
      <c r="J39" s="71"/>
      <c r="K39" s="71"/>
      <c r="L39" s="71"/>
      <c r="M39" s="71"/>
      <c r="N39" s="71"/>
      <c r="O39" s="71"/>
      <c r="P39" s="71"/>
      <c r="Q39" s="71"/>
      <c r="R39" s="71"/>
      <c r="S39" s="71"/>
      <c r="T39" s="71"/>
      <c r="U39" s="71"/>
      <c r="V39" s="71"/>
      <c r="W39" s="71"/>
      <c r="X39" s="71"/>
      <c r="Y39" s="71"/>
      <c r="Z39" s="71"/>
    </row>
    <row r="40" spans="1:26" x14ac:dyDescent="0.25">
      <c r="A40" s="71"/>
      <c r="B40" s="71"/>
      <c r="C40" s="71"/>
      <c r="D40" s="71"/>
      <c r="E40" s="71"/>
      <c r="F40" s="71"/>
      <c r="G40" s="71"/>
      <c r="H40" s="71"/>
      <c r="I40" s="71"/>
      <c r="J40" s="71"/>
      <c r="K40" s="71"/>
      <c r="L40" s="71"/>
      <c r="M40" s="71"/>
      <c r="N40" s="71"/>
      <c r="O40" s="71"/>
      <c r="P40" s="71"/>
      <c r="Q40" s="71"/>
      <c r="R40" s="71"/>
      <c r="S40" s="71"/>
      <c r="T40" s="71"/>
      <c r="U40" s="71"/>
      <c r="V40" s="71"/>
      <c r="W40" s="71"/>
      <c r="X40" s="71"/>
      <c r="Y40" s="71"/>
      <c r="Z40" s="71"/>
    </row>
    <row r="41" spans="1:26" s="71" customFormat="1" ht="47.25" customHeight="1" x14ac:dyDescent="0.25">
      <c r="A41" s="253" t="s">
        <v>145</v>
      </c>
      <c r="B41" s="253"/>
      <c r="C41" s="253"/>
      <c r="D41" s="253"/>
      <c r="E41" s="253"/>
      <c r="F41" s="253"/>
      <c r="G41" s="253"/>
      <c r="H41" s="253"/>
      <c r="I41" s="253"/>
      <c r="J41" s="253"/>
      <c r="K41" s="253"/>
      <c r="L41" s="253"/>
      <c r="M41" s="253"/>
      <c r="N41" s="253"/>
      <c r="O41" s="253"/>
      <c r="P41" s="253"/>
      <c r="Q41" s="253"/>
      <c r="R41" s="253"/>
      <c r="S41" s="253"/>
      <c r="T41" s="253"/>
      <c r="U41" s="253"/>
      <c r="V41" s="253"/>
      <c r="W41" s="253"/>
      <c r="X41" s="253"/>
      <c r="Y41" s="253"/>
      <c r="Z41" s="253"/>
    </row>
    <row r="42" spans="1:26" x14ac:dyDescent="0.25">
      <c r="A42" s="71"/>
      <c r="B42" s="71"/>
      <c r="C42" s="71"/>
      <c r="D42" s="71"/>
      <c r="E42" s="71"/>
      <c r="F42" s="71"/>
      <c r="G42" s="71"/>
      <c r="H42" s="71"/>
      <c r="I42" s="71"/>
      <c r="J42" s="71"/>
      <c r="K42" s="71"/>
      <c r="L42" s="71"/>
      <c r="M42" s="71"/>
      <c r="N42" s="71"/>
      <c r="O42" s="71"/>
      <c r="P42" s="71"/>
      <c r="Q42" s="71"/>
      <c r="R42" s="71"/>
      <c r="S42" s="71"/>
      <c r="T42" s="71"/>
      <c r="U42" s="71"/>
      <c r="V42" s="71"/>
      <c r="W42" s="71"/>
      <c r="X42" s="71"/>
      <c r="Y42" s="71"/>
      <c r="Z42" s="71"/>
    </row>
  </sheetData>
  <mergeCells count="67">
    <mergeCell ref="U37:W37"/>
    <mergeCell ref="X37:Z37"/>
    <mergeCell ref="A41:Z41"/>
    <mergeCell ref="R36:T36"/>
    <mergeCell ref="U36:W36"/>
    <mergeCell ref="X36:Z36"/>
    <mergeCell ref="A37:B37"/>
    <mergeCell ref="C37:E37"/>
    <mergeCell ref="F37:H37"/>
    <mergeCell ref="I37:K37"/>
    <mergeCell ref="L37:N37"/>
    <mergeCell ref="O37:Q37"/>
    <mergeCell ref="R37:T37"/>
    <mergeCell ref="A36:B36"/>
    <mergeCell ref="C36:E36"/>
    <mergeCell ref="F36:H36"/>
    <mergeCell ref="I36:K36"/>
    <mergeCell ref="L36:N36"/>
    <mergeCell ref="O36:Q36"/>
    <mergeCell ref="U33:W33"/>
    <mergeCell ref="X33:Z33"/>
    <mergeCell ref="A35:E35"/>
    <mergeCell ref="F35:H35"/>
    <mergeCell ref="I35:K35"/>
    <mergeCell ref="L35:N35"/>
    <mergeCell ref="O35:Q35"/>
    <mergeCell ref="R35:T35"/>
    <mergeCell ref="U35:W35"/>
    <mergeCell ref="X35:Z35"/>
    <mergeCell ref="O32:Q32"/>
    <mergeCell ref="R32:T32"/>
    <mergeCell ref="U32:W32"/>
    <mergeCell ref="X32:Z32"/>
    <mergeCell ref="C33:E33"/>
    <mergeCell ref="F33:H33"/>
    <mergeCell ref="I33:K33"/>
    <mergeCell ref="L33:N33"/>
    <mergeCell ref="O33:Q33"/>
    <mergeCell ref="R33:T33"/>
    <mergeCell ref="A26:A27"/>
    <mergeCell ref="A28:A29"/>
    <mergeCell ref="C32:E32"/>
    <mergeCell ref="F32:H32"/>
    <mergeCell ref="I32:K32"/>
    <mergeCell ref="L32:N32"/>
    <mergeCell ref="A14:A15"/>
    <mergeCell ref="A16:A17"/>
    <mergeCell ref="A18:A19"/>
    <mergeCell ref="A20:A21"/>
    <mergeCell ref="A22:A23"/>
    <mergeCell ref="A24:A25"/>
    <mergeCell ref="U4:W4"/>
    <mergeCell ref="X4:Z4"/>
    <mergeCell ref="A6:A7"/>
    <mergeCell ref="A8:A9"/>
    <mergeCell ref="A10:A11"/>
    <mergeCell ref="A12:A13"/>
    <mergeCell ref="A1:Z1"/>
    <mergeCell ref="A2:Z2"/>
    <mergeCell ref="A3:B5"/>
    <mergeCell ref="C3:Z3"/>
    <mergeCell ref="C4:E4"/>
    <mergeCell ref="F4:H4"/>
    <mergeCell ref="I4:K4"/>
    <mergeCell ref="L4:N4"/>
    <mergeCell ref="O4:Q4"/>
    <mergeCell ref="R4:T4"/>
  </mergeCells>
  <pageMargins left="0.70866141732283472" right="0.70866141732283472" top="0.74803149606299213" bottom="0.74803149606299213" header="0.31496062992125984" footer="0.31496062992125984"/>
  <pageSetup paperSize="8" scale="38" orientation="landscape" copies="2" r:id="rId1"/>
  <headerFooter>
    <oddFooter>&amp;L&amp;F&amp;C&amp;A&amp;R&amp;P de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78C4EF-BD1E-41E0-A50B-B4C230B4253A}">
  <sheetPr>
    <tabColor rgb="FF00FF00"/>
    <pageSetUpPr fitToPage="1"/>
  </sheetPr>
  <dimension ref="A1:J25"/>
  <sheetViews>
    <sheetView zoomScale="59" zoomScaleNormal="59" workbookViewId="0">
      <selection activeCell="C32" sqref="C32"/>
    </sheetView>
  </sheetViews>
  <sheetFormatPr baseColWidth="10" defaultRowHeight="15" x14ac:dyDescent="0.25"/>
  <cols>
    <col min="1" max="1" width="41.140625" style="71" customWidth="1"/>
    <col min="2" max="2" width="19.5703125" style="144" customWidth="1"/>
    <col min="3" max="4" width="22.5703125" style="71" customWidth="1"/>
    <col min="5" max="5" width="25.140625" style="71" customWidth="1"/>
    <col min="6" max="10" width="22.5703125" style="71" customWidth="1"/>
    <col min="11" max="16384" width="11.42578125" style="71"/>
  </cols>
  <sheetData>
    <row r="1" spans="1:10" ht="57" customHeight="1" x14ac:dyDescent="0.25">
      <c r="A1" s="263" t="s">
        <v>66</v>
      </c>
      <c r="B1" s="263"/>
      <c r="C1" s="263"/>
      <c r="D1" s="263"/>
      <c r="E1" s="263"/>
      <c r="F1" s="263"/>
      <c r="G1" s="263"/>
      <c r="H1" s="263"/>
      <c r="I1" s="263"/>
      <c r="J1" s="263"/>
    </row>
    <row r="2" spans="1:10" ht="57" customHeight="1" thickBot="1" x14ac:dyDescent="0.3">
      <c r="A2" s="263" t="s">
        <v>146</v>
      </c>
      <c r="B2" s="263"/>
      <c r="C2" s="265"/>
      <c r="D2" s="265"/>
      <c r="E2" s="265"/>
      <c r="F2" s="265"/>
      <c r="G2" s="265"/>
      <c r="H2" s="265"/>
      <c r="I2" s="265"/>
      <c r="J2" s="265"/>
    </row>
    <row r="3" spans="1:10" ht="51.75" customHeight="1" thickBot="1" x14ac:dyDescent="0.3">
      <c r="A3" s="231" t="s">
        <v>67</v>
      </c>
      <c r="B3" s="232"/>
      <c r="C3" s="235" t="s">
        <v>2</v>
      </c>
      <c r="D3" s="235"/>
      <c r="E3" s="235"/>
      <c r="F3" s="235"/>
      <c r="G3" s="235"/>
      <c r="H3" s="235"/>
      <c r="I3" s="235"/>
      <c r="J3" s="236"/>
    </row>
    <row r="4" spans="1:10" ht="67.5" customHeight="1" thickBot="1" x14ac:dyDescent="0.3">
      <c r="A4" s="233"/>
      <c r="B4" s="234"/>
      <c r="C4" s="32" t="s">
        <v>3</v>
      </c>
      <c r="D4" s="33" t="s">
        <v>4</v>
      </c>
      <c r="E4" s="34" t="s">
        <v>68</v>
      </c>
      <c r="F4" s="33" t="s">
        <v>69</v>
      </c>
      <c r="G4" s="33" t="s">
        <v>5</v>
      </c>
      <c r="H4" s="34" t="s">
        <v>6</v>
      </c>
      <c r="I4" s="35" t="s">
        <v>7</v>
      </c>
      <c r="J4" s="36" t="s">
        <v>8</v>
      </c>
    </row>
    <row r="5" spans="1:10" ht="25.5" customHeight="1" x14ac:dyDescent="0.25">
      <c r="A5" s="295" t="s">
        <v>70</v>
      </c>
      <c r="B5" s="37" t="s">
        <v>10</v>
      </c>
      <c r="C5" s="74" t="s">
        <v>11</v>
      </c>
      <c r="D5" s="74" t="s">
        <v>11</v>
      </c>
      <c r="E5" s="74">
        <v>87</v>
      </c>
      <c r="F5" s="74">
        <v>119</v>
      </c>
      <c r="G5" s="74">
        <v>450</v>
      </c>
      <c r="H5" s="74" t="s">
        <v>11</v>
      </c>
      <c r="I5" s="75">
        <v>54</v>
      </c>
      <c r="J5" s="92">
        <f>SUM(C5:I5)</f>
        <v>710</v>
      </c>
    </row>
    <row r="6" spans="1:10" ht="25.5" customHeight="1" x14ac:dyDescent="0.25">
      <c r="A6" s="294"/>
      <c r="B6" s="76" t="s">
        <v>12</v>
      </c>
      <c r="C6" s="41" t="s">
        <v>13</v>
      </c>
      <c r="D6" s="2" t="s">
        <v>13</v>
      </c>
      <c r="E6" s="2">
        <f t="shared" ref="E6:J6" si="0">E5/E$15</f>
        <v>0.53048780487804881</v>
      </c>
      <c r="F6" s="2">
        <f t="shared" si="0"/>
        <v>0.92248062015503873</v>
      </c>
      <c r="G6" s="2">
        <f t="shared" si="0"/>
        <v>0.56675062972292189</v>
      </c>
      <c r="H6" s="41" t="s">
        <v>13</v>
      </c>
      <c r="I6" s="3">
        <f t="shared" si="0"/>
        <v>0.39416058394160586</v>
      </c>
      <c r="J6" s="42">
        <f t="shared" si="0"/>
        <v>0.58006535947712423</v>
      </c>
    </row>
    <row r="7" spans="1:10" ht="25.5" customHeight="1" x14ac:dyDescent="0.25">
      <c r="A7" s="293" t="s">
        <v>71</v>
      </c>
      <c r="B7" s="80" t="s">
        <v>10</v>
      </c>
      <c r="C7" s="44" t="s">
        <v>11</v>
      </c>
      <c r="D7" s="44" t="s">
        <v>11</v>
      </c>
      <c r="E7" s="44">
        <v>50</v>
      </c>
      <c r="F7" s="44">
        <v>5</v>
      </c>
      <c r="G7" s="44">
        <v>209</v>
      </c>
      <c r="H7" s="44" t="s">
        <v>11</v>
      </c>
      <c r="I7" s="93">
        <v>48</v>
      </c>
      <c r="J7" s="45">
        <f t="shared" ref="J7" si="1">SUM(C7:I7)</f>
        <v>312</v>
      </c>
    </row>
    <row r="8" spans="1:10" ht="25.5" customHeight="1" x14ac:dyDescent="0.25">
      <c r="A8" s="294"/>
      <c r="B8" s="76" t="s">
        <v>12</v>
      </c>
      <c r="C8" s="2" t="s">
        <v>13</v>
      </c>
      <c r="D8" s="2" t="s">
        <v>13</v>
      </c>
      <c r="E8" s="2">
        <f t="shared" ref="E8:J8" si="2">E7/E$15</f>
        <v>0.3048780487804878</v>
      </c>
      <c r="F8" s="2">
        <f t="shared" si="2"/>
        <v>3.875968992248062E-2</v>
      </c>
      <c r="G8" s="2">
        <f t="shared" si="2"/>
        <v>0.26322418136020154</v>
      </c>
      <c r="H8" s="2" t="s">
        <v>13</v>
      </c>
      <c r="I8" s="3">
        <f t="shared" si="2"/>
        <v>0.35036496350364965</v>
      </c>
      <c r="J8" s="42">
        <f t="shared" si="2"/>
        <v>0.25490196078431371</v>
      </c>
    </row>
    <row r="9" spans="1:10" ht="25.5" customHeight="1" x14ac:dyDescent="0.25">
      <c r="A9" s="293" t="s">
        <v>72</v>
      </c>
      <c r="B9" s="80" t="s">
        <v>10</v>
      </c>
      <c r="C9" s="44" t="s">
        <v>11</v>
      </c>
      <c r="D9" s="44" t="s">
        <v>11</v>
      </c>
      <c r="E9" s="44">
        <v>7</v>
      </c>
      <c r="F9" s="44">
        <v>4</v>
      </c>
      <c r="G9" s="44">
        <v>42</v>
      </c>
      <c r="H9" s="44" t="s">
        <v>11</v>
      </c>
      <c r="I9" s="93">
        <v>11</v>
      </c>
      <c r="J9" s="45">
        <f t="shared" ref="J9" si="3">SUM(C9:I9)</f>
        <v>64</v>
      </c>
    </row>
    <row r="10" spans="1:10" ht="25.5" customHeight="1" x14ac:dyDescent="0.25">
      <c r="A10" s="294"/>
      <c r="B10" s="76" t="s">
        <v>12</v>
      </c>
      <c r="C10" s="2" t="s">
        <v>13</v>
      </c>
      <c r="D10" s="2" t="s">
        <v>13</v>
      </c>
      <c r="E10" s="2">
        <f t="shared" ref="E10:J10" si="4">E9/E$15</f>
        <v>4.2682926829268296E-2</v>
      </c>
      <c r="F10" s="2">
        <f t="shared" si="4"/>
        <v>3.1007751937984496E-2</v>
      </c>
      <c r="G10" s="2">
        <f t="shared" si="4"/>
        <v>5.2896725440806043E-2</v>
      </c>
      <c r="H10" s="2" t="s">
        <v>13</v>
      </c>
      <c r="I10" s="3">
        <f t="shared" si="4"/>
        <v>8.0291970802919707E-2</v>
      </c>
      <c r="J10" s="42">
        <f t="shared" si="4"/>
        <v>5.2287581699346407E-2</v>
      </c>
    </row>
    <row r="11" spans="1:10" ht="25.5" customHeight="1" x14ac:dyDescent="0.25">
      <c r="A11" s="293" t="s">
        <v>73</v>
      </c>
      <c r="B11" s="80" t="s">
        <v>10</v>
      </c>
      <c r="C11" s="44" t="s">
        <v>11</v>
      </c>
      <c r="D11" s="44" t="s">
        <v>11</v>
      </c>
      <c r="E11" s="44">
        <v>16</v>
      </c>
      <c r="F11" s="44">
        <v>1</v>
      </c>
      <c r="G11" s="44">
        <v>74</v>
      </c>
      <c r="H11" s="44" t="s">
        <v>11</v>
      </c>
      <c r="I11" s="93">
        <v>21</v>
      </c>
      <c r="J11" s="45">
        <f t="shared" ref="J11" si="5">SUM(C11:I11)</f>
        <v>112</v>
      </c>
    </row>
    <row r="12" spans="1:10" ht="25.5" customHeight="1" x14ac:dyDescent="0.25">
      <c r="A12" s="294"/>
      <c r="B12" s="76" t="s">
        <v>12</v>
      </c>
      <c r="C12" s="2" t="s">
        <v>13</v>
      </c>
      <c r="D12" s="2" t="s">
        <v>13</v>
      </c>
      <c r="E12" s="2">
        <f t="shared" ref="E12:J12" si="6">E11/E$15</f>
        <v>9.7560975609756101E-2</v>
      </c>
      <c r="F12" s="2">
        <f t="shared" si="6"/>
        <v>7.7519379844961239E-3</v>
      </c>
      <c r="G12" s="2">
        <f t="shared" si="6"/>
        <v>9.3198992443324941E-2</v>
      </c>
      <c r="H12" s="2" t="s">
        <v>13</v>
      </c>
      <c r="I12" s="3">
        <f t="shared" si="6"/>
        <v>0.15328467153284672</v>
      </c>
      <c r="J12" s="42">
        <f t="shared" si="6"/>
        <v>9.1503267973856203E-2</v>
      </c>
    </row>
    <row r="13" spans="1:10" ht="25.5" customHeight="1" x14ac:dyDescent="0.25">
      <c r="A13" s="293" t="s">
        <v>137</v>
      </c>
      <c r="B13" s="80" t="s">
        <v>10</v>
      </c>
      <c r="C13" s="44" t="s">
        <v>11</v>
      </c>
      <c r="D13" s="44" t="s">
        <v>11</v>
      </c>
      <c r="E13" s="44">
        <v>4</v>
      </c>
      <c r="F13" s="44">
        <v>0</v>
      </c>
      <c r="G13" s="44">
        <v>19</v>
      </c>
      <c r="H13" s="44" t="s">
        <v>11</v>
      </c>
      <c r="I13" s="93">
        <v>3</v>
      </c>
      <c r="J13" s="45">
        <f t="shared" ref="J13" si="7">SUM(C13:I13)</f>
        <v>26</v>
      </c>
    </row>
    <row r="14" spans="1:10" ht="25.5" customHeight="1" thickBot="1" x14ac:dyDescent="0.3">
      <c r="A14" s="296"/>
      <c r="B14" s="76" t="s">
        <v>12</v>
      </c>
      <c r="C14" s="5" t="s">
        <v>13</v>
      </c>
      <c r="D14" s="5" t="s">
        <v>13</v>
      </c>
      <c r="E14" s="5">
        <f t="shared" ref="E14:J14" si="8">E13/E$15</f>
        <v>2.4390243902439025E-2</v>
      </c>
      <c r="F14" s="5">
        <f t="shared" si="8"/>
        <v>0</v>
      </c>
      <c r="G14" s="5">
        <f t="shared" si="8"/>
        <v>2.3929471032745592E-2</v>
      </c>
      <c r="H14" s="5" t="s">
        <v>13</v>
      </c>
      <c r="I14" s="6">
        <f t="shared" si="8"/>
        <v>2.1897810218978103E-2</v>
      </c>
      <c r="J14" s="133">
        <f t="shared" si="8"/>
        <v>2.1241830065359478E-2</v>
      </c>
    </row>
    <row r="15" spans="1:10" ht="27.75" customHeight="1" x14ac:dyDescent="0.25">
      <c r="A15" s="297" t="s">
        <v>74</v>
      </c>
      <c r="B15" s="37" t="s">
        <v>10</v>
      </c>
      <c r="C15" s="95" t="s">
        <v>11</v>
      </c>
      <c r="D15" s="95" t="s">
        <v>11</v>
      </c>
      <c r="E15" s="95">
        <f>E5+E7+E9+E11+E13</f>
        <v>164</v>
      </c>
      <c r="F15" s="95">
        <f t="shared" ref="F15:J15" si="9">F5+F7+F9+F11+F13</f>
        <v>129</v>
      </c>
      <c r="G15" s="95">
        <f t="shared" si="9"/>
        <v>794</v>
      </c>
      <c r="H15" s="95" t="s">
        <v>11</v>
      </c>
      <c r="I15" s="96">
        <f t="shared" si="9"/>
        <v>137</v>
      </c>
      <c r="J15" s="134">
        <f t="shared" si="9"/>
        <v>1224</v>
      </c>
    </row>
    <row r="16" spans="1:10" ht="27.75" customHeight="1" thickBot="1" x14ac:dyDescent="0.3">
      <c r="A16" s="298"/>
      <c r="B16" s="87" t="s">
        <v>12</v>
      </c>
      <c r="C16" s="8" t="s">
        <v>13</v>
      </c>
      <c r="D16" s="8" t="s">
        <v>13</v>
      </c>
      <c r="E16" s="8">
        <f t="shared" ref="E16:I16" si="10">E15/E$15</f>
        <v>1</v>
      </c>
      <c r="F16" s="8">
        <f t="shared" si="10"/>
        <v>1</v>
      </c>
      <c r="G16" s="8">
        <f t="shared" si="10"/>
        <v>1</v>
      </c>
      <c r="H16" s="8" t="s">
        <v>13</v>
      </c>
      <c r="I16" s="9">
        <f t="shared" si="10"/>
        <v>1</v>
      </c>
      <c r="J16" s="49">
        <f>J15/J$15</f>
        <v>1</v>
      </c>
    </row>
    <row r="17" spans="1:10" ht="36" customHeight="1" thickBot="1" x14ac:dyDescent="0.3">
      <c r="A17" s="50"/>
      <c r="B17" s="51"/>
      <c r="C17" s="11"/>
      <c r="D17" s="11"/>
      <c r="E17" s="11"/>
      <c r="F17" s="11"/>
      <c r="G17" s="11"/>
      <c r="H17" s="11"/>
      <c r="I17" s="11"/>
      <c r="J17" s="11"/>
    </row>
    <row r="18" spans="1:10" ht="44.25" customHeight="1" x14ac:dyDescent="0.25">
      <c r="A18" s="135" t="s">
        <v>75</v>
      </c>
      <c r="B18" s="52" t="s">
        <v>10</v>
      </c>
      <c r="C18" s="136" t="s">
        <v>11</v>
      </c>
      <c r="D18" s="137" t="s">
        <v>11</v>
      </c>
      <c r="E18" s="137">
        <v>22</v>
      </c>
      <c r="F18" s="137">
        <v>0</v>
      </c>
      <c r="G18" s="137">
        <v>23</v>
      </c>
      <c r="H18" s="137" t="s">
        <v>11</v>
      </c>
      <c r="I18" s="137">
        <v>0</v>
      </c>
      <c r="J18" s="138">
        <f>SUM(C18:I18)</f>
        <v>45</v>
      </c>
    </row>
    <row r="19" spans="1:10" ht="44.25" customHeight="1" thickBot="1" x14ac:dyDescent="0.3">
      <c r="A19" s="227" t="s">
        <v>27</v>
      </c>
      <c r="B19" s="87" t="s">
        <v>10</v>
      </c>
      <c r="C19" s="139" t="s">
        <v>11</v>
      </c>
      <c r="D19" s="140" t="s">
        <v>11</v>
      </c>
      <c r="E19" s="140">
        <f t="shared" ref="E19:G19" si="11">E20-E15-E18</f>
        <v>0</v>
      </c>
      <c r="F19" s="140">
        <f t="shared" si="11"/>
        <v>0</v>
      </c>
      <c r="G19" s="140">
        <f t="shared" si="11"/>
        <v>0</v>
      </c>
      <c r="H19" s="140" t="s">
        <v>11</v>
      </c>
      <c r="I19" s="141">
        <f>I20-I15-I18</f>
        <v>0</v>
      </c>
      <c r="J19" s="142">
        <f>SUM(C19:I19)</f>
        <v>0</v>
      </c>
    </row>
    <row r="20" spans="1:10" ht="44.25" customHeight="1" thickBot="1" x14ac:dyDescent="0.3">
      <c r="A20" s="223" t="s">
        <v>28</v>
      </c>
      <c r="B20" s="87" t="s">
        <v>10</v>
      </c>
      <c r="C20" s="139" t="s">
        <v>11</v>
      </c>
      <c r="D20" s="140" t="s">
        <v>11</v>
      </c>
      <c r="E20" s="140">
        <v>186</v>
      </c>
      <c r="F20" s="140">
        <v>129</v>
      </c>
      <c r="G20" s="140">
        <v>817</v>
      </c>
      <c r="H20" s="140" t="s">
        <v>11</v>
      </c>
      <c r="I20" s="140">
        <v>137</v>
      </c>
      <c r="J20" s="143">
        <f>SUM(C20:I20)</f>
        <v>1269</v>
      </c>
    </row>
    <row r="21" spans="1:10" ht="54.75" customHeight="1" thickBot="1" x14ac:dyDescent="0.3">
      <c r="A21" s="219"/>
      <c r="B21" s="50"/>
      <c r="C21" s="61"/>
      <c r="D21" s="61"/>
      <c r="E21" s="61"/>
      <c r="F21" s="61"/>
      <c r="G21" s="61"/>
      <c r="H21" s="61"/>
      <c r="I21" s="61"/>
      <c r="J21" s="62"/>
    </row>
    <row r="22" spans="1:10" ht="42" customHeight="1" x14ac:dyDescent="0.25">
      <c r="A22" s="242" t="s">
        <v>29</v>
      </c>
      <c r="B22" s="243"/>
      <c r="C22" s="243"/>
      <c r="D22" s="1"/>
      <c r="E22" s="1"/>
      <c r="F22" s="1"/>
      <c r="G22" s="1"/>
      <c r="H22" s="1"/>
      <c r="I22" s="1"/>
      <c r="J22" s="63"/>
    </row>
    <row r="23" spans="1:10" ht="42" customHeight="1" x14ac:dyDescent="0.25">
      <c r="A23" s="244" t="s">
        <v>30</v>
      </c>
      <c r="B23" s="245"/>
      <c r="C23" s="64">
        <v>0</v>
      </c>
      <c r="D23" s="65">
        <v>0</v>
      </c>
      <c r="E23" s="65">
        <v>2</v>
      </c>
      <c r="F23" s="65">
        <v>2</v>
      </c>
      <c r="G23" s="65">
        <v>3</v>
      </c>
      <c r="H23" s="65">
        <v>0</v>
      </c>
      <c r="I23" s="65">
        <v>1</v>
      </c>
      <c r="J23" s="66">
        <f>SUM(C23:I23)</f>
        <v>8</v>
      </c>
    </row>
    <row r="24" spans="1:10" ht="42" customHeight="1" thickBot="1" x14ac:dyDescent="0.3">
      <c r="A24" s="246" t="s">
        <v>31</v>
      </c>
      <c r="B24" s="247"/>
      <c r="C24" s="67">
        <v>0</v>
      </c>
      <c r="D24" s="68">
        <v>0</v>
      </c>
      <c r="E24" s="68">
        <v>2</v>
      </c>
      <c r="F24" s="68">
        <v>2</v>
      </c>
      <c r="G24" s="68">
        <v>3</v>
      </c>
      <c r="H24" s="68">
        <v>0</v>
      </c>
      <c r="I24" s="69">
        <v>1</v>
      </c>
      <c r="J24" s="70">
        <f>SUM(C24:I24)</f>
        <v>8</v>
      </c>
    </row>
    <row r="25" spans="1:10" ht="31.5" customHeight="1" x14ac:dyDescent="0.25">
      <c r="A25" s="71" t="s">
        <v>32</v>
      </c>
      <c r="B25" s="72"/>
      <c r="C25" s="73"/>
      <c r="D25" s="73"/>
      <c r="E25" s="73"/>
      <c r="F25" s="73"/>
      <c r="G25" s="73"/>
      <c r="H25" s="73"/>
      <c r="I25" s="73"/>
      <c r="J25" s="73"/>
    </row>
  </sheetData>
  <mergeCells count="13">
    <mergeCell ref="A24:B24"/>
    <mergeCell ref="A9:A10"/>
    <mergeCell ref="A11:A12"/>
    <mergeCell ref="A13:A14"/>
    <mergeCell ref="A15:A16"/>
    <mergeCell ref="A22:C22"/>
    <mergeCell ref="A23:B23"/>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43" orientation="landscape" r:id="rId1"/>
  <headerFooter>
    <oddFooter>&amp;L&amp;F&amp;C&amp;A&amp;R&amp;P de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9395D-C911-4259-B7A4-7B490B97B404}">
  <sheetPr>
    <tabColor rgb="FF00FF00"/>
    <pageSetUpPr fitToPage="1"/>
  </sheetPr>
  <dimension ref="A1:K21"/>
  <sheetViews>
    <sheetView zoomScale="64" zoomScaleNormal="64" workbookViewId="0">
      <selection sqref="A1:J1"/>
    </sheetView>
  </sheetViews>
  <sheetFormatPr baseColWidth="10" defaultRowHeight="15" x14ac:dyDescent="0.25"/>
  <cols>
    <col min="1" max="1" width="33.7109375" style="71" customWidth="1"/>
    <col min="2" max="2" width="12.140625" style="71" customWidth="1"/>
    <col min="3" max="10" width="22.5703125" style="71" customWidth="1"/>
    <col min="11" max="16384" width="11.42578125" style="71"/>
  </cols>
  <sheetData>
    <row r="1" spans="1:11" ht="43.5" customHeight="1" x14ac:dyDescent="0.25">
      <c r="A1" s="263" t="s">
        <v>59</v>
      </c>
      <c r="B1" s="263"/>
      <c r="C1" s="263"/>
      <c r="D1" s="263"/>
      <c r="E1" s="263"/>
      <c r="F1" s="263"/>
      <c r="G1" s="263"/>
      <c r="H1" s="263"/>
      <c r="I1" s="263"/>
      <c r="J1" s="263"/>
    </row>
    <row r="2" spans="1:11" ht="43.5" customHeight="1" thickBot="1" x14ac:dyDescent="0.3">
      <c r="A2" s="263" t="s">
        <v>147</v>
      </c>
      <c r="B2" s="263"/>
      <c r="C2" s="265"/>
      <c r="D2" s="265"/>
      <c r="E2" s="265"/>
      <c r="F2" s="265"/>
      <c r="G2" s="265"/>
      <c r="H2" s="265"/>
      <c r="I2" s="265"/>
      <c r="J2" s="265"/>
    </row>
    <row r="3" spans="1:11" ht="51.75" customHeight="1" thickBot="1" x14ac:dyDescent="0.3">
      <c r="A3" s="231" t="s">
        <v>60</v>
      </c>
      <c r="B3" s="232"/>
      <c r="C3" s="254" t="s">
        <v>2</v>
      </c>
      <c r="D3" s="235"/>
      <c r="E3" s="235"/>
      <c r="F3" s="235"/>
      <c r="G3" s="235"/>
      <c r="H3" s="235"/>
      <c r="I3" s="235"/>
      <c r="J3" s="236"/>
    </row>
    <row r="4" spans="1:11" ht="48" customHeight="1" thickBot="1" x14ac:dyDescent="0.3">
      <c r="A4" s="233"/>
      <c r="B4" s="234"/>
      <c r="C4" s="32" t="s">
        <v>3</v>
      </c>
      <c r="D4" s="33" t="s">
        <v>4</v>
      </c>
      <c r="E4" s="34" t="s">
        <v>68</v>
      </c>
      <c r="F4" s="34" t="s">
        <v>133</v>
      </c>
      <c r="G4" s="33" t="s">
        <v>5</v>
      </c>
      <c r="H4" s="33" t="s">
        <v>6</v>
      </c>
      <c r="I4" s="35" t="s">
        <v>7</v>
      </c>
      <c r="J4" s="36" t="s">
        <v>8</v>
      </c>
    </row>
    <row r="5" spans="1:11" ht="25.5" customHeight="1" x14ac:dyDescent="0.25">
      <c r="A5" s="301" t="s">
        <v>61</v>
      </c>
      <c r="B5" s="80" t="s">
        <v>10</v>
      </c>
      <c r="C5" s="74" t="s">
        <v>11</v>
      </c>
      <c r="D5" s="74" t="s">
        <v>11</v>
      </c>
      <c r="E5" s="74">
        <v>146</v>
      </c>
      <c r="F5" s="74">
        <v>125</v>
      </c>
      <c r="G5" s="74">
        <v>579</v>
      </c>
      <c r="H5" s="74" t="s">
        <v>11</v>
      </c>
      <c r="I5" s="75">
        <v>119</v>
      </c>
      <c r="J5" s="92">
        <f>SUM(C5:I5)</f>
        <v>969</v>
      </c>
    </row>
    <row r="6" spans="1:11" ht="25.5" customHeight="1" x14ac:dyDescent="0.25">
      <c r="A6" s="300"/>
      <c r="B6" s="76" t="s">
        <v>12</v>
      </c>
      <c r="C6" s="2" t="s">
        <v>13</v>
      </c>
      <c r="D6" s="2" t="s">
        <v>13</v>
      </c>
      <c r="E6" s="2">
        <f t="shared" ref="E6:J6" si="0">E5/E$11</f>
        <v>0.8902439024390244</v>
      </c>
      <c r="F6" s="2">
        <f t="shared" si="0"/>
        <v>0.96899224806201545</v>
      </c>
      <c r="G6" s="2">
        <f t="shared" si="0"/>
        <v>0.72465581977471838</v>
      </c>
      <c r="H6" s="2" t="s">
        <v>13</v>
      </c>
      <c r="I6" s="3">
        <f t="shared" si="0"/>
        <v>0.86861313868613144</v>
      </c>
      <c r="J6" s="42">
        <f t="shared" si="0"/>
        <v>0.78844589096826689</v>
      </c>
    </row>
    <row r="7" spans="1:11" ht="25.5" customHeight="1" x14ac:dyDescent="0.25">
      <c r="A7" s="299" t="s">
        <v>62</v>
      </c>
      <c r="B7" s="80" t="s">
        <v>10</v>
      </c>
      <c r="C7" s="44" t="s">
        <v>11</v>
      </c>
      <c r="D7" s="44" t="s">
        <v>11</v>
      </c>
      <c r="E7" s="44">
        <v>6</v>
      </c>
      <c r="F7" s="44">
        <v>2</v>
      </c>
      <c r="G7" s="44">
        <v>14</v>
      </c>
      <c r="H7" s="44" t="s">
        <v>11</v>
      </c>
      <c r="I7" s="93">
        <v>3</v>
      </c>
      <c r="J7" s="45">
        <f t="shared" ref="J7" si="1">SUM(C7:I7)</f>
        <v>25</v>
      </c>
    </row>
    <row r="8" spans="1:11" ht="25.5" customHeight="1" x14ac:dyDescent="0.25">
      <c r="A8" s="300"/>
      <c r="B8" s="76" t="s">
        <v>12</v>
      </c>
      <c r="C8" s="2" t="s">
        <v>13</v>
      </c>
      <c r="D8" s="2" t="s">
        <v>13</v>
      </c>
      <c r="E8" s="2">
        <f t="shared" ref="E8:J8" si="2">E7/E$11</f>
        <v>3.6585365853658534E-2</v>
      </c>
      <c r="F8" s="2">
        <f t="shared" si="2"/>
        <v>1.5503875968992248E-2</v>
      </c>
      <c r="G8" s="2">
        <f t="shared" si="2"/>
        <v>1.7521902377972465E-2</v>
      </c>
      <c r="H8" s="2" t="s">
        <v>13</v>
      </c>
      <c r="I8" s="3">
        <f t="shared" si="2"/>
        <v>2.1897810218978103E-2</v>
      </c>
      <c r="J8" s="42">
        <f t="shared" si="2"/>
        <v>2.034174125305126E-2</v>
      </c>
    </row>
    <row r="9" spans="1:11" ht="25.5" customHeight="1" x14ac:dyDescent="0.25">
      <c r="A9" s="299" t="s">
        <v>63</v>
      </c>
      <c r="B9" s="43" t="s">
        <v>10</v>
      </c>
      <c r="C9" s="38" t="s">
        <v>11</v>
      </c>
      <c r="D9" s="38" t="s">
        <v>11</v>
      </c>
      <c r="E9" s="38">
        <v>12</v>
      </c>
      <c r="F9" s="38">
        <v>2</v>
      </c>
      <c r="G9" s="38">
        <v>206</v>
      </c>
      <c r="H9" s="38" t="s">
        <v>11</v>
      </c>
      <c r="I9" s="82">
        <v>15</v>
      </c>
      <c r="J9" s="39">
        <f t="shared" ref="J9:J11" si="3">SUM(C9:I9)</f>
        <v>235</v>
      </c>
    </row>
    <row r="10" spans="1:11" ht="25.5" customHeight="1" thickBot="1" x14ac:dyDescent="0.3">
      <c r="A10" s="302"/>
      <c r="B10" s="87" t="s">
        <v>12</v>
      </c>
      <c r="C10" s="28" t="s">
        <v>13</v>
      </c>
      <c r="D10" s="28" t="s">
        <v>13</v>
      </c>
      <c r="E10" s="28">
        <f t="shared" ref="E10:J10" si="4">E9/E$11</f>
        <v>7.3170731707317069E-2</v>
      </c>
      <c r="F10" s="28">
        <f t="shared" si="4"/>
        <v>1.5503875968992248E-2</v>
      </c>
      <c r="G10" s="28">
        <f t="shared" si="4"/>
        <v>0.25782227784730916</v>
      </c>
      <c r="H10" s="28" t="s">
        <v>13</v>
      </c>
      <c r="I10" s="94">
        <f t="shared" si="4"/>
        <v>0.10948905109489052</v>
      </c>
      <c r="J10" s="145">
        <f t="shared" si="4"/>
        <v>0.19121236777868186</v>
      </c>
    </row>
    <row r="11" spans="1:11" ht="27.75" customHeight="1" x14ac:dyDescent="0.25">
      <c r="A11" s="303" t="s">
        <v>64</v>
      </c>
      <c r="B11" s="80" t="s">
        <v>10</v>
      </c>
      <c r="C11" s="46" t="s">
        <v>11</v>
      </c>
      <c r="D11" s="46" t="s">
        <v>11</v>
      </c>
      <c r="E11" s="46">
        <f t="shared" ref="E11:G11" si="5">E5+E7++E9</f>
        <v>164</v>
      </c>
      <c r="F11" s="46">
        <f t="shared" si="5"/>
        <v>129</v>
      </c>
      <c r="G11" s="46">
        <f t="shared" si="5"/>
        <v>799</v>
      </c>
      <c r="H11" s="46" t="s">
        <v>11</v>
      </c>
      <c r="I11" s="85">
        <f t="shared" ref="I11" si="6">I5+I7++I9</f>
        <v>137</v>
      </c>
      <c r="J11" s="47">
        <f t="shared" si="3"/>
        <v>1229</v>
      </c>
    </row>
    <row r="12" spans="1:11" ht="27.75" customHeight="1" thickBot="1" x14ac:dyDescent="0.3">
      <c r="A12" s="233"/>
      <c r="B12" s="87" t="s">
        <v>12</v>
      </c>
      <c r="C12" s="8" t="s">
        <v>13</v>
      </c>
      <c r="D12" s="8" t="s">
        <v>13</v>
      </c>
      <c r="E12" s="8">
        <f t="shared" ref="E12:G12" si="7">E11/E$11</f>
        <v>1</v>
      </c>
      <c r="F12" s="8">
        <f t="shared" si="7"/>
        <v>1</v>
      </c>
      <c r="G12" s="8">
        <f t="shared" si="7"/>
        <v>1</v>
      </c>
      <c r="H12" s="8" t="s">
        <v>13</v>
      </c>
      <c r="I12" s="9">
        <f t="shared" ref="I12" si="8">I11/I$11</f>
        <v>1</v>
      </c>
      <c r="J12" s="49">
        <f>J11/J$11</f>
        <v>1</v>
      </c>
    </row>
    <row r="13" spans="1:11" ht="36" customHeight="1" thickBot="1" x14ac:dyDescent="0.3">
      <c r="A13" s="50"/>
      <c r="B13" s="51"/>
      <c r="C13" s="11"/>
      <c r="D13" s="11"/>
      <c r="E13" s="11"/>
      <c r="F13" s="11"/>
      <c r="G13" s="11"/>
      <c r="H13" s="11"/>
      <c r="I13" s="11"/>
      <c r="J13" s="11"/>
      <c r="K13" s="71" t="s">
        <v>148</v>
      </c>
    </row>
    <row r="14" spans="1:11" ht="48.75" customHeight="1" x14ac:dyDescent="0.25">
      <c r="A14" s="135" t="s">
        <v>65</v>
      </c>
      <c r="B14" s="146" t="s">
        <v>10</v>
      </c>
      <c r="C14" s="136" t="s">
        <v>11</v>
      </c>
      <c r="D14" s="137" t="s">
        <v>11</v>
      </c>
      <c r="E14" s="137">
        <v>22</v>
      </c>
      <c r="F14" s="137">
        <v>0</v>
      </c>
      <c r="G14" s="137">
        <v>18</v>
      </c>
      <c r="H14" s="137" t="s">
        <v>11</v>
      </c>
      <c r="I14" s="147">
        <v>0</v>
      </c>
      <c r="J14" s="138">
        <f>SUM(C14:I14)</f>
        <v>40</v>
      </c>
    </row>
    <row r="15" spans="1:11" ht="54.75" customHeight="1" thickBot="1" x14ac:dyDescent="0.3">
      <c r="A15" s="148" t="s">
        <v>27</v>
      </c>
      <c r="B15" s="149" t="s">
        <v>10</v>
      </c>
      <c r="C15" s="139" t="s">
        <v>11</v>
      </c>
      <c r="D15" s="140" t="s">
        <v>11</v>
      </c>
      <c r="E15" s="140">
        <f t="shared" ref="E15:J15" si="9">E16-E11-E14</f>
        <v>0</v>
      </c>
      <c r="F15" s="140">
        <f t="shared" si="9"/>
        <v>0</v>
      </c>
      <c r="G15" s="140">
        <f t="shared" si="9"/>
        <v>0</v>
      </c>
      <c r="H15" s="140" t="s">
        <v>11</v>
      </c>
      <c r="I15" s="141">
        <f t="shared" si="9"/>
        <v>0</v>
      </c>
      <c r="J15" s="143">
        <f t="shared" si="9"/>
        <v>0</v>
      </c>
    </row>
    <row r="16" spans="1:11" ht="48.75" customHeight="1" thickBot="1" x14ac:dyDescent="0.3">
      <c r="A16" s="226" t="s">
        <v>28</v>
      </c>
      <c r="B16" s="102" t="s">
        <v>10</v>
      </c>
      <c r="C16" s="139" t="s">
        <v>11</v>
      </c>
      <c r="D16" s="140" t="s">
        <v>11</v>
      </c>
      <c r="E16" s="140">
        <v>186</v>
      </c>
      <c r="F16" s="140">
        <v>129</v>
      </c>
      <c r="G16" s="140">
        <v>817</v>
      </c>
      <c r="H16" s="140" t="s">
        <v>11</v>
      </c>
      <c r="I16" s="141">
        <v>137</v>
      </c>
      <c r="J16" s="143">
        <f>SUM(C16:I16)</f>
        <v>1269</v>
      </c>
    </row>
    <row r="17" spans="1:10" ht="54.75" customHeight="1" thickBot="1" x14ac:dyDescent="0.3">
      <c r="A17" s="219"/>
      <c r="B17" s="50"/>
      <c r="C17" s="61"/>
      <c r="D17" s="61"/>
      <c r="E17" s="61"/>
      <c r="F17" s="61"/>
      <c r="G17" s="61"/>
      <c r="H17" s="61"/>
      <c r="I17" s="61"/>
      <c r="J17" s="62"/>
    </row>
    <row r="18" spans="1:10" ht="36" customHeight="1" x14ac:dyDescent="0.25">
      <c r="A18" s="242" t="s">
        <v>29</v>
      </c>
      <c r="B18" s="243"/>
      <c r="C18" s="243"/>
      <c r="D18" s="1"/>
      <c r="E18" s="1"/>
      <c r="F18" s="1"/>
      <c r="G18" s="1"/>
      <c r="H18" s="1"/>
      <c r="I18" s="1"/>
      <c r="J18" s="63"/>
    </row>
    <row r="19" spans="1:10" ht="36" customHeight="1" x14ac:dyDescent="0.25">
      <c r="A19" s="244" t="s">
        <v>30</v>
      </c>
      <c r="B19" s="245"/>
      <c r="C19" s="64">
        <v>0</v>
      </c>
      <c r="D19" s="65">
        <v>0</v>
      </c>
      <c r="E19" s="65">
        <v>2</v>
      </c>
      <c r="F19" s="65">
        <v>2</v>
      </c>
      <c r="G19" s="65">
        <v>3</v>
      </c>
      <c r="H19" s="65">
        <v>0</v>
      </c>
      <c r="I19" s="65">
        <v>1</v>
      </c>
      <c r="J19" s="66">
        <f>SUM(C19:I19)</f>
        <v>8</v>
      </c>
    </row>
    <row r="20" spans="1:10" ht="36" customHeight="1" thickBot="1" x14ac:dyDescent="0.3">
      <c r="A20" s="246" t="s">
        <v>31</v>
      </c>
      <c r="B20" s="247"/>
      <c r="C20" s="67">
        <v>0</v>
      </c>
      <c r="D20" s="68">
        <v>0</v>
      </c>
      <c r="E20" s="68">
        <v>2</v>
      </c>
      <c r="F20" s="68">
        <v>2</v>
      </c>
      <c r="G20" s="68">
        <v>3</v>
      </c>
      <c r="H20" s="68">
        <v>0</v>
      </c>
      <c r="I20" s="69">
        <v>1</v>
      </c>
      <c r="J20" s="70">
        <f>SUM(C20:I20)</f>
        <v>8</v>
      </c>
    </row>
    <row r="21" spans="1:10" ht="31.5" customHeight="1" x14ac:dyDescent="0.25">
      <c r="A21" s="71" t="s">
        <v>32</v>
      </c>
      <c r="B21" s="72"/>
      <c r="C21" s="73"/>
      <c r="D21" s="73"/>
      <c r="E21" s="73"/>
      <c r="F21" s="73"/>
      <c r="G21" s="73"/>
      <c r="H21" s="73"/>
      <c r="I21" s="73"/>
      <c r="J21" s="73"/>
    </row>
  </sheetData>
  <mergeCells count="11">
    <mergeCell ref="A9:A10"/>
    <mergeCell ref="A11:A12"/>
    <mergeCell ref="A18:C18"/>
    <mergeCell ref="A19:B19"/>
    <mergeCell ref="A20:B20"/>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57" orientation="landscape" r:id="rId1"/>
  <headerFooter>
    <oddFooter>&amp;L&amp;F&amp;C&amp;A&amp;R&amp;P de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3FA41-9EE8-4858-9281-A8FDF93E17CC}">
  <sheetPr>
    <tabColor rgb="FF00FF00"/>
    <pageSetUpPr fitToPage="1"/>
  </sheetPr>
  <dimension ref="A1:J32"/>
  <sheetViews>
    <sheetView zoomScale="51" zoomScaleNormal="51" workbookViewId="0">
      <selection sqref="A1:J1"/>
    </sheetView>
  </sheetViews>
  <sheetFormatPr baseColWidth="10" defaultRowHeight="15" x14ac:dyDescent="0.25"/>
  <cols>
    <col min="1" max="1" width="54.5703125" style="71" customWidth="1"/>
    <col min="2" max="2" width="17.28515625" style="71" customWidth="1"/>
    <col min="3" max="10" width="26.140625" style="71" customWidth="1"/>
    <col min="11" max="16384" width="11.42578125" style="71"/>
  </cols>
  <sheetData>
    <row r="1" spans="1:10" ht="57" customHeight="1" x14ac:dyDescent="0.25">
      <c r="A1" s="305" t="s">
        <v>46</v>
      </c>
      <c r="B1" s="305"/>
      <c r="C1" s="305"/>
      <c r="D1" s="305"/>
      <c r="E1" s="305"/>
      <c r="F1" s="305"/>
      <c r="G1" s="305"/>
      <c r="H1" s="305"/>
      <c r="I1" s="305"/>
      <c r="J1" s="305"/>
    </row>
    <row r="2" spans="1:10" ht="42" customHeight="1" thickBot="1" x14ac:dyDescent="0.3">
      <c r="A2" s="305" t="s">
        <v>149</v>
      </c>
      <c r="B2" s="305"/>
      <c r="C2" s="306"/>
      <c r="D2" s="306"/>
      <c r="E2" s="306"/>
      <c r="F2" s="306"/>
      <c r="G2" s="306"/>
      <c r="H2" s="306"/>
      <c r="I2" s="306"/>
      <c r="J2" s="306"/>
    </row>
    <row r="3" spans="1:10" ht="51.75" customHeight="1" thickBot="1" x14ac:dyDescent="0.3">
      <c r="A3" s="260" t="s">
        <v>47</v>
      </c>
      <c r="B3" s="307"/>
      <c r="C3" s="254" t="s">
        <v>2</v>
      </c>
      <c r="D3" s="235"/>
      <c r="E3" s="235"/>
      <c r="F3" s="235"/>
      <c r="G3" s="235"/>
      <c r="H3" s="235"/>
      <c r="I3" s="235"/>
      <c r="J3" s="236"/>
    </row>
    <row r="4" spans="1:10" ht="57.75" customHeight="1" thickBot="1" x14ac:dyDescent="0.3">
      <c r="A4" s="264"/>
      <c r="B4" s="308"/>
      <c r="C4" s="150" t="s">
        <v>3</v>
      </c>
      <c r="D4" s="224" t="s">
        <v>4</v>
      </c>
      <c r="E4" s="151" t="s">
        <v>68</v>
      </c>
      <c r="F4" s="151" t="s">
        <v>69</v>
      </c>
      <c r="G4" s="224" t="s">
        <v>5</v>
      </c>
      <c r="H4" s="151" t="s">
        <v>6</v>
      </c>
      <c r="I4" s="225" t="s">
        <v>7</v>
      </c>
      <c r="J4" s="220" t="s">
        <v>8</v>
      </c>
    </row>
    <row r="5" spans="1:10" ht="31.5" customHeight="1" x14ac:dyDescent="0.25">
      <c r="A5" s="309" t="s">
        <v>48</v>
      </c>
      <c r="B5" s="152" t="s">
        <v>10</v>
      </c>
      <c r="C5" s="153" t="s">
        <v>11</v>
      </c>
      <c r="D5" s="153" t="s">
        <v>11</v>
      </c>
      <c r="E5" s="153">
        <v>6</v>
      </c>
      <c r="F5" s="153">
        <v>14</v>
      </c>
      <c r="G5" s="153">
        <v>30</v>
      </c>
      <c r="H5" s="153" t="s">
        <v>11</v>
      </c>
      <c r="I5" s="154">
        <v>30</v>
      </c>
      <c r="J5" s="155">
        <f>SUM(C5:I5)</f>
        <v>80</v>
      </c>
    </row>
    <row r="6" spans="1:10" ht="31.5" customHeight="1" x14ac:dyDescent="0.25">
      <c r="A6" s="310"/>
      <c r="B6" s="156" t="s">
        <v>12</v>
      </c>
      <c r="C6" s="157" t="s">
        <v>13</v>
      </c>
      <c r="D6" s="157" t="s">
        <v>13</v>
      </c>
      <c r="E6" s="157">
        <f t="shared" ref="E6:G6" si="0">E5/E$21</f>
        <v>3.6585365853658534E-2</v>
      </c>
      <c r="F6" s="157">
        <f t="shared" si="0"/>
        <v>0.10852713178294573</v>
      </c>
      <c r="G6" s="157">
        <f t="shared" si="0"/>
        <v>3.90625E-2</v>
      </c>
      <c r="H6" s="157" t="s">
        <v>13</v>
      </c>
      <c r="I6" s="158">
        <f t="shared" ref="I6:J6" si="1">I5/I$21</f>
        <v>0.21897810218978103</v>
      </c>
      <c r="J6" s="159">
        <f t="shared" si="1"/>
        <v>6.6777963272120197E-2</v>
      </c>
    </row>
    <row r="7" spans="1:10" ht="25.5" customHeight="1" x14ac:dyDescent="0.25">
      <c r="A7" s="273" t="s">
        <v>49</v>
      </c>
      <c r="B7" s="160" t="s">
        <v>10</v>
      </c>
      <c r="C7" s="161" t="s">
        <v>11</v>
      </c>
      <c r="D7" s="161" t="s">
        <v>11</v>
      </c>
      <c r="E7" s="161">
        <v>15</v>
      </c>
      <c r="F7" s="161">
        <v>25</v>
      </c>
      <c r="G7" s="161">
        <v>68</v>
      </c>
      <c r="H7" s="161" t="s">
        <v>11</v>
      </c>
      <c r="I7" s="162">
        <v>37</v>
      </c>
      <c r="J7" s="163">
        <f t="shared" ref="J7" si="2">SUM(C7:I7)</f>
        <v>145</v>
      </c>
    </row>
    <row r="8" spans="1:10" ht="25.5" customHeight="1" x14ac:dyDescent="0.25">
      <c r="A8" s="310"/>
      <c r="B8" s="156" t="s">
        <v>12</v>
      </c>
      <c r="C8" s="157" t="s">
        <v>13</v>
      </c>
      <c r="D8" s="157" t="s">
        <v>13</v>
      </c>
      <c r="E8" s="157">
        <f t="shared" ref="E8:G8" si="3">E7/E$21</f>
        <v>9.1463414634146339E-2</v>
      </c>
      <c r="F8" s="157">
        <f t="shared" si="3"/>
        <v>0.19379844961240311</v>
      </c>
      <c r="G8" s="157">
        <f t="shared" si="3"/>
        <v>8.8541666666666671E-2</v>
      </c>
      <c r="H8" s="157" t="s">
        <v>13</v>
      </c>
      <c r="I8" s="158">
        <f t="shared" ref="I8:J8" si="4">I7/I$21</f>
        <v>0.27007299270072993</v>
      </c>
      <c r="J8" s="159">
        <f t="shared" si="4"/>
        <v>0.12103505843071787</v>
      </c>
    </row>
    <row r="9" spans="1:10" ht="33.75" customHeight="1" x14ac:dyDescent="0.25">
      <c r="A9" s="273" t="s">
        <v>50</v>
      </c>
      <c r="B9" s="160" t="s">
        <v>10</v>
      </c>
      <c r="C9" s="161" t="s">
        <v>11</v>
      </c>
      <c r="D9" s="161" t="s">
        <v>11</v>
      </c>
      <c r="E9" s="161">
        <v>94</v>
      </c>
      <c r="F9" s="161">
        <v>40</v>
      </c>
      <c r="G9" s="161">
        <v>463</v>
      </c>
      <c r="H9" s="161" t="s">
        <v>11</v>
      </c>
      <c r="I9" s="162">
        <v>22</v>
      </c>
      <c r="J9" s="163">
        <f t="shared" ref="J9" si="5">SUM(C9:I9)</f>
        <v>619</v>
      </c>
    </row>
    <row r="10" spans="1:10" ht="33.75" customHeight="1" x14ac:dyDescent="0.25">
      <c r="A10" s="310"/>
      <c r="B10" s="156" t="s">
        <v>12</v>
      </c>
      <c r="C10" s="157" t="s">
        <v>13</v>
      </c>
      <c r="D10" s="157" t="s">
        <v>13</v>
      </c>
      <c r="E10" s="157">
        <f t="shared" ref="E10:G10" si="6">E9/E$21</f>
        <v>0.57317073170731703</v>
      </c>
      <c r="F10" s="157">
        <f t="shared" si="6"/>
        <v>0.31007751937984496</v>
      </c>
      <c r="G10" s="157">
        <f t="shared" si="6"/>
        <v>0.60286458333333337</v>
      </c>
      <c r="H10" s="157" t="s">
        <v>13</v>
      </c>
      <c r="I10" s="158">
        <f t="shared" ref="I10:J10" si="7">I9/I$21</f>
        <v>0.16058394160583941</v>
      </c>
      <c r="J10" s="159">
        <f t="shared" si="7"/>
        <v>0.51669449081803009</v>
      </c>
    </row>
    <row r="11" spans="1:10" ht="25.5" customHeight="1" x14ac:dyDescent="0.25">
      <c r="A11" s="273" t="s">
        <v>51</v>
      </c>
      <c r="B11" s="160" t="s">
        <v>10</v>
      </c>
      <c r="C11" s="161" t="s">
        <v>11</v>
      </c>
      <c r="D11" s="161" t="s">
        <v>11</v>
      </c>
      <c r="E11" s="161">
        <v>26</v>
      </c>
      <c r="F11" s="161">
        <v>31</v>
      </c>
      <c r="G11" s="161">
        <v>91</v>
      </c>
      <c r="H11" s="161" t="s">
        <v>11</v>
      </c>
      <c r="I11" s="162">
        <v>18</v>
      </c>
      <c r="J11" s="163">
        <f t="shared" ref="J11" si="8">SUM(C11:I11)</f>
        <v>166</v>
      </c>
    </row>
    <row r="12" spans="1:10" ht="25.5" customHeight="1" x14ac:dyDescent="0.25">
      <c r="A12" s="310"/>
      <c r="B12" s="156" t="s">
        <v>12</v>
      </c>
      <c r="C12" s="157" t="s">
        <v>13</v>
      </c>
      <c r="D12" s="157" t="s">
        <v>13</v>
      </c>
      <c r="E12" s="157">
        <f t="shared" ref="E12:G12" si="9">E11/E$21</f>
        <v>0.15853658536585366</v>
      </c>
      <c r="F12" s="157">
        <f t="shared" si="9"/>
        <v>0.24031007751937986</v>
      </c>
      <c r="G12" s="157">
        <f t="shared" si="9"/>
        <v>0.11848958333333333</v>
      </c>
      <c r="H12" s="157" t="s">
        <v>13</v>
      </c>
      <c r="I12" s="158">
        <f t="shared" ref="I12:J12" si="10">I11/I$21</f>
        <v>0.13138686131386862</v>
      </c>
      <c r="J12" s="159">
        <f t="shared" si="10"/>
        <v>0.13856427378964942</v>
      </c>
    </row>
    <row r="13" spans="1:10" ht="25.5" customHeight="1" x14ac:dyDescent="0.25">
      <c r="A13" s="273" t="s">
        <v>52</v>
      </c>
      <c r="B13" s="160" t="s">
        <v>10</v>
      </c>
      <c r="C13" s="161" t="s">
        <v>11</v>
      </c>
      <c r="D13" s="161" t="s">
        <v>11</v>
      </c>
      <c r="E13" s="161">
        <v>8</v>
      </c>
      <c r="F13" s="161">
        <v>6</v>
      </c>
      <c r="G13" s="161">
        <v>47</v>
      </c>
      <c r="H13" s="161" t="s">
        <v>11</v>
      </c>
      <c r="I13" s="162">
        <v>17</v>
      </c>
      <c r="J13" s="163">
        <f t="shared" ref="J13" si="11">SUM(C13:I13)</f>
        <v>78</v>
      </c>
    </row>
    <row r="14" spans="1:10" ht="25.5" customHeight="1" x14ac:dyDescent="0.25">
      <c r="A14" s="310"/>
      <c r="B14" s="156" t="s">
        <v>12</v>
      </c>
      <c r="C14" s="157" t="s">
        <v>13</v>
      </c>
      <c r="D14" s="157" t="s">
        <v>13</v>
      </c>
      <c r="E14" s="157">
        <f t="shared" ref="E14:G14" si="12">E13/E$21</f>
        <v>4.878048780487805E-2</v>
      </c>
      <c r="F14" s="157">
        <f t="shared" si="12"/>
        <v>4.6511627906976744E-2</v>
      </c>
      <c r="G14" s="157">
        <f t="shared" si="12"/>
        <v>6.1197916666666664E-2</v>
      </c>
      <c r="H14" s="157" t="s">
        <v>13</v>
      </c>
      <c r="I14" s="158">
        <f t="shared" ref="I14:J14" si="13">I13/I$21</f>
        <v>0.12408759124087591</v>
      </c>
      <c r="J14" s="159">
        <f t="shared" si="13"/>
        <v>6.5108514190317199E-2</v>
      </c>
    </row>
    <row r="15" spans="1:10" ht="25.5" customHeight="1" x14ac:dyDescent="0.25">
      <c r="A15" s="273" t="s">
        <v>53</v>
      </c>
      <c r="B15" s="160" t="s">
        <v>10</v>
      </c>
      <c r="C15" s="161" t="s">
        <v>11</v>
      </c>
      <c r="D15" s="161" t="s">
        <v>11</v>
      </c>
      <c r="E15" s="161">
        <v>5</v>
      </c>
      <c r="F15" s="161">
        <v>11</v>
      </c>
      <c r="G15" s="161">
        <v>52</v>
      </c>
      <c r="H15" s="161" t="s">
        <v>11</v>
      </c>
      <c r="I15" s="162">
        <v>6</v>
      </c>
      <c r="J15" s="163">
        <f t="shared" ref="J15" si="14">SUM(C15:I15)</f>
        <v>74</v>
      </c>
    </row>
    <row r="16" spans="1:10" ht="25.5" customHeight="1" x14ac:dyDescent="0.25">
      <c r="A16" s="310"/>
      <c r="B16" s="156" t="s">
        <v>12</v>
      </c>
      <c r="C16" s="157" t="s">
        <v>13</v>
      </c>
      <c r="D16" s="157" t="s">
        <v>13</v>
      </c>
      <c r="E16" s="157">
        <f t="shared" ref="E16:G16" si="15">E15/E$21</f>
        <v>3.048780487804878E-2</v>
      </c>
      <c r="F16" s="157">
        <f t="shared" si="15"/>
        <v>8.5271317829457363E-2</v>
      </c>
      <c r="G16" s="157">
        <f t="shared" si="15"/>
        <v>6.7708333333333329E-2</v>
      </c>
      <c r="H16" s="157" t="s">
        <v>13</v>
      </c>
      <c r="I16" s="158">
        <f t="shared" ref="I16:J16" si="16">I15/I$21</f>
        <v>4.3795620437956206E-2</v>
      </c>
      <c r="J16" s="159">
        <f t="shared" si="16"/>
        <v>6.1769616026711188E-2</v>
      </c>
    </row>
    <row r="17" spans="1:10" ht="25.5" customHeight="1" x14ac:dyDescent="0.25">
      <c r="A17" s="304" t="s">
        <v>54</v>
      </c>
      <c r="B17" s="160" t="s">
        <v>10</v>
      </c>
      <c r="C17" s="161" t="s">
        <v>11</v>
      </c>
      <c r="D17" s="161" t="s">
        <v>11</v>
      </c>
      <c r="E17" s="161">
        <v>0</v>
      </c>
      <c r="F17" s="161">
        <v>0</v>
      </c>
      <c r="G17" s="161">
        <v>4</v>
      </c>
      <c r="H17" s="161" t="s">
        <v>11</v>
      </c>
      <c r="I17" s="162">
        <v>6</v>
      </c>
      <c r="J17" s="163">
        <f t="shared" ref="J17" si="17">SUM(C17:I17)</f>
        <v>10</v>
      </c>
    </row>
    <row r="18" spans="1:10" ht="25.5" customHeight="1" x14ac:dyDescent="0.25">
      <c r="A18" s="310"/>
      <c r="B18" s="156" t="s">
        <v>12</v>
      </c>
      <c r="C18" s="157" t="s">
        <v>13</v>
      </c>
      <c r="D18" s="157" t="s">
        <v>13</v>
      </c>
      <c r="E18" s="157">
        <f t="shared" ref="E18:G18" si="18">E17/E$21</f>
        <v>0</v>
      </c>
      <c r="F18" s="157">
        <f t="shared" si="18"/>
        <v>0</v>
      </c>
      <c r="G18" s="157">
        <f t="shared" si="18"/>
        <v>5.208333333333333E-3</v>
      </c>
      <c r="H18" s="157" t="s">
        <v>13</v>
      </c>
      <c r="I18" s="158">
        <f t="shared" ref="I18:J18" si="19">I17/I$21</f>
        <v>4.3795620437956206E-2</v>
      </c>
      <c r="J18" s="159">
        <f t="shared" si="19"/>
        <v>8.3472454090150246E-3</v>
      </c>
    </row>
    <row r="19" spans="1:10" ht="25.5" customHeight="1" x14ac:dyDescent="0.25">
      <c r="A19" s="304" t="s">
        <v>55</v>
      </c>
      <c r="B19" s="160" t="s">
        <v>10</v>
      </c>
      <c r="C19" s="161" t="s">
        <v>11</v>
      </c>
      <c r="D19" s="161" t="s">
        <v>11</v>
      </c>
      <c r="E19" s="161">
        <v>10</v>
      </c>
      <c r="F19" s="161">
        <v>2</v>
      </c>
      <c r="G19" s="161">
        <v>13</v>
      </c>
      <c r="H19" s="161" t="s">
        <v>11</v>
      </c>
      <c r="I19" s="162">
        <v>1</v>
      </c>
      <c r="J19" s="163">
        <f t="shared" ref="J19" si="20">SUM(C19:I19)</f>
        <v>26</v>
      </c>
    </row>
    <row r="20" spans="1:10" ht="25.5" customHeight="1" thickBot="1" x14ac:dyDescent="0.3">
      <c r="A20" s="304"/>
      <c r="B20" s="160" t="s">
        <v>12</v>
      </c>
      <c r="C20" s="164" t="s">
        <v>13</v>
      </c>
      <c r="D20" s="164" t="s">
        <v>13</v>
      </c>
      <c r="E20" s="164">
        <f t="shared" ref="E20:G20" si="21">E19/E$21</f>
        <v>6.097560975609756E-2</v>
      </c>
      <c r="F20" s="164">
        <f t="shared" si="21"/>
        <v>1.5503875968992248E-2</v>
      </c>
      <c r="G20" s="164">
        <f t="shared" si="21"/>
        <v>1.6927083333333332E-2</v>
      </c>
      <c r="H20" s="164" t="s">
        <v>13</v>
      </c>
      <c r="I20" s="165">
        <f t="shared" ref="I20:J20" si="22">I19/I$21</f>
        <v>7.2992700729927005E-3</v>
      </c>
      <c r="J20" s="166">
        <f t="shared" si="22"/>
        <v>2.1702838063439065E-2</v>
      </c>
    </row>
    <row r="21" spans="1:10" ht="30.75" customHeight="1" x14ac:dyDescent="0.25">
      <c r="A21" s="297" t="s">
        <v>56</v>
      </c>
      <c r="B21" s="167" t="s">
        <v>10</v>
      </c>
      <c r="C21" s="95" t="s">
        <v>11</v>
      </c>
      <c r="D21" s="95" t="s">
        <v>11</v>
      </c>
      <c r="E21" s="95">
        <f t="shared" ref="E21:G21" si="23">E5+E7+E9+E11+E13+E15+E17+E19</f>
        <v>164</v>
      </c>
      <c r="F21" s="95">
        <f t="shared" si="23"/>
        <v>129</v>
      </c>
      <c r="G21" s="95">
        <f t="shared" si="23"/>
        <v>768</v>
      </c>
      <c r="H21" s="95" t="s">
        <v>11</v>
      </c>
      <c r="I21" s="96">
        <f t="shared" ref="I21:J21" si="24">I5+I7+I9+I11+I13+I15+I17+I19</f>
        <v>137</v>
      </c>
      <c r="J21" s="134">
        <f t="shared" si="24"/>
        <v>1198</v>
      </c>
    </row>
    <row r="22" spans="1:10" ht="30.75" customHeight="1" thickBot="1" x14ac:dyDescent="0.3">
      <c r="A22" s="298"/>
      <c r="B22" s="168" t="s">
        <v>12</v>
      </c>
      <c r="C22" s="8" t="s">
        <v>13</v>
      </c>
      <c r="D22" s="8" t="s">
        <v>13</v>
      </c>
      <c r="E22" s="8">
        <f t="shared" ref="E22:G22" si="25">E21/E$21</f>
        <v>1</v>
      </c>
      <c r="F22" s="8">
        <f t="shared" si="25"/>
        <v>1</v>
      </c>
      <c r="G22" s="8">
        <f t="shared" si="25"/>
        <v>1</v>
      </c>
      <c r="H22" s="8" t="s">
        <v>13</v>
      </c>
      <c r="I22" s="9">
        <f t="shared" ref="I22" si="26">I21/I$21</f>
        <v>1</v>
      </c>
      <c r="J22" s="49">
        <f>J21/J$21</f>
        <v>1</v>
      </c>
    </row>
    <row r="23" spans="1:10" ht="36" customHeight="1" thickBot="1" x14ac:dyDescent="0.3">
      <c r="A23" s="50"/>
      <c r="B23" s="51"/>
      <c r="C23" s="11"/>
      <c r="D23" s="11"/>
      <c r="E23" s="11"/>
      <c r="F23" s="11"/>
      <c r="G23" s="11"/>
      <c r="H23" s="11"/>
      <c r="I23" s="11"/>
      <c r="J23" s="11"/>
    </row>
    <row r="24" spans="1:10" ht="57" customHeight="1" x14ac:dyDescent="0.25">
      <c r="A24" s="135" t="s">
        <v>57</v>
      </c>
      <c r="B24" s="169" t="s">
        <v>10</v>
      </c>
      <c r="C24" s="170" t="s">
        <v>11</v>
      </c>
      <c r="D24" s="171" t="s">
        <v>11</v>
      </c>
      <c r="E24" s="171">
        <v>22</v>
      </c>
      <c r="F24" s="171">
        <v>0</v>
      </c>
      <c r="G24" s="171">
        <v>49</v>
      </c>
      <c r="H24" s="171" t="s">
        <v>11</v>
      </c>
      <c r="I24" s="172">
        <v>0</v>
      </c>
      <c r="J24" s="173">
        <f>SUM(C24:I24)</f>
        <v>71</v>
      </c>
    </row>
    <row r="25" spans="1:10" ht="55.5" customHeight="1" thickBot="1" x14ac:dyDescent="0.3">
      <c r="A25" s="148" t="s">
        <v>27</v>
      </c>
      <c r="B25" s="174" t="s">
        <v>10</v>
      </c>
      <c r="C25" s="175" t="s">
        <v>11</v>
      </c>
      <c r="D25" s="175" t="s">
        <v>11</v>
      </c>
      <c r="E25" s="175">
        <f t="shared" ref="E25:J25" si="27">E26-E21-E24</f>
        <v>0</v>
      </c>
      <c r="F25" s="175">
        <f t="shared" si="27"/>
        <v>0</v>
      </c>
      <c r="G25" s="175">
        <f t="shared" si="27"/>
        <v>0</v>
      </c>
      <c r="H25" s="176" t="s">
        <v>11</v>
      </c>
      <c r="I25" s="177">
        <f t="shared" si="27"/>
        <v>0</v>
      </c>
      <c r="J25" s="178">
        <f t="shared" si="27"/>
        <v>0</v>
      </c>
    </row>
    <row r="26" spans="1:10" ht="54.75" customHeight="1" thickBot="1" x14ac:dyDescent="0.3">
      <c r="A26" s="226" t="s">
        <v>28</v>
      </c>
      <c r="B26" s="179" t="s">
        <v>10</v>
      </c>
      <c r="C26" s="175" t="s">
        <v>11</v>
      </c>
      <c r="D26" s="176" t="s">
        <v>11</v>
      </c>
      <c r="E26" s="176">
        <v>186</v>
      </c>
      <c r="F26" s="176">
        <v>129</v>
      </c>
      <c r="G26" s="176">
        <v>817</v>
      </c>
      <c r="H26" s="176" t="s">
        <v>11</v>
      </c>
      <c r="I26" s="177">
        <v>137</v>
      </c>
      <c r="J26" s="178">
        <f>SUM(C26:I26)</f>
        <v>1269</v>
      </c>
    </row>
    <row r="27" spans="1:10" ht="54.75" customHeight="1" thickBot="1" x14ac:dyDescent="0.3">
      <c r="A27" s="219"/>
      <c r="B27" s="50"/>
      <c r="C27" s="61"/>
      <c r="D27" s="61"/>
      <c r="E27" s="61"/>
      <c r="F27" s="61"/>
      <c r="G27" s="61"/>
      <c r="H27" s="61"/>
      <c r="I27" s="61"/>
      <c r="J27" s="62"/>
    </row>
    <row r="28" spans="1:10" ht="36.75" customHeight="1" x14ac:dyDescent="0.25">
      <c r="A28" s="311" t="s">
        <v>29</v>
      </c>
      <c r="B28" s="312"/>
      <c r="C28" s="312"/>
      <c r="D28" s="1"/>
      <c r="E28" s="1"/>
      <c r="F28" s="1"/>
      <c r="G28" s="1"/>
      <c r="H28" s="1"/>
      <c r="I28" s="1"/>
      <c r="J28" s="63"/>
    </row>
    <row r="29" spans="1:10" ht="36.75" customHeight="1" x14ac:dyDescent="0.25">
      <c r="A29" s="313" t="s">
        <v>30</v>
      </c>
      <c r="B29" s="314"/>
      <c r="C29" s="180">
        <v>0</v>
      </c>
      <c r="D29" s="181">
        <v>0</v>
      </c>
      <c r="E29" s="181">
        <v>2</v>
      </c>
      <c r="F29" s="181">
        <v>2</v>
      </c>
      <c r="G29" s="181">
        <v>3</v>
      </c>
      <c r="H29" s="181">
        <v>0</v>
      </c>
      <c r="I29" s="181">
        <v>1</v>
      </c>
      <c r="J29" s="182">
        <f>SUM(C29:I29)</f>
        <v>8</v>
      </c>
    </row>
    <row r="30" spans="1:10" ht="36.75" customHeight="1" thickBot="1" x14ac:dyDescent="0.3">
      <c r="A30" s="315" t="s">
        <v>31</v>
      </c>
      <c r="B30" s="316"/>
      <c r="C30" s="183">
        <v>0</v>
      </c>
      <c r="D30" s="184">
        <v>0</v>
      </c>
      <c r="E30" s="184">
        <v>2</v>
      </c>
      <c r="F30" s="184">
        <v>2</v>
      </c>
      <c r="G30" s="184">
        <v>3</v>
      </c>
      <c r="H30" s="184">
        <v>0</v>
      </c>
      <c r="I30" s="185">
        <v>1</v>
      </c>
      <c r="J30" s="186">
        <f>SUM(C30:I30)</f>
        <v>8</v>
      </c>
    </row>
    <row r="31" spans="1:10" ht="31.5" customHeight="1" x14ac:dyDescent="0.25">
      <c r="A31" s="187" t="s">
        <v>32</v>
      </c>
      <c r="B31" s="50"/>
      <c r="C31" s="73"/>
      <c r="D31" s="73"/>
      <c r="E31" s="73"/>
      <c r="F31" s="73"/>
      <c r="G31" s="73"/>
      <c r="H31" s="73"/>
      <c r="I31" s="73"/>
      <c r="J31" s="73"/>
    </row>
    <row r="32" spans="1:10" ht="38.25" customHeight="1" x14ac:dyDescent="0.25">
      <c r="A32" s="228" t="s">
        <v>58</v>
      </c>
      <c r="B32" s="228"/>
      <c r="C32" s="228"/>
      <c r="D32" s="228"/>
      <c r="E32" s="228"/>
      <c r="F32" s="228"/>
      <c r="G32" s="228"/>
      <c r="H32" s="228"/>
      <c r="I32" s="228"/>
      <c r="J32" s="228"/>
    </row>
  </sheetData>
  <mergeCells count="17">
    <mergeCell ref="A21:A22"/>
    <mergeCell ref="A28:C28"/>
    <mergeCell ref="A29:B29"/>
    <mergeCell ref="A30:B30"/>
    <mergeCell ref="A32:J32"/>
    <mergeCell ref="A9:A10"/>
    <mergeCell ref="A11:A12"/>
    <mergeCell ref="A13:A14"/>
    <mergeCell ref="A15:A16"/>
    <mergeCell ref="A17:A18"/>
    <mergeCell ref="A19:A20"/>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42" orientation="landscape" r:id="rId1"/>
  <headerFooter>
    <oddFooter>&amp;L&amp;F&amp;C&amp;A&amp;R&amp;P de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825DC-BB81-46FD-8639-9A98D79C54F6}">
  <sheetPr>
    <tabColor rgb="FF00FF00"/>
    <pageSetUpPr fitToPage="1"/>
  </sheetPr>
  <dimension ref="A1:J34"/>
  <sheetViews>
    <sheetView zoomScale="59" zoomScaleNormal="59" workbookViewId="0">
      <selection sqref="A1:J1"/>
    </sheetView>
  </sheetViews>
  <sheetFormatPr baseColWidth="10" defaultRowHeight="15" x14ac:dyDescent="0.25"/>
  <cols>
    <col min="1" max="1" width="57.85546875" style="71" customWidth="1"/>
    <col min="2" max="2" width="10.140625" style="71" customWidth="1"/>
    <col min="3" max="4" width="22.5703125" style="71" customWidth="1"/>
    <col min="5" max="5" width="27.5703125" style="71" customWidth="1"/>
    <col min="6" max="10" width="22.5703125" style="71" customWidth="1"/>
    <col min="11" max="16384" width="11.42578125" style="71"/>
  </cols>
  <sheetData>
    <row r="1" spans="1:10" ht="34.5" customHeight="1" x14ac:dyDescent="0.25">
      <c r="A1" s="263" t="s">
        <v>134</v>
      </c>
      <c r="B1" s="263"/>
      <c r="C1" s="263"/>
      <c r="D1" s="263"/>
      <c r="E1" s="263"/>
      <c r="F1" s="263"/>
      <c r="G1" s="263"/>
      <c r="H1" s="263"/>
      <c r="I1" s="263"/>
      <c r="J1" s="263"/>
    </row>
    <row r="2" spans="1:10" ht="57" customHeight="1" thickBot="1" x14ac:dyDescent="0.3">
      <c r="A2" s="263" t="s">
        <v>150</v>
      </c>
      <c r="B2" s="263"/>
      <c r="C2" s="265"/>
      <c r="D2" s="265"/>
      <c r="E2" s="265"/>
      <c r="F2" s="265"/>
      <c r="G2" s="265"/>
      <c r="H2" s="265"/>
      <c r="I2" s="265"/>
      <c r="J2" s="265"/>
    </row>
    <row r="3" spans="1:10" ht="51.75" customHeight="1" thickBot="1" x14ac:dyDescent="0.3">
      <c r="A3" s="231" t="s">
        <v>33</v>
      </c>
      <c r="B3" s="232"/>
      <c r="C3" s="254" t="s">
        <v>2</v>
      </c>
      <c r="D3" s="235"/>
      <c r="E3" s="235"/>
      <c r="F3" s="235"/>
      <c r="G3" s="235"/>
      <c r="H3" s="235"/>
      <c r="I3" s="235"/>
      <c r="J3" s="236"/>
    </row>
    <row r="4" spans="1:10" ht="70.5" customHeight="1" thickBot="1" x14ac:dyDescent="0.3">
      <c r="A4" s="233"/>
      <c r="B4" s="234"/>
      <c r="C4" s="188" t="s">
        <v>3</v>
      </c>
      <c r="D4" s="34" t="s">
        <v>4</v>
      </c>
      <c r="E4" s="34" t="s">
        <v>68</v>
      </c>
      <c r="F4" s="34" t="s">
        <v>151</v>
      </c>
      <c r="G4" s="33" t="s">
        <v>5</v>
      </c>
      <c r="H4" s="34" t="s">
        <v>6</v>
      </c>
      <c r="I4" s="35" t="s">
        <v>7</v>
      </c>
      <c r="J4" s="34" t="s">
        <v>8</v>
      </c>
    </row>
    <row r="5" spans="1:10" ht="31.5" customHeight="1" x14ac:dyDescent="0.25">
      <c r="A5" s="301" t="s">
        <v>34</v>
      </c>
      <c r="B5" s="37" t="s">
        <v>35</v>
      </c>
      <c r="C5" s="74" t="s">
        <v>11</v>
      </c>
      <c r="D5" s="74" t="s">
        <v>11</v>
      </c>
      <c r="E5" s="74">
        <v>21</v>
      </c>
      <c r="F5" s="74">
        <v>5</v>
      </c>
      <c r="G5" s="74">
        <v>41</v>
      </c>
      <c r="H5" s="74" t="s">
        <v>11</v>
      </c>
      <c r="I5" s="75">
        <v>0</v>
      </c>
      <c r="J5" s="74">
        <f>SUM(C5:I5)</f>
        <v>67</v>
      </c>
    </row>
    <row r="6" spans="1:10" ht="31.5" customHeight="1" x14ac:dyDescent="0.25">
      <c r="A6" s="300"/>
      <c r="B6" s="76" t="s">
        <v>12</v>
      </c>
      <c r="C6" s="2" t="s">
        <v>13</v>
      </c>
      <c r="D6" s="2" t="s">
        <v>13</v>
      </c>
      <c r="E6" s="2">
        <f t="shared" ref="E6:G6" si="0">E5/E$23</f>
        <v>0.13125000000000001</v>
      </c>
      <c r="F6" s="2">
        <f t="shared" si="0"/>
        <v>3.90625E-2</v>
      </c>
      <c r="G6" s="2">
        <f t="shared" si="0"/>
        <v>5.2030456852791881E-2</v>
      </c>
      <c r="H6" s="2" t="s">
        <v>13</v>
      </c>
      <c r="I6" s="3">
        <f t="shared" ref="I6:J6" si="1">I5/I$23</f>
        <v>0</v>
      </c>
      <c r="J6" s="2">
        <f t="shared" si="1"/>
        <v>5.5234954657873044E-2</v>
      </c>
    </row>
    <row r="7" spans="1:10" ht="25.5" customHeight="1" x14ac:dyDescent="0.25">
      <c r="A7" s="299" t="s">
        <v>36</v>
      </c>
      <c r="B7" s="80" t="s">
        <v>10</v>
      </c>
      <c r="C7" s="44" t="s">
        <v>11</v>
      </c>
      <c r="D7" s="44" t="s">
        <v>11</v>
      </c>
      <c r="E7" s="44">
        <v>48</v>
      </c>
      <c r="F7" s="44">
        <v>3</v>
      </c>
      <c r="G7" s="44">
        <v>91</v>
      </c>
      <c r="H7" s="44" t="s">
        <v>11</v>
      </c>
      <c r="I7" s="93">
        <v>2</v>
      </c>
      <c r="J7" s="44">
        <f t="shared" ref="J7" si="2">SUM(C7:I7)</f>
        <v>144</v>
      </c>
    </row>
    <row r="8" spans="1:10" ht="25.5" customHeight="1" x14ac:dyDescent="0.25">
      <c r="A8" s="300"/>
      <c r="B8" s="76" t="s">
        <v>12</v>
      </c>
      <c r="C8" s="2" t="s">
        <v>13</v>
      </c>
      <c r="D8" s="2" t="s">
        <v>13</v>
      </c>
      <c r="E8" s="2">
        <f t="shared" ref="E8:G8" si="3">E7/E$23</f>
        <v>0.3</v>
      </c>
      <c r="F8" s="2">
        <f t="shared" si="3"/>
        <v>2.34375E-2</v>
      </c>
      <c r="G8" s="2">
        <f t="shared" si="3"/>
        <v>0.11548223350253807</v>
      </c>
      <c r="H8" s="2" t="s">
        <v>13</v>
      </c>
      <c r="I8" s="3">
        <f t="shared" ref="I8:J8" si="4">I7/I$23</f>
        <v>1.4598540145985401E-2</v>
      </c>
      <c r="J8" s="2">
        <f t="shared" si="4"/>
        <v>0.11871393239901072</v>
      </c>
    </row>
    <row r="9" spans="1:10" ht="25.5" customHeight="1" x14ac:dyDescent="0.25">
      <c r="A9" s="299" t="s">
        <v>37</v>
      </c>
      <c r="B9" s="80" t="s">
        <v>10</v>
      </c>
      <c r="C9" s="44" t="s">
        <v>11</v>
      </c>
      <c r="D9" s="44" t="s">
        <v>11</v>
      </c>
      <c r="E9" s="44">
        <v>3</v>
      </c>
      <c r="F9" s="44">
        <v>12</v>
      </c>
      <c r="G9" s="44">
        <v>0</v>
      </c>
      <c r="H9" s="44" t="s">
        <v>11</v>
      </c>
      <c r="I9" s="93">
        <v>0</v>
      </c>
      <c r="J9" s="44">
        <f t="shared" ref="J9" si="5">SUM(C9:I9)</f>
        <v>15</v>
      </c>
    </row>
    <row r="10" spans="1:10" ht="25.5" customHeight="1" x14ac:dyDescent="0.25">
      <c r="A10" s="300"/>
      <c r="B10" s="76" t="s">
        <v>12</v>
      </c>
      <c r="C10" s="2" t="s">
        <v>13</v>
      </c>
      <c r="D10" s="2" t="s">
        <v>13</v>
      </c>
      <c r="E10" s="2">
        <f t="shared" ref="E10:G10" si="6">E9/E$23</f>
        <v>1.8749999999999999E-2</v>
      </c>
      <c r="F10" s="2">
        <f t="shared" si="6"/>
        <v>9.375E-2</v>
      </c>
      <c r="G10" s="2">
        <f t="shared" si="6"/>
        <v>0</v>
      </c>
      <c r="H10" s="2" t="s">
        <v>13</v>
      </c>
      <c r="I10" s="3">
        <f t="shared" ref="I10:J10" si="7">I9/I$23</f>
        <v>0</v>
      </c>
      <c r="J10" s="2">
        <f t="shared" si="7"/>
        <v>1.236603462489695E-2</v>
      </c>
    </row>
    <row r="11" spans="1:10" ht="25.5" customHeight="1" x14ac:dyDescent="0.25">
      <c r="A11" s="299" t="s">
        <v>38</v>
      </c>
      <c r="B11" s="80" t="s">
        <v>10</v>
      </c>
      <c r="C11" s="44" t="s">
        <v>11</v>
      </c>
      <c r="D11" s="44" t="s">
        <v>11</v>
      </c>
      <c r="E11" s="44">
        <v>8</v>
      </c>
      <c r="F11" s="44">
        <v>1</v>
      </c>
      <c r="G11" s="44">
        <v>5</v>
      </c>
      <c r="H11" s="44" t="s">
        <v>11</v>
      </c>
      <c r="I11" s="93">
        <v>1</v>
      </c>
      <c r="J11" s="44">
        <f t="shared" ref="J11" si="8">SUM(C11:I11)</f>
        <v>15</v>
      </c>
    </row>
    <row r="12" spans="1:10" ht="25.5" customHeight="1" x14ac:dyDescent="0.25">
      <c r="A12" s="300"/>
      <c r="B12" s="76" t="s">
        <v>12</v>
      </c>
      <c r="C12" s="2" t="s">
        <v>13</v>
      </c>
      <c r="D12" s="2" t="s">
        <v>13</v>
      </c>
      <c r="E12" s="2">
        <f t="shared" ref="E12:G12" si="9">E11/E$23</f>
        <v>0.05</v>
      </c>
      <c r="F12" s="2">
        <f t="shared" si="9"/>
        <v>7.8125E-3</v>
      </c>
      <c r="G12" s="2">
        <f t="shared" si="9"/>
        <v>6.3451776649746192E-3</v>
      </c>
      <c r="H12" s="2" t="s">
        <v>13</v>
      </c>
      <c r="I12" s="3">
        <f t="shared" ref="I12:J12" si="10">I11/I$23</f>
        <v>7.2992700729927005E-3</v>
      </c>
      <c r="J12" s="2">
        <f t="shared" si="10"/>
        <v>1.236603462489695E-2</v>
      </c>
    </row>
    <row r="13" spans="1:10" ht="25.5" customHeight="1" x14ac:dyDescent="0.25">
      <c r="A13" s="299" t="s">
        <v>39</v>
      </c>
      <c r="B13" s="80" t="s">
        <v>10</v>
      </c>
      <c r="C13" s="44" t="s">
        <v>11</v>
      </c>
      <c r="D13" s="44" t="s">
        <v>11</v>
      </c>
      <c r="E13" s="44">
        <v>40</v>
      </c>
      <c r="F13" s="44">
        <v>58</v>
      </c>
      <c r="G13" s="44">
        <v>527</v>
      </c>
      <c r="H13" s="44" t="s">
        <v>11</v>
      </c>
      <c r="I13" s="93">
        <v>33</v>
      </c>
      <c r="J13" s="44">
        <f>SUM(C13:I13)</f>
        <v>658</v>
      </c>
    </row>
    <row r="14" spans="1:10" ht="25.5" customHeight="1" x14ac:dyDescent="0.25">
      <c r="A14" s="300"/>
      <c r="B14" s="76" t="s">
        <v>12</v>
      </c>
      <c r="C14" s="2" t="s">
        <v>13</v>
      </c>
      <c r="D14" s="2" t="s">
        <v>13</v>
      </c>
      <c r="E14" s="2">
        <f t="shared" ref="E14:G14" si="11">E13/E$23</f>
        <v>0.25</v>
      </c>
      <c r="F14" s="2">
        <f t="shared" si="11"/>
        <v>0.453125</v>
      </c>
      <c r="G14" s="2">
        <f t="shared" si="11"/>
        <v>0.66878172588832485</v>
      </c>
      <c r="H14" s="2" t="s">
        <v>13</v>
      </c>
      <c r="I14" s="3">
        <f t="shared" ref="I14:J14" si="12">I13/I$23</f>
        <v>0.24087591240875914</v>
      </c>
      <c r="J14" s="2">
        <f t="shared" si="12"/>
        <v>0.54245671887881286</v>
      </c>
    </row>
    <row r="15" spans="1:10" ht="25.5" customHeight="1" x14ac:dyDescent="0.25">
      <c r="A15" s="299" t="s">
        <v>40</v>
      </c>
      <c r="B15" s="80" t="s">
        <v>10</v>
      </c>
      <c r="C15" s="44" t="s">
        <v>11</v>
      </c>
      <c r="D15" s="44" t="s">
        <v>11</v>
      </c>
      <c r="E15" s="44">
        <v>15</v>
      </c>
      <c r="F15" s="44">
        <v>6</v>
      </c>
      <c r="G15" s="44">
        <v>39</v>
      </c>
      <c r="H15" s="44" t="s">
        <v>11</v>
      </c>
      <c r="I15" s="93">
        <v>0</v>
      </c>
      <c r="J15" s="44">
        <f t="shared" ref="J15" si="13">SUM(C15:I15)</f>
        <v>60</v>
      </c>
    </row>
    <row r="16" spans="1:10" ht="25.5" customHeight="1" x14ac:dyDescent="0.25">
      <c r="A16" s="300"/>
      <c r="B16" s="76" t="s">
        <v>12</v>
      </c>
      <c r="C16" s="2" t="s">
        <v>13</v>
      </c>
      <c r="D16" s="2" t="s">
        <v>13</v>
      </c>
      <c r="E16" s="2">
        <f t="shared" ref="E16:G16" si="14">E15/E$23</f>
        <v>9.375E-2</v>
      </c>
      <c r="F16" s="2">
        <f t="shared" si="14"/>
        <v>4.6875E-2</v>
      </c>
      <c r="G16" s="2">
        <f t="shared" si="14"/>
        <v>4.9492385786802033E-2</v>
      </c>
      <c r="H16" s="2" t="s">
        <v>13</v>
      </c>
      <c r="I16" s="3">
        <f t="shared" ref="I16:J16" si="15">I15/I$23</f>
        <v>0</v>
      </c>
      <c r="J16" s="2">
        <f t="shared" si="15"/>
        <v>4.9464138499587799E-2</v>
      </c>
    </row>
    <row r="17" spans="1:10" ht="25.5" customHeight="1" x14ac:dyDescent="0.25">
      <c r="A17" s="299" t="s">
        <v>41</v>
      </c>
      <c r="B17" s="80" t="s">
        <v>10</v>
      </c>
      <c r="C17" s="44" t="s">
        <v>11</v>
      </c>
      <c r="D17" s="44" t="s">
        <v>11</v>
      </c>
      <c r="E17" s="44">
        <v>6</v>
      </c>
      <c r="F17" s="44">
        <v>16</v>
      </c>
      <c r="G17" s="44">
        <v>69</v>
      </c>
      <c r="H17" s="44" t="s">
        <v>11</v>
      </c>
      <c r="I17" s="93">
        <v>96</v>
      </c>
      <c r="J17" s="44">
        <f t="shared" ref="J17" si="16">SUM(C17:I17)</f>
        <v>187</v>
      </c>
    </row>
    <row r="18" spans="1:10" ht="25.5" customHeight="1" x14ac:dyDescent="0.25">
      <c r="A18" s="300"/>
      <c r="B18" s="76" t="s">
        <v>12</v>
      </c>
      <c r="C18" s="2" t="s">
        <v>13</v>
      </c>
      <c r="D18" s="2" t="s">
        <v>13</v>
      </c>
      <c r="E18" s="2">
        <f t="shared" ref="E18:G18" si="17">E17/E$23</f>
        <v>3.7499999999999999E-2</v>
      </c>
      <c r="F18" s="2">
        <f t="shared" si="17"/>
        <v>0.125</v>
      </c>
      <c r="G18" s="2">
        <f t="shared" si="17"/>
        <v>8.7563451776649745E-2</v>
      </c>
      <c r="H18" s="2" t="s">
        <v>13</v>
      </c>
      <c r="I18" s="3">
        <f t="shared" ref="I18:J18" si="18">I17/I$23</f>
        <v>0.7007299270072993</v>
      </c>
      <c r="J18" s="2">
        <f t="shared" si="18"/>
        <v>0.15416323165704865</v>
      </c>
    </row>
    <row r="19" spans="1:10" ht="25.5" customHeight="1" x14ac:dyDescent="0.25">
      <c r="A19" s="299" t="s">
        <v>42</v>
      </c>
      <c r="B19" s="80" t="s">
        <v>10</v>
      </c>
      <c r="C19" s="44" t="s">
        <v>11</v>
      </c>
      <c r="D19" s="44" t="s">
        <v>11</v>
      </c>
      <c r="E19" s="44">
        <v>18</v>
      </c>
      <c r="F19" s="44">
        <v>22</v>
      </c>
      <c r="G19" s="44">
        <v>15</v>
      </c>
      <c r="H19" s="44" t="s">
        <v>11</v>
      </c>
      <c r="I19" s="93">
        <v>5</v>
      </c>
      <c r="J19" s="44">
        <f t="shared" ref="J19" si="19">SUM(C19:I19)</f>
        <v>60</v>
      </c>
    </row>
    <row r="20" spans="1:10" ht="25.5" customHeight="1" x14ac:dyDescent="0.25">
      <c r="A20" s="300"/>
      <c r="B20" s="76" t="s">
        <v>12</v>
      </c>
      <c r="C20" s="2" t="s">
        <v>13</v>
      </c>
      <c r="D20" s="2" t="s">
        <v>13</v>
      </c>
      <c r="E20" s="2">
        <f t="shared" ref="E20:G20" si="20">E19/E$23</f>
        <v>0.1125</v>
      </c>
      <c r="F20" s="2">
        <f t="shared" si="20"/>
        <v>0.171875</v>
      </c>
      <c r="G20" s="2">
        <f t="shared" si="20"/>
        <v>1.9035532994923859E-2</v>
      </c>
      <c r="H20" s="2" t="s">
        <v>13</v>
      </c>
      <c r="I20" s="3">
        <f t="shared" ref="I20:J20" si="21">I19/I$23</f>
        <v>3.6496350364963501E-2</v>
      </c>
      <c r="J20" s="2">
        <f t="shared" si="21"/>
        <v>4.9464138499587799E-2</v>
      </c>
    </row>
    <row r="21" spans="1:10" ht="25.5" customHeight="1" x14ac:dyDescent="0.25">
      <c r="A21" s="299" t="s">
        <v>43</v>
      </c>
      <c r="B21" s="80" t="s">
        <v>10</v>
      </c>
      <c r="C21" s="44" t="s">
        <v>11</v>
      </c>
      <c r="D21" s="44" t="s">
        <v>11</v>
      </c>
      <c r="E21" s="44">
        <v>1</v>
      </c>
      <c r="F21" s="44">
        <v>5</v>
      </c>
      <c r="G21" s="44">
        <v>1</v>
      </c>
      <c r="H21" s="44" t="s">
        <v>11</v>
      </c>
      <c r="I21" s="93">
        <v>0</v>
      </c>
      <c r="J21" s="44">
        <f t="shared" ref="J21" si="22">SUM(C21:I21)</f>
        <v>7</v>
      </c>
    </row>
    <row r="22" spans="1:10" ht="25.5" customHeight="1" thickBot="1" x14ac:dyDescent="0.3">
      <c r="A22" s="301"/>
      <c r="B22" s="80" t="s">
        <v>12</v>
      </c>
      <c r="C22" s="5" t="s">
        <v>13</v>
      </c>
      <c r="D22" s="5" t="s">
        <v>13</v>
      </c>
      <c r="E22" s="5">
        <f t="shared" ref="E22:G22" si="23">E21/E$23</f>
        <v>6.2500000000000003E-3</v>
      </c>
      <c r="F22" s="5">
        <f t="shared" si="23"/>
        <v>3.90625E-2</v>
      </c>
      <c r="G22" s="5">
        <f t="shared" si="23"/>
        <v>1.2690355329949238E-3</v>
      </c>
      <c r="H22" s="5" t="s">
        <v>13</v>
      </c>
      <c r="I22" s="6">
        <f t="shared" ref="I22:J22" si="24">I21/I$23</f>
        <v>0</v>
      </c>
      <c r="J22" s="5">
        <f t="shared" si="24"/>
        <v>5.7708161582852432E-3</v>
      </c>
    </row>
    <row r="23" spans="1:10" ht="27" customHeight="1" x14ac:dyDescent="0.25">
      <c r="A23" s="231" t="s">
        <v>44</v>
      </c>
      <c r="B23" s="37" t="s">
        <v>10</v>
      </c>
      <c r="C23" s="95" t="s">
        <v>11</v>
      </c>
      <c r="D23" s="95" t="s">
        <v>11</v>
      </c>
      <c r="E23" s="95">
        <f t="shared" ref="E23:G23" si="25">E5+E7+E9+E11+E13+E15+E17+E19+E21</f>
        <v>160</v>
      </c>
      <c r="F23" s="95">
        <f t="shared" si="25"/>
        <v>128</v>
      </c>
      <c r="G23" s="95">
        <f t="shared" si="25"/>
        <v>788</v>
      </c>
      <c r="H23" s="95" t="s">
        <v>11</v>
      </c>
      <c r="I23" s="96">
        <f t="shared" ref="I23:J23" si="26">I5+I7+I9+I11+I13+I15+I17+I19+I21</f>
        <v>137</v>
      </c>
      <c r="J23" s="95">
        <f t="shared" si="26"/>
        <v>1213</v>
      </c>
    </row>
    <row r="24" spans="1:10" ht="27" customHeight="1" thickBot="1" x14ac:dyDescent="0.3">
      <c r="A24" s="233"/>
      <c r="B24" s="87" t="s">
        <v>12</v>
      </c>
      <c r="C24" s="8" t="s">
        <v>13</v>
      </c>
      <c r="D24" s="8" t="s">
        <v>13</v>
      </c>
      <c r="E24" s="8">
        <f t="shared" ref="E24:G24" si="27">E23/E$23</f>
        <v>1</v>
      </c>
      <c r="F24" s="8">
        <f t="shared" si="27"/>
        <v>1</v>
      </c>
      <c r="G24" s="8">
        <f t="shared" si="27"/>
        <v>1</v>
      </c>
      <c r="H24" s="8" t="s">
        <v>13</v>
      </c>
      <c r="I24" s="9">
        <f t="shared" ref="I24" si="28">I23/I$23</f>
        <v>1</v>
      </c>
      <c r="J24" s="8">
        <f>J23/J$23</f>
        <v>1</v>
      </c>
    </row>
    <row r="25" spans="1:10" ht="36" customHeight="1" thickBot="1" x14ac:dyDescent="0.3">
      <c r="A25" s="50"/>
      <c r="B25" s="51"/>
      <c r="C25" s="11"/>
      <c r="D25" s="11"/>
      <c r="E25" s="11"/>
      <c r="F25" s="11"/>
      <c r="G25" s="11"/>
      <c r="H25" s="11"/>
      <c r="I25" s="11"/>
      <c r="J25" s="11"/>
    </row>
    <row r="26" spans="1:10" ht="45.75" customHeight="1" x14ac:dyDescent="0.25">
      <c r="A26" s="135" t="s">
        <v>45</v>
      </c>
      <c r="B26" s="52" t="s">
        <v>10</v>
      </c>
      <c r="C26" s="136" t="s">
        <v>11</v>
      </c>
      <c r="D26" s="137" t="s">
        <v>11</v>
      </c>
      <c r="E26" s="137">
        <v>26</v>
      </c>
      <c r="F26" s="137">
        <v>1</v>
      </c>
      <c r="G26" s="137">
        <v>29</v>
      </c>
      <c r="H26" s="137" t="s">
        <v>11</v>
      </c>
      <c r="I26" s="147">
        <v>0</v>
      </c>
      <c r="J26" s="340">
        <f>SUM(C26:I26)</f>
        <v>56</v>
      </c>
    </row>
    <row r="27" spans="1:10" ht="45.75" customHeight="1" thickBot="1" x14ac:dyDescent="0.3">
      <c r="A27" s="148" t="s">
        <v>27</v>
      </c>
      <c r="B27" s="87" t="s">
        <v>10</v>
      </c>
      <c r="C27" s="139" t="s">
        <v>11</v>
      </c>
      <c r="D27" s="140" t="s">
        <v>11</v>
      </c>
      <c r="E27" s="140">
        <f t="shared" ref="E27:I27" si="29">E28-E23-E26</f>
        <v>0</v>
      </c>
      <c r="F27" s="140">
        <f t="shared" si="29"/>
        <v>0</v>
      </c>
      <c r="G27" s="140">
        <f t="shared" si="29"/>
        <v>0</v>
      </c>
      <c r="H27" s="140" t="s">
        <v>11</v>
      </c>
      <c r="I27" s="141">
        <f t="shared" si="29"/>
        <v>0</v>
      </c>
      <c r="J27" s="341">
        <f>SUM(C27:I27)</f>
        <v>0</v>
      </c>
    </row>
    <row r="28" spans="1:10" ht="45.75" customHeight="1" thickBot="1" x14ac:dyDescent="0.3">
      <c r="A28" s="226" t="s">
        <v>28</v>
      </c>
      <c r="B28" s="87" t="s">
        <v>10</v>
      </c>
      <c r="C28" s="139" t="s">
        <v>11</v>
      </c>
      <c r="D28" s="140" t="s">
        <v>11</v>
      </c>
      <c r="E28" s="140">
        <v>186</v>
      </c>
      <c r="F28" s="140">
        <v>129</v>
      </c>
      <c r="G28" s="140">
        <v>817</v>
      </c>
      <c r="H28" s="140" t="s">
        <v>11</v>
      </c>
      <c r="I28" s="141">
        <v>137</v>
      </c>
      <c r="J28" s="341">
        <f>SUM(C28:I28)</f>
        <v>1269</v>
      </c>
    </row>
    <row r="29" spans="1:10" ht="48.75" customHeight="1" thickBot="1" x14ac:dyDescent="0.3">
      <c r="A29" s="219"/>
      <c r="B29" s="50"/>
      <c r="C29" s="61"/>
      <c r="D29" s="61"/>
      <c r="E29" s="61"/>
      <c r="F29" s="61"/>
      <c r="G29" s="61"/>
      <c r="H29" s="61"/>
      <c r="I29" s="61"/>
      <c r="J29" s="62"/>
    </row>
    <row r="30" spans="1:10" ht="39.75" customHeight="1" x14ac:dyDescent="0.25">
      <c r="A30" s="242" t="s">
        <v>29</v>
      </c>
      <c r="B30" s="243"/>
      <c r="C30" s="243"/>
      <c r="D30" s="1"/>
      <c r="E30" s="1"/>
      <c r="F30" s="1"/>
      <c r="G30" s="1"/>
      <c r="H30" s="1"/>
      <c r="I30" s="1"/>
      <c r="J30" s="63"/>
    </row>
    <row r="31" spans="1:10" ht="39.75" customHeight="1" x14ac:dyDescent="0.25">
      <c r="A31" s="244" t="s">
        <v>30</v>
      </c>
      <c r="B31" s="245"/>
      <c r="C31" s="64">
        <v>0</v>
      </c>
      <c r="D31" s="65">
        <v>0</v>
      </c>
      <c r="E31" s="65">
        <v>2</v>
      </c>
      <c r="F31" s="65">
        <v>2</v>
      </c>
      <c r="G31" s="65">
        <v>3</v>
      </c>
      <c r="H31" s="65">
        <v>0</v>
      </c>
      <c r="I31" s="65">
        <v>1</v>
      </c>
      <c r="J31" s="66">
        <f>SUM(C31:I31)</f>
        <v>8</v>
      </c>
    </row>
    <row r="32" spans="1:10" ht="39.75" customHeight="1" thickBot="1" x14ac:dyDescent="0.3">
      <c r="A32" s="246" t="s">
        <v>31</v>
      </c>
      <c r="B32" s="247"/>
      <c r="C32" s="67">
        <v>0</v>
      </c>
      <c r="D32" s="68">
        <v>0</v>
      </c>
      <c r="E32" s="68">
        <v>2</v>
      </c>
      <c r="F32" s="68">
        <v>2</v>
      </c>
      <c r="G32" s="68">
        <v>3</v>
      </c>
      <c r="H32" s="68">
        <v>0</v>
      </c>
      <c r="I32" s="69">
        <v>1</v>
      </c>
      <c r="J32" s="70">
        <f>SUM(C32:I32)</f>
        <v>8</v>
      </c>
    </row>
    <row r="33" spans="1:10" ht="26.25" customHeight="1" x14ac:dyDescent="0.25">
      <c r="A33" s="189" t="s">
        <v>32</v>
      </c>
      <c r="B33" s="190"/>
      <c r="C33" s="73"/>
      <c r="D33" s="73"/>
      <c r="E33" s="73"/>
      <c r="F33" s="73"/>
      <c r="G33" s="73"/>
      <c r="H33" s="73"/>
      <c r="I33" s="73"/>
      <c r="J33" s="73"/>
    </row>
    <row r="34" spans="1:10" s="343" customFormat="1" ht="29.25" customHeight="1" x14ac:dyDescent="0.25">
      <c r="A34" s="342" t="s">
        <v>152</v>
      </c>
      <c r="B34" s="342"/>
      <c r="C34" s="342"/>
      <c r="D34" s="342"/>
      <c r="E34" s="342"/>
      <c r="F34" s="342"/>
      <c r="G34" s="342"/>
      <c r="H34" s="342"/>
      <c r="I34" s="342"/>
      <c r="J34" s="342"/>
    </row>
  </sheetData>
  <mergeCells count="18">
    <mergeCell ref="A21:A22"/>
    <mergeCell ref="A23:A24"/>
    <mergeCell ref="A30:C30"/>
    <mergeCell ref="A31:B31"/>
    <mergeCell ref="A32:B32"/>
    <mergeCell ref="A34:J34"/>
    <mergeCell ref="A9:A10"/>
    <mergeCell ref="A11:A12"/>
    <mergeCell ref="A13:A14"/>
    <mergeCell ref="A15:A16"/>
    <mergeCell ref="A17:A18"/>
    <mergeCell ref="A19:A20"/>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42" orientation="landscape" r:id="rId1"/>
  <headerFooter>
    <oddFooter>&amp;L&amp;F&amp;C&amp;A&amp;R&amp;P de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35F15-90DC-4EB6-9B8B-6AA3E1E24444}">
  <sheetPr>
    <tabColor rgb="FF66FF33"/>
    <pageSetUpPr fitToPage="1"/>
  </sheetPr>
  <dimension ref="A1:J39"/>
  <sheetViews>
    <sheetView zoomScale="55" zoomScaleNormal="55" workbookViewId="0">
      <selection sqref="A1:J1"/>
    </sheetView>
  </sheetViews>
  <sheetFormatPr baseColWidth="10" defaultRowHeight="15" x14ac:dyDescent="0.25"/>
  <cols>
    <col min="1" max="1" width="51.85546875" style="71" customWidth="1"/>
    <col min="2" max="2" width="13.85546875" style="71" customWidth="1"/>
    <col min="3" max="4" width="24.42578125" style="71" customWidth="1"/>
    <col min="5" max="5" width="26.42578125" style="71" customWidth="1"/>
    <col min="6" max="10" width="24.42578125" style="71" customWidth="1"/>
    <col min="11" max="16384" width="11.42578125" style="71"/>
  </cols>
  <sheetData>
    <row r="1" spans="1:10" ht="57" customHeight="1" x14ac:dyDescent="0.25">
      <c r="A1" s="263" t="s">
        <v>0</v>
      </c>
      <c r="B1" s="263"/>
      <c r="C1" s="263"/>
      <c r="D1" s="263"/>
      <c r="E1" s="263"/>
      <c r="F1" s="263"/>
      <c r="G1" s="263"/>
      <c r="H1" s="263"/>
      <c r="I1" s="263"/>
      <c r="J1" s="263"/>
    </row>
    <row r="2" spans="1:10" ht="57" customHeight="1" thickBot="1" x14ac:dyDescent="0.3">
      <c r="A2" s="263" t="s">
        <v>153</v>
      </c>
      <c r="B2" s="263"/>
      <c r="C2" s="265"/>
      <c r="D2" s="265"/>
      <c r="E2" s="265"/>
      <c r="F2" s="265"/>
      <c r="G2" s="265"/>
      <c r="H2" s="265"/>
      <c r="I2" s="265"/>
      <c r="J2" s="265"/>
    </row>
    <row r="3" spans="1:10" ht="51.75" customHeight="1" thickBot="1" x14ac:dyDescent="0.3">
      <c r="A3" s="231" t="s">
        <v>1</v>
      </c>
      <c r="B3" s="232"/>
      <c r="C3" s="254" t="s">
        <v>2</v>
      </c>
      <c r="D3" s="235"/>
      <c r="E3" s="235"/>
      <c r="F3" s="235"/>
      <c r="G3" s="235"/>
      <c r="H3" s="235"/>
      <c r="I3" s="235"/>
      <c r="J3" s="236"/>
    </row>
    <row r="4" spans="1:10" ht="48" customHeight="1" thickBot="1" x14ac:dyDescent="0.3">
      <c r="A4" s="233"/>
      <c r="B4" s="234"/>
      <c r="C4" s="32" t="s">
        <v>3</v>
      </c>
      <c r="D4" s="34" t="s">
        <v>4</v>
      </c>
      <c r="E4" s="34" t="s">
        <v>68</v>
      </c>
      <c r="F4" s="34" t="s">
        <v>69</v>
      </c>
      <c r="G4" s="33" t="s">
        <v>5</v>
      </c>
      <c r="H4" s="34" t="s">
        <v>6</v>
      </c>
      <c r="I4" s="35" t="s">
        <v>7</v>
      </c>
      <c r="J4" s="344" t="s">
        <v>8</v>
      </c>
    </row>
    <row r="5" spans="1:10" ht="31.5" customHeight="1" x14ac:dyDescent="0.25">
      <c r="A5" s="301" t="s">
        <v>9</v>
      </c>
      <c r="B5" s="37" t="s">
        <v>10</v>
      </c>
      <c r="C5" s="345" t="s">
        <v>11</v>
      </c>
      <c r="D5" s="74" t="s">
        <v>11</v>
      </c>
      <c r="E5" s="74">
        <v>18</v>
      </c>
      <c r="F5" s="74">
        <v>6</v>
      </c>
      <c r="G5" s="74">
        <v>4</v>
      </c>
      <c r="H5" s="74" t="s">
        <v>11</v>
      </c>
      <c r="I5" s="74">
        <v>0</v>
      </c>
      <c r="J5" s="75">
        <f>SUM(C5:I5)</f>
        <v>28</v>
      </c>
    </row>
    <row r="6" spans="1:10" ht="31.5" customHeight="1" x14ac:dyDescent="0.25">
      <c r="A6" s="300"/>
      <c r="B6" s="76" t="s">
        <v>12</v>
      </c>
      <c r="C6" s="346" t="s">
        <v>13</v>
      </c>
      <c r="D6" s="2" t="s">
        <v>13</v>
      </c>
      <c r="E6" s="2">
        <f t="shared" ref="E6:G6" si="0">E5/E$29</f>
        <v>0.11042944785276074</v>
      </c>
      <c r="F6" s="2">
        <f t="shared" si="0"/>
        <v>4.6511627906976744E-2</v>
      </c>
      <c r="G6" s="2">
        <f t="shared" si="0"/>
        <v>4.9689440993788822E-3</v>
      </c>
      <c r="H6" s="2" t="s">
        <v>13</v>
      </c>
      <c r="I6" s="2">
        <f t="shared" ref="I6:J6" si="1">I5/I$29</f>
        <v>0</v>
      </c>
      <c r="J6" s="3">
        <f t="shared" si="1"/>
        <v>2.2690437601296597E-2</v>
      </c>
    </row>
    <row r="7" spans="1:10" ht="25.5" customHeight="1" x14ac:dyDescent="0.25">
      <c r="A7" s="299" t="s">
        <v>14</v>
      </c>
      <c r="B7" s="80" t="s">
        <v>10</v>
      </c>
      <c r="C7" s="347" t="s">
        <v>11</v>
      </c>
      <c r="D7" s="44" t="s">
        <v>11</v>
      </c>
      <c r="E7" s="44">
        <v>129</v>
      </c>
      <c r="F7" s="44">
        <v>0</v>
      </c>
      <c r="G7" s="44">
        <v>1</v>
      </c>
      <c r="H7" s="44" t="s">
        <v>11</v>
      </c>
      <c r="I7" s="44">
        <v>0</v>
      </c>
      <c r="J7" s="93">
        <f t="shared" ref="J7" si="2">SUM(C7:I7)</f>
        <v>130</v>
      </c>
    </row>
    <row r="8" spans="1:10" ht="25.5" customHeight="1" x14ac:dyDescent="0.25">
      <c r="A8" s="300"/>
      <c r="B8" s="76" t="s">
        <v>12</v>
      </c>
      <c r="C8" s="346" t="s">
        <v>13</v>
      </c>
      <c r="D8" s="2" t="s">
        <v>13</v>
      </c>
      <c r="E8" s="2">
        <f t="shared" ref="E8:G8" si="3">E7/E$29</f>
        <v>0.79141104294478526</v>
      </c>
      <c r="F8" s="2">
        <f t="shared" si="3"/>
        <v>0</v>
      </c>
      <c r="G8" s="2">
        <f t="shared" si="3"/>
        <v>1.2422360248447205E-3</v>
      </c>
      <c r="H8" s="2" t="s">
        <v>13</v>
      </c>
      <c r="I8" s="2">
        <f t="shared" ref="I8:J8" si="4">I7/I$29</f>
        <v>0</v>
      </c>
      <c r="J8" s="3">
        <f t="shared" si="4"/>
        <v>0.1053484602917342</v>
      </c>
    </row>
    <row r="9" spans="1:10" ht="25.5" customHeight="1" x14ac:dyDescent="0.25">
      <c r="A9" s="299" t="s">
        <v>15</v>
      </c>
      <c r="B9" s="80" t="s">
        <v>10</v>
      </c>
      <c r="C9" s="347" t="s">
        <v>11</v>
      </c>
      <c r="D9" s="44" t="s">
        <v>11</v>
      </c>
      <c r="E9" s="44">
        <v>1</v>
      </c>
      <c r="F9" s="44">
        <v>2</v>
      </c>
      <c r="G9" s="44">
        <v>2</v>
      </c>
      <c r="H9" s="44" t="s">
        <v>11</v>
      </c>
      <c r="I9" s="44">
        <v>1</v>
      </c>
      <c r="J9" s="93">
        <f t="shared" ref="J9" si="5">SUM(C9:I9)</f>
        <v>6</v>
      </c>
    </row>
    <row r="10" spans="1:10" ht="25.5" customHeight="1" x14ac:dyDescent="0.25">
      <c r="A10" s="300"/>
      <c r="B10" s="76" t="s">
        <v>12</v>
      </c>
      <c r="C10" s="346" t="s">
        <v>13</v>
      </c>
      <c r="D10" s="2" t="s">
        <v>13</v>
      </c>
      <c r="E10" s="2">
        <f t="shared" ref="E10:G10" si="6">E9/E$29</f>
        <v>6.1349693251533744E-3</v>
      </c>
      <c r="F10" s="2">
        <f t="shared" si="6"/>
        <v>1.5503875968992248E-2</v>
      </c>
      <c r="G10" s="2">
        <f t="shared" si="6"/>
        <v>2.4844720496894411E-3</v>
      </c>
      <c r="H10" s="2" t="s">
        <v>13</v>
      </c>
      <c r="I10" s="2">
        <f t="shared" ref="I10:J10" si="7">I9/I$29</f>
        <v>7.2992700729927005E-3</v>
      </c>
      <c r="J10" s="3">
        <f t="shared" si="7"/>
        <v>4.8622366288492711E-3</v>
      </c>
    </row>
    <row r="11" spans="1:10" ht="25.5" customHeight="1" x14ac:dyDescent="0.25">
      <c r="A11" s="299" t="s">
        <v>16</v>
      </c>
      <c r="B11" s="80" t="s">
        <v>10</v>
      </c>
      <c r="C11" s="347" t="s">
        <v>11</v>
      </c>
      <c r="D11" s="44" t="s">
        <v>11</v>
      </c>
      <c r="E11" s="44">
        <v>1</v>
      </c>
      <c r="F11" s="44">
        <v>110</v>
      </c>
      <c r="G11" s="44">
        <v>0</v>
      </c>
      <c r="H11" s="44" t="s">
        <v>11</v>
      </c>
      <c r="I11" s="44">
        <v>0</v>
      </c>
      <c r="J11" s="93">
        <f t="shared" ref="J11" si="8">SUM(C11:I11)</f>
        <v>111</v>
      </c>
    </row>
    <row r="12" spans="1:10" ht="25.5" customHeight="1" x14ac:dyDescent="0.25">
      <c r="A12" s="300"/>
      <c r="B12" s="76" t="s">
        <v>12</v>
      </c>
      <c r="C12" s="346" t="s">
        <v>13</v>
      </c>
      <c r="D12" s="2" t="s">
        <v>13</v>
      </c>
      <c r="E12" s="2">
        <f t="shared" ref="E12:G12" si="9">E11/E$29</f>
        <v>6.1349693251533744E-3</v>
      </c>
      <c r="F12" s="2">
        <f t="shared" si="9"/>
        <v>0.8527131782945736</v>
      </c>
      <c r="G12" s="2">
        <f t="shared" si="9"/>
        <v>0</v>
      </c>
      <c r="H12" s="2" t="s">
        <v>13</v>
      </c>
      <c r="I12" s="2">
        <f t="shared" ref="I12:J12" si="10">I11/I$29</f>
        <v>0</v>
      </c>
      <c r="J12" s="3">
        <f t="shared" si="10"/>
        <v>8.9951377633711513E-2</v>
      </c>
    </row>
    <row r="13" spans="1:10" ht="25.5" customHeight="1" x14ac:dyDescent="0.25">
      <c r="A13" s="299" t="s">
        <v>17</v>
      </c>
      <c r="B13" s="80" t="s">
        <v>10</v>
      </c>
      <c r="C13" s="347" t="s">
        <v>11</v>
      </c>
      <c r="D13" s="44" t="s">
        <v>11</v>
      </c>
      <c r="E13" s="44">
        <v>0</v>
      </c>
      <c r="F13" s="44">
        <v>2</v>
      </c>
      <c r="G13" s="44">
        <v>793</v>
      </c>
      <c r="H13" s="44" t="s">
        <v>11</v>
      </c>
      <c r="I13" s="44">
        <v>0</v>
      </c>
      <c r="J13" s="93">
        <f t="shared" ref="J13" si="11">SUM(C13:I13)</f>
        <v>795</v>
      </c>
    </row>
    <row r="14" spans="1:10" ht="25.5" customHeight="1" x14ac:dyDescent="0.25">
      <c r="A14" s="300"/>
      <c r="B14" s="76" t="s">
        <v>12</v>
      </c>
      <c r="C14" s="346" t="s">
        <v>13</v>
      </c>
      <c r="D14" s="2" t="s">
        <v>13</v>
      </c>
      <c r="E14" s="2">
        <f t="shared" ref="E14:G14" si="12">E13/E$29</f>
        <v>0</v>
      </c>
      <c r="F14" s="2">
        <f t="shared" si="12"/>
        <v>1.5503875968992248E-2</v>
      </c>
      <c r="G14" s="2">
        <f t="shared" si="12"/>
        <v>0.98509316770186339</v>
      </c>
      <c r="H14" s="2" t="s">
        <v>13</v>
      </c>
      <c r="I14" s="2">
        <f t="shared" ref="I14:J14" si="13">I13/I$29</f>
        <v>0</v>
      </c>
      <c r="J14" s="3">
        <f t="shared" si="13"/>
        <v>0.64424635332252833</v>
      </c>
    </row>
    <row r="15" spans="1:10" ht="25.5" customHeight="1" x14ac:dyDescent="0.25">
      <c r="A15" s="299" t="s">
        <v>18</v>
      </c>
      <c r="B15" s="80" t="s">
        <v>10</v>
      </c>
      <c r="C15" s="347" t="s">
        <v>11</v>
      </c>
      <c r="D15" s="44" t="s">
        <v>11</v>
      </c>
      <c r="E15" s="44">
        <v>1</v>
      </c>
      <c r="F15" s="44">
        <v>1</v>
      </c>
      <c r="G15" s="44">
        <v>0</v>
      </c>
      <c r="H15" s="44" t="s">
        <v>11</v>
      </c>
      <c r="I15" s="44">
        <v>0</v>
      </c>
      <c r="J15" s="93">
        <f t="shared" ref="J15" si="14">SUM(C15:I15)</f>
        <v>2</v>
      </c>
    </row>
    <row r="16" spans="1:10" ht="25.5" customHeight="1" x14ac:dyDescent="0.25">
      <c r="A16" s="300"/>
      <c r="B16" s="76" t="s">
        <v>12</v>
      </c>
      <c r="C16" s="346" t="s">
        <v>13</v>
      </c>
      <c r="D16" s="2" t="s">
        <v>13</v>
      </c>
      <c r="E16" s="2">
        <f t="shared" ref="E16:G16" si="15">E15/E$29</f>
        <v>6.1349693251533744E-3</v>
      </c>
      <c r="F16" s="2">
        <f t="shared" si="15"/>
        <v>7.7519379844961239E-3</v>
      </c>
      <c r="G16" s="2">
        <f t="shared" si="15"/>
        <v>0</v>
      </c>
      <c r="H16" s="2" t="s">
        <v>13</v>
      </c>
      <c r="I16" s="2">
        <f t="shared" ref="I16:J16" si="16">I15/I$29</f>
        <v>0</v>
      </c>
      <c r="J16" s="3">
        <f t="shared" si="16"/>
        <v>1.6207455429497568E-3</v>
      </c>
    </row>
    <row r="17" spans="1:10" ht="25.5" customHeight="1" x14ac:dyDescent="0.25">
      <c r="A17" s="299" t="s">
        <v>19</v>
      </c>
      <c r="B17" s="80" t="s">
        <v>10</v>
      </c>
      <c r="C17" s="347" t="s">
        <v>11</v>
      </c>
      <c r="D17" s="44" t="s">
        <v>11</v>
      </c>
      <c r="E17" s="44">
        <v>2</v>
      </c>
      <c r="F17" s="44">
        <v>0</v>
      </c>
      <c r="G17" s="44">
        <v>0</v>
      </c>
      <c r="H17" s="44" t="s">
        <v>11</v>
      </c>
      <c r="I17" s="44">
        <v>135</v>
      </c>
      <c r="J17" s="93">
        <f t="shared" ref="J17" si="17">SUM(C17:I17)</f>
        <v>137</v>
      </c>
    </row>
    <row r="18" spans="1:10" ht="25.5" customHeight="1" x14ac:dyDescent="0.25">
      <c r="A18" s="300"/>
      <c r="B18" s="76" t="s">
        <v>12</v>
      </c>
      <c r="C18" s="346" t="s">
        <v>13</v>
      </c>
      <c r="D18" s="2" t="s">
        <v>13</v>
      </c>
      <c r="E18" s="2">
        <f t="shared" ref="E18:G18" si="18">E17/E$29</f>
        <v>1.2269938650306749E-2</v>
      </c>
      <c r="F18" s="2">
        <f t="shared" si="18"/>
        <v>0</v>
      </c>
      <c r="G18" s="2">
        <f t="shared" si="18"/>
        <v>0</v>
      </c>
      <c r="H18" s="2" t="s">
        <v>13</v>
      </c>
      <c r="I18" s="2">
        <f t="shared" ref="I18:J18" si="19">I17/I$29</f>
        <v>0.98540145985401462</v>
      </c>
      <c r="J18" s="3">
        <f t="shared" si="19"/>
        <v>0.11102106969205834</v>
      </c>
    </row>
    <row r="19" spans="1:10" ht="25.5" customHeight="1" x14ac:dyDescent="0.25">
      <c r="A19" s="299" t="s">
        <v>20</v>
      </c>
      <c r="B19" s="80" t="s">
        <v>10</v>
      </c>
      <c r="C19" s="347" t="s">
        <v>11</v>
      </c>
      <c r="D19" s="44" t="s">
        <v>11</v>
      </c>
      <c r="E19" s="44">
        <v>1</v>
      </c>
      <c r="F19" s="44">
        <v>1</v>
      </c>
      <c r="G19" s="44">
        <v>4</v>
      </c>
      <c r="H19" s="44" t="s">
        <v>11</v>
      </c>
      <c r="I19" s="44">
        <v>0</v>
      </c>
      <c r="J19" s="93">
        <f t="shared" ref="J19" si="20">SUM(C19:I19)</f>
        <v>6</v>
      </c>
    </row>
    <row r="20" spans="1:10" ht="25.5" customHeight="1" x14ac:dyDescent="0.25">
      <c r="A20" s="300"/>
      <c r="B20" s="76" t="s">
        <v>12</v>
      </c>
      <c r="C20" s="346" t="s">
        <v>13</v>
      </c>
      <c r="D20" s="2" t="s">
        <v>13</v>
      </c>
      <c r="E20" s="2">
        <f t="shared" ref="E20:G20" si="21">E19/E$29</f>
        <v>6.1349693251533744E-3</v>
      </c>
      <c r="F20" s="2">
        <f t="shared" si="21"/>
        <v>7.7519379844961239E-3</v>
      </c>
      <c r="G20" s="2">
        <f t="shared" si="21"/>
        <v>4.9689440993788822E-3</v>
      </c>
      <c r="H20" s="2" t="s">
        <v>13</v>
      </c>
      <c r="I20" s="2">
        <f t="shared" ref="I20:J20" si="22">I19/I$29</f>
        <v>0</v>
      </c>
      <c r="J20" s="3">
        <f t="shared" si="22"/>
        <v>4.8622366288492711E-3</v>
      </c>
    </row>
    <row r="21" spans="1:10" ht="25.5" customHeight="1" x14ac:dyDescent="0.25">
      <c r="A21" s="299" t="s">
        <v>21</v>
      </c>
      <c r="B21" s="80" t="s">
        <v>10</v>
      </c>
      <c r="C21" s="347" t="s">
        <v>11</v>
      </c>
      <c r="D21" s="44" t="s">
        <v>11</v>
      </c>
      <c r="E21" s="44">
        <v>6</v>
      </c>
      <c r="F21" s="44">
        <v>6</v>
      </c>
      <c r="G21" s="44">
        <v>1</v>
      </c>
      <c r="H21" s="44" t="s">
        <v>11</v>
      </c>
      <c r="I21" s="44">
        <v>1</v>
      </c>
      <c r="J21" s="93">
        <f t="shared" ref="J21" si="23">SUM(C21:I21)</f>
        <v>14</v>
      </c>
    </row>
    <row r="22" spans="1:10" ht="25.5" customHeight="1" x14ac:dyDescent="0.25">
      <c r="A22" s="300"/>
      <c r="B22" s="76" t="s">
        <v>12</v>
      </c>
      <c r="C22" s="346" t="s">
        <v>13</v>
      </c>
      <c r="D22" s="2" t="s">
        <v>13</v>
      </c>
      <c r="E22" s="2">
        <f t="shared" ref="E22:G22" si="24">E21/E$29</f>
        <v>3.6809815950920248E-2</v>
      </c>
      <c r="F22" s="2">
        <f t="shared" si="24"/>
        <v>4.6511627906976744E-2</v>
      </c>
      <c r="G22" s="2">
        <f t="shared" si="24"/>
        <v>1.2422360248447205E-3</v>
      </c>
      <c r="H22" s="2" t="s">
        <v>13</v>
      </c>
      <c r="I22" s="2">
        <f t="shared" ref="I22:J22" si="25">I21/I$29</f>
        <v>7.2992700729927005E-3</v>
      </c>
      <c r="J22" s="3">
        <f t="shared" si="25"/>
        <v>1.1345218800648298E-2</v>
      </c>
    </row>
    <row r="23" spans="1:10" ht="25.5" customHeight="1" x14ac:dyDescent="0.25">
      <c r="A23" s="299" t="s">
        <v>22</v>
      </c>
      <c r="B23" s="80" t="s">
        <v>10</v>
      </c>
      <c r="C23" s="347" t="s">
        <v>11</v>
      </c>
      <c r="D23" s="44" t="s">
        <v>11</v>
      </c>
      <c r="E23" s="44">
        <v>4</v>
      </c>
      <c r="F23" s="44">
        <v>1</v>
      </c>
      <c r="G23" s="44">
        <v>0</v>
      </c>
      <c r="H23" s="44" t="s">
        <v>11</v>
      </c>
      <c r="I23" s="44">
        <v>0</v>
      </c>
      <c r="J23" s="93">
        <f t="shared" ref="J23" si="26">SUM(C23:I23)</f>
        <v>5</v>
      </c>
    </row>
    <row r="24" spans="1:10" ht="25.5" customHeight="1" x14ac:dyDescent="0.25">
      <c r="A24" s="300"/>
      <c r="B24" s="76" t="s">
        <v>12</v>
      </c>
      <c r="C24" s="346" t="s">
        <v>13</v>
      </c>
      <c r="D24" s="2" t="s">
        <v>13</v>
      </c>
      <c r="E24" s="2">
        <f t="shared" ref="E24:G24" si="27">E23/E$29</f>
        <v>2.4539877300613498E-2</v>
      </c>
      <c r="F24" s="2">
        <f t="shared" si="27"/>
        <v>7.7519379844961239E-3</v>
      </c>
      <c r="G24" s="2">
        <f t="shared" si="27"/>
        <v>0</v>
      </c>
      <c r="H24" s="2" t="s">
        <v>13</v>
      </c>
      <c r="I24" s="2">
        <f t="shared" ref="I24:J24" si="28">I23/I$29</f>
        <v>0</v>
      </c>
      <c r="J24" s="3">
        <f t="shared" si="28"/>
        <v>4.0518638573743921E-3</v>
      </c>
    </row>
    <row r="25" spans="1:10" ht="25.5" customHeight="1" x14ac:dyDescent="0.25">
      <c r="A25" s="299" t="s">
        <v>23</v>
      </c>
      <c r="B25" s="80" t="s">
        <v>10</v>
      </c>
      <c r="C25" s="347" t="s">
        <v>11</v>
      </c>
      <c r="D25" s="44" t="s">
        <v>11</v>
      </c>
      <c r="E25" s="44">
        <v>0</v>
      </c>
      <c r="F25" s="44">
        <v>0</v>
      </c>
      <c r="G25" s="44">
        <v>0</v>
      </c>
      <c r="H25" s="44" t="s">
        <v>11</v>
      </c>
      <c r="I25" s="44">
        <v>0</v>
      </c>
      <c r="J25" s="93">
        <f t="shared" ref="J25" si="29">SUM(C25:I25)</f>
        <v>0</v>
      </c>
    </row>
    <row r="26" spans="1:10" ht="25.5" customHeight="1" x14ac:dyDescent="0.25">
      <c r="A26" s="300"/>
      <c r="B26" s="76" t="s">
        <v>12</v>
      </c>
      <c r="C26" s="346" t="s">
        <v>13</v>
      </c>
      <c r="D26" s="2" t="s">
        <v>13</v>
      </c>
      <c r="E26" s="2">
        <f t="shared" ref="E26:G26" si="30">E25/E$29</f>
        <v>0</v>
      </c>
      <c r="F26" s="2">
        <f t="shared" si="30"/>
        <v>0</v>
      </c>
      <c r="G26" s="2">
        <f t="shared" si="30"/>
        <v>0</v>
      </c>
      <c r="H26" s="2" t="s">
        <v>13</v>
      </c>
      <c r="I26" s="2">
        <f t="shared" ref="I26:J26" si="31">I25/I$29</f>
        <v>0</v>
      </c>
      <c r="J26" s="3">
        <f t="shared" si="31"/>
        <v>0</v>
      </c>
    </row>
    <row r="27" spans="1:10" ht="25.5" customHeight="1" x14ac:dyDescent="0.25">
      <c r="A27" s="299" t="s">
        <v>24</v>
      </c>
      <c r="B27" s="80" t="s">
        <v>10</v>
      </c>
      <c r="C27" s="347" t="s">
        <v>11</v>
      </c>
      <c r="D27" s="44" t="s">
        <v>11</v>
      </c>
      <c r="E27" s="44">
        <v>0</v>
      </c>
      <c r="F27" s="44">
        <v>0</v>
      </c>
      <c r="G27" s="44">
        <v>0</v>
      </c>
      <c r="H27" s="44" t="s">
        <v>11</v>
      </c>
      <c r="I27" s="44">
        <v>0</v>
      </c>
      <c r="J27" s="93">
        <f t="shared" ref="J27" si="32">SUM(C27:I27)</f>
        <v>0</v>
      </c>
    </row>
    <row r="28" spans="1:10" ht="25.5" customHeight="1" thickBot="1" x14ac:dyDescent="0.3">
      <c r="A28" s="301"/>
      <c r="B28" s="80" t="s">
        <v>12</v>
      </c>
      <c r="C28" s="348" t="s">
        <v>13</v>
      </c>
      <c r="D28" s="5" t="s">
        <v>13</v>
      </c>
      <c r="E28" s="5">
        <f t="shared" ref="E28:G28" si="33">E27/E$29</f>
        <v>0</v>
      </c>
      <c r="F28" s="5">
        <f t="shared" si="33"/>
        <v>0</v>
      </c>
      <c r="G28" s="5">
        <f t="shared" si="33"/>
        <v>0</v>
      </c>
      <c r="H28" s="5" t="s">
        <v>13</v>
      </c>
      <c r="I28" s="5">
        <f t="shared" ref="I28:J28" si="34">I27/I$29</f>
        <v>0</v>
      </c>
      <c r="J28" s="6">
        <f t="shared" si="34"/>
        <v>0</v>
      </c>
    </row>
    <row r="29" spans="1:10" ht="32.25" customHeight="1" x14ac:dyDescent="0.25">
      <c r="A29" s="231" t="s">
        <v>25</v>
      </c>
      <c r="B29" s="191" t="s">
        <v>10</v>
      </c>
      <c r="C29" s="349" t="s">
        <v>11</v>
      </c>
      <c r="D29" s="95" t="s">
        <v>11</v>
      </c>
      <c r="E29" s="95">
        <f t="shared" ref="E29:G29" si="35">E5+E7+E9+E11+E13+E15+E17+E19+E21+E23+E25+E27</f>
        <v>163</v>
      </c>
      <c r="F29" s="95">
        <f t="shared" si="35"/>
        <v>129</v>
      </c>
      <c r="G29" s="95">
        <f t="shared" si="35"/>
        <v>805</v>
      </c>
      <c r="H29" s="95" t="s">
        <v>11</v>
      </c>
      <c r="I29" s="95">
        <f t="shared" ref="I29:J29" si="36">I5+I7+I9+I11+I13+I15+I17+I19+I21+I23+I25+I27</f>
        <v>137</v>
      </c>
      <c r="J29" s="96">
        <f t="shared" si="36"/>
        <v>1234</v>
      </c>
    </row>
    <row r="30" spans="1:10" ht="32.25" customHeight="1" thickBot="1" x14ac:dyDescent="0.3">
      <c r="A30" s="233"/>
      <c r="B30" s="48" t="s">
        <v>12</v>
      </c>
      <c r="C30" s="350" t="s">
        <v>13</v>
      </c>
      <c r="D30" s="8" t="s">
        <v>13</v>
      </c>
      <c r="E30" s="8">
        <f t="shared" ref="E30:G30" si="37">E29/E$29</f>
        <v>1</v>
      </c>
      <c r="F30" s="8">
        <f t="shared" si="37"/>
        <v>1</v>
      </c>
      <c r="G30" s="8">
        <f t="shared" si="37"/>
        <v>1</v>
      </c>
      <c r="H30" s="8" t="s">
        <v>13</v>
      </c>
      <c r="I30" s="8">
        <f t="shared" ref="I30:J30" si="38">I29/I$29</f>
        <v>1</v>
      </c>
      <c r="J30" s="9">
        <f t="shared" si="38"/>
        <v>1</v>
      </c>
    </row>
    <row r="31" spans="1:10" ht="36" customHeight="1" thickBot="1" x14ac:dyDescent="0.3">
      <c r="A31" s="50"/>
      <c r="B31" s="51"/>
      <c r="C31" s="11"/>
      <c r="D31" s="11"/>
      <c r="E31" s="11"/>
      <c r="F31" s="11"/>
      <c r="G31" s="11"/>
      <c r="H31" s="11"/>
      <c r="I31" s="11"/>
      <c r="J31" s="11"/>
    </row>
    <row r="32" spans="1:10" ht="57" customHeight="1" x14ac:dyDescent="0.25">
      <c r="A32" s="135" t="s">
        <v>26</v>
      </c>
      <c r="B32" s="351" t="s">
        <v>10</v>
      </c>
      <c r="C32" s="352" t="s">
        <v>11</v>
      </c>
      <c r="D32" s="137" t="s">
        <v>11</v>
      </c>
      <c r="E32" s="137">
        <v>23</v>
      </c>
      <c r="F32" s="137">
        <v>0</v>
      </c>
      <c r="G32" s="137">
        <v>12</v>
      </c>
      <c r="H32" s="137" t="s">
        <v>11</v>
      </c>
      <c r="I32" s="147">
        <v>0</v>
      </c>
      <c r="J32" s="353">
        <f>SUM(C32:I32)</f>
        <v>35</v>
      </c>
    </row>
    <row r="33" spans="1:10" ht="55.5" customHeight="1" thickBot="1" x14ac:dyDescent="0.3">
      <c r="A33" s="148" t="s">
        <v>27</v>
      </c>
      <c r="B33" s="354" t="s">
        <v>10</v>
      </c>
      <c r="C33" s="355" t="s">
        <v>11</v>
      </c>
      <c r="D33" s="139" t="str">
        <f>D34</f>
        <v>nd</v>
      </c>
      <c r="E33" s="139">
        <f t="shared" ref="E33:I33" si="39">+E34-E32-E29</f>
        <v>0</v>
      </c>
      <c r="F33" s="139">
        <f t="shared" si="39"/>
        <v>0</v>
      </c>
      <c r="G33" s="139">
        <f t="shared" si="39"/>
        <v>0</v>
      </c>
      <c r="H33" s="139" t="str">
        <f>H34</f>
        <v>nd</v>
      </c>
      <c r="I33" s="356">
        <f t="shared" si="39"/>
        <v>0</v>
      </c>
      <c r="J33" s="356">
        <f t="shared" ref="J33" si="40">J34-J29-J32</f>
        <v>0</v>
      </c>
    </row>
    <row r="34" spans="1:10" ht="54.75" customHeight="1" thickBot="1" x14ac:dyDescent="0.3">
      <c r="A34" s="221" t="s">
        <v>28</v>
      </c>
      <c r="B34" s="354" t="s">
        <v>10</v>
      </c>
      <c r="C34" s="139" t="s">
        <v>11</v>
      </c>
      <c r="D34" s="140" t="s">
        <v>11</v>
      </c>
      <c r="E34" s="140">
        <v>186</v>
      </c>
      <c r="F34" s="140">
        <v>129</v>
      </c>
      <c r="G34" s="140">
        <v>817</v>
      </c>
      <c r="H34" s="140" t="s">
        <v>11</v>
      </c>
      <c r="I34" s="141">
        <v>137</v>
      </c>
      <c r="J34" s="141">
        <f>SUM(C34:I34)</f>
        <v>1269</v>
      </c>
    </row>
    <row r="35" spans="1:10" ht="54.75" customHeight="1" thickBot="1" x14ac:dyDescent="0.3">
      <c r="A35" s="219"/>
      <c r="B35" s="50"/>
      <c r="C35" s="61"/>
      <c r="D35" s="61"/>
      <c r="E35" s="61"/>
      <c r="F35" s="61"/>
      <c r="G35" s="61"/>
      <c r="H35" s="61"/>
      <c r="I35" s="61"/>
      <c r="J35" s="62"/>
    </row>
    <row r="36" spans="1:10" ht="41.25" customHeight="1" x14ac:dyDescent="0.25">
      <c r="A36" s="242" t="s">
        <v>29</v>
      </c>
      <c r="B36" s="243"/>
      <c r="C36" s="192"/>
      <c r="D36" s="1"/>
      <c r="E36" s="1"/>
      <c r="F36" s="1"/>
      <c r="G36" s="1"/>
      <c r="H36" s="1"/>
      <c r="I36" s="1"/>
      <c r="J36" s="63"/>
    </row>
    <row r="37" spans="1:10" ht="41.25" customHeight="1" x14ac:dyDescent="0.25">
      <c r="A37" s="244" t="s">
        <v>30</v>
      </c>
      <c r="B37" s="245"/>
      <c r="C37" s="64">
        <v>0</v>
      </c>
      <c r="D37" s="65">
        <v>0</v>
      </c>
      <c r="E37" s="65">
        <v>2</v>
      </c>
      <c r="F37" s="65">
        <v>2</v>
      </c>
      <c r="G37" s="65">
        <v>3</v>
      </c>
      <c r="H37" s="65">
        <v>0</v>
      </c>
      <c r="I37" s="65">
        <v>1</v>
      </c>
      <c r="J37" s="66">
        <f>SUM(C37:I37)</f>
        <v>8</v>
      </c>
    </row>
    <row r="38" spans="1:10" ht="41.25" customHeight="1" thickBot="1" x14ac:dyDescent="0.3">
      <c r="A38" s="246" t="s">
        <v>31</v>
      </c>
      <c r="B38" s="247"/>
      <c r="C38" s="67">
        <v>0</v>
      </c>
      <c r="D38" s="68">
        <v>0</v>
      </c>
      <c r="E38" s="68">
        <v>2</v>
      </c>
      <c r="F38" s="68">
        <v>2</v>
      </c>
      <c r="G38" s="68">
        <v>3</v>
      </c>
      <c r="H38" s="68">
        <v>0</v>
      </c>
      <c r="I38" s="69">
        <v>1</v>
      </c>
      <c r="J38" s="70">
        <f>SUM(C38:I38)</f>
        <v>8</v>
      </c>
    </row>
    <row r="39" spans="1:10" ht="31.5" customHeight="1" x14ac:dyDescent="0.25">
      <c r="A39" s="71" t="s">
        <v>32</v>
      </c>
      <c r="B39" s="72"/>
      <c r="C39" s="73"/>
      <c r="D39" s="73"/>
      <c r="E39" s="73"/>
      <c r="F39" s="73"/>
      <c r="G39" s="73"/>
      <c r="H39" s="73"/>
      <c r="I39" s="73"/>
      <c r="J39" s="73"/>
    </row>
  </sheetData>
  <mergeCells count="20">
    <mergeCell ref="A37:B37"/>
    <mergeCell ref="A38:B38"/>
    <mergeCell ref="A21:A22"/>
    <mergeCell ref="A23:A24"/>
    <mergeCell ref="A25:A26"/>
    <mergeCell ref="A27:A28"/>
    <mergeCell ref="A29:A30"/>
    <mergeCell ref="A36:B36"/>
    <mergeCell ref="A9:A10"/>
    <mergeCell ref="A11:A12"/>
    <mergeCell ref="A13:A14"/>
    <mergeCell ref="A15:A16"/>
    <mergeCell ref="A17:A18"/>
    <mergeCell ref="A19:A20"/>
    <mergeCell ref="A1:J1"/>
    <mergeCell ref="A2:J2"/>
    <mergeCell ref="A3:B4"/>
    <mergeCell ref="C3:J3"/>
    <mergeCell ref="A5:A6"/>
    <mergeCell ref="A7:A8"/>
  </mergeCells>
  <printOptions horizontalCentered="1"/>
  <pageMargins left="0.70866141732283472" right="0.70866141732283472" top="0.74803149606299213" bottom="0.74803149606299213" header="0.31496062992125984" footer="0.31496062992125984"/>
  <pageSetup paperSize="9" scale="36" orientation="landscape" r:id="rId1"/>
  <headerFooter>
    <oddFooter>&amp;L&amp;F&amp;C&amp;A&amp;R&amp;P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10</vt:i4>
      </vt:variant>
    </vt:vector>
  </HeadingPairs>
  <TitlesOfParts>
    <vt:vector size="10" baseType="lpstr">
      <vt:lpstr>TAB-6.1.1_2020_Web</vt:lpstr>
      <vt:lpstr>TAB-6.1.2_2020_Web</vt:lpstr>
      <vt:lpstr>TAB-6.1.3_2020_Web</vt:lpstr>
      <vt:lpstr>TAB-6.1.4_2020_Web</vt:lpstr>
      <vt:lpstr>TAB-6.1.5_2020_Web</vt:lpstr>
      <vt:lpstr>TAB-6.1.6_2020_Web</vt:lpstr>
      <vt:lpstr>TAB-6.1.7_2020_Web</vt:lpstr>
      <vt:lpstr>TAB-6.1.8_2020_Web</vt:lpstr>
      <vt:lpstr>TAB-6.1.9_2020_Web</vt:lpstr>
      <vt:lpstr>TAB-6.1.10_2020_Web</vt:lpstr>
    </vt:vector>
  </TitlesOfParts>
  <Company>IWEPS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Didier Henry</dc:creator>
  <cp:lastModifiedBy>Olivier Colicis</cp:lastModifiedBy>
  <dcterms:created xsi:type="dcterms:W3CDTF">2019-07-15T06:47:08Z</dcterms:created>
  <dcterms:modified xsi:type="dcterms:W3CDTF">2021-11-07T16:51:06Z</dcterms:modified>
</cp:coreProperties>
</file>