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M:\12000-Relais_sociaux\4_Publication_Annuaires\Stat_RSU_2020\RSU_Profil_2020\TAB_811_à_8110_AJS_2020_dhe_ok_oco\"/>
    </mc:Choice>
  </mc:AlternateContent>
  <xr:revisionPtr revIDLastSave="0" documentId="8_{80A5FC97-C93F-42EF-A399-E912D2C5AC80}" xr6:coauthVersionLast="47" xr6:coauthVersionMax="47" xr10:uidLastSave="{00000000-0000-0000-0000-000000000000}"/>
  <bookViews>
    <workbookView xWindow="-120" yWindow="-120" windowWidth="29040" windowHeight="15840" tabRatio="934" xr2:uid="{D18C7314-BEB0-4FFF-A0C4-BB0484EB5B06}"/>
  </bookViews>
  <sheets>
    <sheet name="TAB-8.1.1_2020_web" sheetId="12" r:id="rId1"/>
    <sheet name="TAB-8.1.2_2020_web" sheetId="13" r:id="rId2"/>
    <sheet name="TAB-8.1.3_2020_web" sheetId="14" r:id="rId3"/>
    <sheet name="TAB-8.1.4_2020_web" sheetId="15" r:id="rId4"/>
    <sheet name="TAB-8.1.5_2020_web" sheetId="17" r:id="rId5"/>
    <sheet name="TAB-8.1.6_2020_web" sheetId="16" r:id="rId6"/>
    <sheet name="TAB-8.1.7_2020_web" sheetId="18" r:id="rId7"/>
    <sheet name="TAB-8.1.8_2020_web" sheetId="19" r:id="rId8"/>
    <sheet name="TAB-8.1.9_2020_web" sheetId="20" r:id="rId9"/>
    <sheet name="TAB-8.1.10_2020_web" sheetId="21"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s>
  <definedNames>
    <definedName name="Profil_2017_qly" localSheetId="0">#REF!</definedName>
    <definedName name="Profil_2017_qly" localSheetId="9">#REF!</definedName>
    <definedName name="Profil_2017_qly" localSheetId="1">#REF!</definedName>
    <definedName name="Profil_2017_qly" localSheetId="2">#REF!</definedName>
    <definedName name="Profil_2017_qly" localSheetId="3">#REF!</definedName>
    <definedName name="Profil_2017_qly" localSheetId="4">#REF!</definedName>
    <definedName name="Profil_2017_qly" localSheetId="5">#REF!</definedName>
    <definedName name="Profil_2017_qly" localSheetId="6">#REF!</definedName>
    <definedName name="Profil_2017_qly" localSheetId="7">#REF!</definedName>
    <definedName name="Profil_2017_qly" localSheetId="8">#REF!</definedName>
    <definedName name="Profil_2017_qly">#REF!</definedName>
    <definedName name="Profil_2017_qty" localSheetId="0">#REF!</definedName>
    <definedName name="Profil_2017_qty" localSheetId="9">#REF!</definedName>
    <definedName name="Profil_2017_qty" localSheetId="1">#REF!</definedName>
    <definedName name="Profil_2017_qty" localSheetId="2">#REF!</definedName>
    <definedName name="Profil_2017_qty" localSheetId="4">#REF!</definedName>
    <definedName name="Profil_2017_qty" localSheetId="5">#REF!</definedName>
    <definedName name="Profil_2017_qty" localSheetId="6">#REF!</definedName>
    <definedName name="Profil_2017_qty" localSheetId="8">#REF!</definedName>
    <definedName name="Profil_2017_qt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49" i="21" l="1"/>
  <c r="J48" i="21"/>
  <c r="J45" i="21"/>
  <c r="J44" i="21"/>
  <c r="F44" i="21"/>
  <c r="D44" i="21"/>
  <c r="J42" i="21"/>
  <c r="J40" i="21"/>
  <c r="F40" i="21"/>
  <c r="J39" i="21"/>
  <c r="F38" i="21"/>
  <c r="J37" i="21"/>
  <c r="J38" i="21" s="1"/>
  <c r="F36" i="21"/>
  <c r="J35" i="21"/>
  <c r="J36" i="21" s="1"/>
  <c r="J34" i="21"/>
  <c r="F34" i="21"/>
  <c r="J33" i="21"/>
  <c r="J32" i="21"/>
  <c r="F32" i="21"/>
  <c r="J31" i="21"/>
  <c r="F30" i="21"/>
  <c r="J29" i="21"/>
  <c r="J30" i="21" s="1"/>
  <c r="F28" i="21"/>
  <c r="J27" i="21"/>
  <c r="J28" i="21" s="1"/>
  <c r="J26" i="21"/>
  <c r="F26" i="21"/>
  <c r="J25" i="21"/>
  <c r="J24" i="21"/>
  <c r="F24" i="21"/>
  <c r="J23" i="21"/>
  <c r="F22" i="21"/>
  <c r="J21" i="21"/>
  <c r="J22" i="21" s="1"/>
  <c r="F20" i="21"/>
  <c r="J19" i="21"/>
  <c r="J20" i="21" s="1"/>
  <c r="J18" i="21"/>
  <c r="F18" i="21"/>
  <c r="J17" i="21"/>
  <c r="J16" i="21"/>
  <c r="F16" i="21"/>
  <c r="J15" i="21"/>
  <c r="F14" i="21"/>
  <c r="J13" i="21"/>
  <c r="J14" i="21" s="1"/>
  <c r="F12" i="21"/>
  <c r="J11" i="21"/>
  <c r="J12" i="21" s="1"/>
  <c r="J10" i="21"/>
  <c r="F10" i="21"/>
  <c r="J9" i="21"/>
  <c r="J8" i="21"/>
  <c r="F8" i="21"/>
  <c r="J7" i="21"/>
  <c r="F6" i="21"/>
  <c r="J5" i="21"/>
  <c r="J6" i="21" s="1"/>
  <c r="J38" i="20"/>
  <c r="J37" i="20"/>
  <c r="J34" i="20"/>
  <c r="J32" i="20"/>
  <c r="G30" i="20"/>
  <c r="G29" i="20"/>
  <c r="G33" i="20" s="1"/>
  <c r="F29" i="20"/>
  <c r="F30" i="20" s="1"/>
  <c r="D29" i="20"/>
  <c r="D33" i="20" s="1"/>
  <c r="G28" i="20"/>
  <c r="F28" i="20"/>
  <c r="J27" i="20"/>
  <c r="G26" i="20"/>
  <c r="F26" i="20"/>
  <c r="J25" i="20"/>
  <c r="G24" i="20"/>
  <c r="F24" i="20"/>
  <c r="J23" i="20"/>
  <c r="G22" i="20"/>
  <c r="F22" i="20"/>
  <c r="J21" i="20"/>
  <c r="G20" i="20"/>
  <c r="F20" i="20"/>
  <c r="J19" i="20"/>
  <c r="G18" i="20"/>
  <c r="F18" i="20"/>
  <c r="J17" i="20"/>
  <c r="G16" i="20"/>
  <c r="F16" i="20"/>
  <c r="J15" i="20"/>
  <c r="G14" i="20"/>
  <c r="F14" i="20"/>
  <c r="J13" i="20"/>
  <c r="J14" i="20" s="1"/>
  <c r="G12" i="20"/>
  <c r="F12" i="20"/>
  <c r="J11" i="20"/>
  <c r="G10" i="20"/>
  <c r="F10" i="20"/>
  <c r="J9" i="20"/>
  <c r="J10" i="20" s="1"/>
  <c r="G8" i="20"/>
  <c r="F8" i="20"/>
  <c r="J7" i="20"/>
  <c r="G6" i="20"/>
  <c r="F6" i="20"/>
  <c r="J5" i="20"/>
  <c r="J29" i="20" s="1"/>
  <c r="J32" i="19"/>
  <c r="J31" i="19"/>
  <c r="J28" i="19"/>
  <c r="J26" i="19"/>
  <c r="G23" i="19"/>
  <c r="G16" i="19" s="1"/>
  <c r="F23" i="19"/>
  <c r="F16" i="19" s="1"/>
  <c r="D23" i="19"/>
  <c r="D20" i="19" s="1"/>
  <c r="J21" i="19"/>
  <c r="G20" i="19"/>
  <c r="F20" i="19"/>
  <c r="J19" i="19"/>
  <c r="G18" i="19"/>
  <c r="J17" i="19"/>
  <c r="J15" i="19"/>
  <c r="G14" i="19"/>
  <c r="F14" i="19"/>
  <c r="J13" i="19"/>
  <c r="F12" i="19"/>
  <c r="J11" i="19"/>
  <c r="G10" i="19"/>
  <c r="F10" i="19"/>
  <c r="J9" i="19"/>
  <c r="G8" i="19"/>
  <c r="F8" i="19"/>
  <c r="J7" i="19"/>
  <c r="G6" i="19"/>
  <c r="F6" i="19"/>
  <c r="J5" i="19"/>
  <c r="J30" i="18"/>
  <c r="J29" i="18"/>
  <c r="J26" i="18"/>
  <c r="F25" i="18"/>
  <c r="J24" i="18"/>
  <c r="G21" i="18"/>
  <c r="G14" i="18" s="1"/>
  <c r="F21" i="18"/>
  <c r="F8" i="18" s="1"/>
  <c r="D21" i="18"/>
  <c r="D18" i="18" s="1"/>
  <c r="J19" i="18"/>
  <c r="F18" i="18"/>
  <c r="J17" i="18"/>
  <c r="J15" i="18"/>
  <c r="F14" i="18"/>
  <c r="J13" i="18"/>
  <c r="F12" i="18"/>
  <c r="D12" i="18"/>
  <c r="J11" i="18"/>
  <c r="F10" i="18"/>
  <c r="J9" i="18"/>
  <c r="G8" i="18"/>
  <c r="D8" i="18"/>
  <c r="J7" i="18"/>
  <c r="F6" i="18"/>
  <c r="J5" i="18"/>
  <c r="J24" i="17"/>
  <c r="J23" i="17"/>
  <c r="J20" i="17"/>
  <c r="F19" i="17"/>
  <c r="J18" i="17"/>
  <c r="D16" i="17"/>
  <c r="G15" i="17"/>
  <c r="G10" i="17" s="1"/>
  <c r="F15" i="17"/>
  <c r="F16" i="17" s="1"/>
  <c r="D15" i="17"/>
  <c r="D19" i="17" s="1"/>
  <c r="D14" i="17"/>
  <c r="J13" i="17"/>
  <c r="F12" i="17"/>
  <c r="D12" i="17"/>
  <c r="J11" i="17"/>
  <c r="J9" i="17"/>
  <c r="F8" i="17"/>
  <c r="D8" i="17"/>
  <c r="J7" i="17"/>
  <c r="F6" i="17"/>
  <c r="D6" i="17"/>
  <c r="J5" i="17"/>
  <c r="J20" i="16"/>
  <c r="J19" i="16"/>
  <c r="J16" i="16"/>
  <c r="G15" i="16"/>
  <c r="J14" i="16"/>
  <c r="J11" i="16"/>
  <c r="J12" i="16" s="1"/>
  <c r="G11" i="16"/>
  <c r="G12" i="16" s="1"/>
  <c r="F11" i="16"/>
  <c r="F12" i="16" s="1"/>
  <c r="D11" i="16"/>
  <c r="D8" i="16" s="1"/>
  <c r="J9" i="16"/>
  <c r="J10" i="16" s="1"/>
  <c r="G8" i="16"/>
  <c r="F8" i="16"/>
  <c r="J7" i="16"/>
  <c r="G6" i="16"/>
  <c r="F6" i="16"/>
  <c r="J5" i="16"/>
  <c r="J6" i="16" s="1"/>
  <c r="Z37" i="15"/>
  <c r="Y37" i="15"/>
  <c r="X37" i="15"/>
  <c r="Z36" i="15"/>
  <c r="Y36" i="15"/>
  <c r="X36" i="15"/>
  <c r="X33" i="15"/>
  <c r="Q31" i="15"/>
  <c r="N31" i="15"/>
  <c r="P29" i="15"/>
  <c r="O29" i="15"/>
  <c r="M29" i="15"/>
  <c r="P28" i="15"/>
  <c r="O28" i="15"/>
  <c r="Q28" i="15" s="1"/>
  <c r="N28" i="15"/>
  <c r="N29" i="15" s="1"/>
  <c r="M28" i="15"/>
  <c r="M23" i="15" s="1"/>
  <c r="L28" i="15"/>
  <c r="L27" i="15" s="1"/>
  <c r="P27" i="15"/>
  <c r="M27" i="15"/>
  <c r="Z26" i="15"/>
  <c r="Q26" i="15"/>
  <c r="N26" i="15"/>
  <c r="P25" i="15"/>
  <c r="O25" i="15"/>
  <c r="M25" i="15"/>
  <c r="Q24" i="15"/>
  <c r="N24" i="15"/>
  <c r="Z24" i="15" s="1"/>
  <c r="P23" i="15"/>
  <c r="O23" i="15"/>
  <c r="Q22" i="15"/>
  <c r="N22" i="15"/>
  <c r="N23" i="15" s="1"/>
  <c r="P21" i="15"/>
  <c r="Z20" i="15"/>
  <c r="Q20" i="15"/>
  <c r="N20" i="15"/>
  <c r="N21" i="15" s="1"/>
  <c r="P19" i="15"/>
  <c r="M19" i="15"/>
  <c r="Z18" i="15"/>
  <c r="Q18" i="15"/>
  <c r="Q19" i="15" s="1"/>
  <c r="N18" i="15"/>
  <c r="P17" i="15"/>
  <c r="O17" i="15"/>
  <c r="M17" i="15"/>
  <c r="Q16" i="15"/>
  <c r="N16" i="15"/>
  <c r="Z16" i="15" s="1"/>
  <c r="P15" i="15"/>
  <c r="O15" i="15"/>
  <c r="Q14" i="15"/>
  <c r="N14" i="15"/>
  <c r="N15" i="15" s="1"/>
  <c r="P13" i="15"/>
  <c r="L13" i="15"/>
  <c r="Z12" i="15"/>
  <c r="Q12" i="15"/>
  <c r="N12" i="15"/>
  <c r="N13" i="15" s="1"/>
  <c r="P11" i="15"/>
  <c r="M11" i="15"/>
  <c r="Z10" i="15"/>
  <c r="Q10" i="15"/>
  <c r="N10" i="15"/>
  <c r="P9" i="15"/>
  <c r="O9" i="15"/>
  <c r="M9" i="15"/>
  <c r="Q8" i="15"/>
  <c r="Q9" i="15" s="1"/>
  <c r="N8" i="15"/>
  <c r="Z8" i="15" s="1"/>
  <c r="P7" i="15"/>
  <c r="O7" i="15"/>
  <c r="M7" i="15"/>
  <c r="Q6" i="15"/>
  <c r="N6" i="15"/>
  <c r="N7" i="15" s="1"/>
  <c r="J23" i="14"/>
  <c r="J22" i="14"/>
  <c r="J19" i="14"/>
  <c r="F15" i="14"/>
  <c r="F17" i="14" s="1"/>
  <c r="J14" i="14"/>
  <c r="F12" i="14"/>
  <c r="D12" i="14"/>
  <c r="G11" i="14"/>
  <c r="G8" i="14" s="1"/>
  <c r="F11" i="14"/>
  <c r="D11" i="14"/>
  <c r="D15" i="14" s="1"/>
  <c r="F10" i="14"/>
  <c r="D10" i="14"/>
  <c r="J9" i="14"/>
  <c r="F8" i="14"/>
  <c r="J7" i="14"/>
  <c r="F6" i="14"/>
  <c r="D6" i="14"/>
  <c r="J5" i="14"/>
  <c r="J14" i="13"/>
  <c r="J13" i="13"/>
  <c r="J9" i="13"/>
  <c r="J7" i="13"/>
  <c r="J5" i="13"/>
  <c r="J19" i="12"/>
  <c r="J18" i="12"/>
  <c r="F15" i="12"/>
  <c r="D15" i="12"/>
  <c r="J14" i="12"/>
  <c r="D12" i="12"/>
  <c r="G11" i="12"/>
  <c r="G6" i="12" s="1"/>
  <c r="F11" i="12"/>
  <c r="F12" i="12" s="1"/>
  <c r="D11" i="12"/>
  <c r="D10" i="12"/>
  <c r="J9" i="12"/>
  <c r="J11" i="12" s="1"/>
  <c r="F8" i="12"/>
  <c r="D8" i="12"/>
  <c r="J7" i="12"/>
  <c r="F6" i="12"/>
  <c r="D6" i="12"/>
  <c r="J5" i="12"/>
  <c r="J26" i="20" l="1"/>
  <c r="J30" i="20"/>
  <c r="J12" i="20"/>
  <c r="J8" i="20"/>
  <c r="J16" i="20"/>
  <c r="J20" i="20"/>
  <c r="J24" i="20"/>
  <c r="J28" i="20"/>
  <c r="J22" i="20"/>
  <c r="J33" i="20"/>
  <c r="J18" i="20"/>
  <c r="F33" i="20"/>
  <c r="J6" i="20"/>
  <c r="J8" i="19"/>
  <c r="D8" i="19"/>
  <c r="D27" i="19"/>
  <c r="D18" i="19"/>
  <c r="F27" i="19"/>
  <c r="D12" i="19"/>
  <c r="F18" i="19"/>
  <c r="J23" i="19"/>
  <c r="G27" i="19"/>
  <c r="D6" i="19"/>
  <c r="D22" i="19"/>
  <c r="D24" i="19"/>
  <c r="G12" i="19"/>
  <c r="D16" i="19"/>
  <c r="F22" i="19"/>
  <c r="F24" i="19"/>
  <c r="D14" i="19"/>
  <c r="D10" i="19"/>
  <c r="G22" i="19"/>
  <c r="G24" i="19"/>
  <c r="D6" i="18"/>
  <c r="G18" i="18"/>
  <c r="D25" i="18"/>
  <c r="G6" i="18"/>
  <c r="D10" i="18"/>
  <c r="F16" i="18"/>
  <c r="J21" i="18"/>
  <c r="J20" i="18" s="1"/>
  <c r="G25" i="18"/>
  <c r="G16" i="18"/>
  <c r="D20" i="18"/>
  <c r="D22" i="18"/>
  <c r="G12" i="18"/>
  <c r="D16" i="18"/>
  <c r="G10" i="18"/>
  <c r="D14" i="18"/>
  <c r="F20" i="18"/>
  <c r="F22" i="18"/>
  <c r="G20" i="18"/>
  <c r="G22" i="18"/>
  <c r="J19" i="17"/>
  <c r="G16" i="17"/>
  <c r="G14" i="17"/>
  <c r="G8" i="17"/>
  <c r="G12" i="17"/>
  <c r="J15" i="17"/>
  <c r="G19" i="17"/>
  <c r="G6" i="17"/>
  <c r="F14" i="17"/>
  <c r="D15" i="16"/>
  <c r="D6" i="16"/>
  <c r="J8" i="16"/>
  <c r="F15" i="16"/>
  <c r="J15" i="16"/>
  <c r="F10" i="16"/>
  <c r="D12" i="16"/>
  <c r="G10" i="16"/>
  <c r="D10" i="16"/>
  <c r="Q27" i="15"/>
  <c r="Q17" i="15"/>
  <c r="Z27" i="15"/>
  <c r="Z25" i="15"/>
  <c r="Z9" i="15"/>
  <c r="O32" i="15"/>
  <c r="Q21" i="15"/>
  <c r="Q13" i="15"/>
  <c r="Q15" i="15"/>
  <c r="Q23" i="15"/>
  <c r="Q29" i="15"/>
  <c r="Q7" i="15"/>
  <c r="Q11" i="15"/>
  <c r="Q25" i="15"/>
  <c r="N19" i="15"/>
  <c r="L21" i="15"/>
  <c r="N27" i="15"/>
  <c r="Z6" i="15"/>
  <c r="Z7" i="15" s="1"/>
  <c r="O11" i="15"/>
  <c r="M13" i="15"/>
  <c r="Z14" i="15"/>
  <c r="O19" i="15"/>
  <c r="M21" i="15"/>
  <c r="Z22" i="15"/>
  <c r="O27" i="15"/>
  <c r="O13" i="15"/>
  <c r="M15" i="15"/>
  <c r="O21" i="15"/>
  <c r="Z28" i="15"/>
  <c r="Z19" i="15" s="1"/>
  <c r="N11" i="15"/>
  <c r="L7" i="15"/>
  <c r="L15" i="15"/>
  <c r="L23" i="15"/>
  <c r="L9" i="15"/>
  <c r="L17" i="15"/>
  <c r="L25" i="15"/>
  <c r="L29" i="15"/>
  <c r="L32" i="15"/>
  <c r="N9" i="15"/>
  <c r="L11" i="15"/>
  <c r="N17" i="15"/>
  <c r="L19" i="15"/>
  <c r="N25" i="15"/>
  <c r="J10" i="14"/>
  <c r="D17" i="14"/>
  <c r="G10" i="14"/>
  <c r="G12" i="14"/>
  <c r="J11" i="14"/>
  <c r="G6" i="14"/>
  <c r="D8" i="14"/>
  <c r="G15" i="14"/>
  <c r="G17" i="14" s="1"/>
  <c r="J12" i="12"/>
  <c r="J8" i="12"/>
  <c r="J6" i="12"/>
  <c r="G10" i="12"/>
  <c r="G12" i="12"/>
  <c r="J10" i="12"/>
  <c r="G8" i="12"/>
  <c r="G15" i="12"/>
  <c r="J15" i="12" s="1"/>
  <c r="F10" i="12"/>
  <c r="J27" i="19" l="1"/>
  <c r="J24" i="19"/>
  <c r="J16" i="19"/>
  <c r="J14" i="19"/>
  <c r="J20" i="19"/>
  <c r="J10" i="19"/>
  <c r="J18" i="19"/>
  <c r="J12" i="19"/>
  <c r="J6" i="19"/>
  <c r="J22" i="19"/>
  <c r="J22" i="18"/>
  <c r="J10" i="18"/>
  <c r="J8" i="18"/>
  <c r="J14" i="18"/>
  <c r="J12" i="18"/>
  <c r="J25" i="18"/>
  <c r="J18" i="18"/>
  <c r="J16" i="18"/>
  <c r="J6" i="18"/>
  <c r="J16" i="17"/>
  <c r="J12" i="17"/>
  <c r="J8" i="17"/>
  <c r="J10" i="17"/>
  <c r="J14" i="17"/>
  <c r="J6" i="17"/>
  <c r="Z23" i="15"/>
  <c r="Z13" i="15"/>
  <c r="Z21" i="15"/>
  <c r="Z29" i="15"/>
  <c r="X32" i="15"/>
  <c r="Z11" i="15"/>
  <c r="Z15" i="15"/>
  <c r="Z17" i="15"/>
  <c r="J12" i="14"/>
  <c r="J6" i="14"/>
  <c r="J8" i="14"/>
  <c r="J15" i="14"/>
  <c r="J17" i="14" s="1"/>
</calcChain>
</file>

<file path=xl/sharedStrings.xml><?xml version="1.0" encoding="utf-8"?>
<sst xmlns="http://schemas.openxmlformats.org/spreadsheetml/2006/main" count="1659" uniqueCount="154">
  <si>
    <t>Tableau 8.1.1 : Utilisateurs de l'accueil de jour "santé" (AJ-S) organisé par les services partenaires des Relais sociaux urbains (RSU)</t>
  </si>
  <si>
    <t>Sexe</t>
  </si>
  <si>
    <t>Relais social urbain (RSU)</t>
  </si>
  <si>
    <t>Charleroi (RSC)</t>
  </si>
  <si>
    <t>Liège (RSPL)</t>
  </si>
  <si>
    <t>La Louvière (RSULL)</t>
  </si>
  <si>
    <t>Mons (RSUMB)</t>
  </si>
  <si>
    <t>Namur (RSUN)</t>
  </si>
  <si>
    <t>Tournai (RSUT)</t>
  </si>
  <si>
    <t>Verviers (RSUV)</t>
  </si>
  <si>
    <t>Total des RSU wallons</t>
  </si>
  <si>
    <t>H</t>
  </si>
  <si>
    <t>CA</t>
  </si>
  <si>
    <t>nd</t>
  </si>
  <si>
    <t>%</t>
  </si>
  <si>
    <t>-</t>
  </si>
  <si>
    <t>F</t>
  </si>
  <si>
    <t>Transsexuel</t>
  </si>
  <si>
    <t>Total 
Sexe connu</t>
  </si>
  <si>
    <t>Sexe inconnu</t>
  </si>
  <si>
    <t xml:space="preserve"> CA</t>
  </si>
  <si>
    <t>Total global</t>
  </si>
  <si>
    <t>Services partenaires sources</t>
  </si>
  <si>
    <t>Nombre de services ayant répondu à cette variable</t>
  </si>
  <si>
    <t>Nombre de services ayant participé à la collecte relative à l'AJ-S</t>
  </si>
  <si>
    <t>Sources : IWEPS, Relais sociaux urbains &amp; services partenaires des Relais sociaux urbains de Wallonie; Calculs : IWEPS</t>
  </si>
  <si>
    <t>Tableau 8.1.2 : Mineurs pris en charge par l'accueil de jour "santé" (AJ-S) organisé par les services partenaires des Relais sociaux urbains (RSU)</t>
  </si>
  <si>
    <t>Type de prise en charge du mineur</t>
  </si>
  <si>
    <t>Prise en charge seul
(Utilisateur) (1)</t>
  </si>
  <si>
    <t xml:space="preserve"> %</t>
  </si>
  <si>
    <t>Prise en charge "en famille" (2)</t>
  </si>
  <si>
    <t xml:space="preserve">Total des mineurs
</t>
  </si>
  <si>
    <t>Remarques : 
(1) Un "mineur pris en charge seul" est un "mineur non accompagné par un membre majeur de sa famille (ou un autre adulte responsable)". Les autres données de profil sont relevées pour cette catégorie.
(2) Un  "mineur pris en charge en famille" est un mineur accompagné d'un adulte responsable. Les autres données de profil ne sont pas relevées pour cette catégorie. Ces mineurs ne sont donc pas comptabilisés dans les autres tableaux.</t>
  </si>
  <si>
    <t>Tableau 8.1.3 : Primo-utilisateurs de l'accueil de jour "santé" (AJ-S) organisé par les services partenaires des Relais sociaux urbains (RSU)</t>
  </si>
  <si>
    <t>Primo-utilisateurs
par Sexe</t>
  </si>
  <si>
    <t>Total
Sexe connu</t>
  </si>
  <si>
    <t xml:space="preserve">nd </t>
  </si>
  <si>
    <t>Total global des primo-utilisateurs</t>
  </si>
  <si>
    <t>% des primos dans le total des utilisateurs</t>
  </si>
  <si>
    <t>Total global de tous les utilisateurs</t>
  </si>
  <si>
    <t>Remarque :
Un "primo-utilisateur" est un bénéficiaire qui utilise le service pour la première fois de sa vie.</t>
  </si>
  <si>
    <t>Tableau 8.1.4 : Utilisateurs de l'accueil de jour "santé" (AJ-S) organisé par les services partenaires des Relais sociaux urbains (RSU).</t>
  </si>
  <si>
    <t>Catégorie d'âges</t>
  </si>
  <si>
    <t>Total</t>
  </si>
  <si>
    <t>0-17 ans</t>
  </si>
  <si>
    <t>18 à 24 ans</t>
  </si>
  <si>
    <t>25 à 29 ans</t>
  </si>
  <si>
    <t>30 à 34 ans</t>
  </si>
  <si>
    <t>35 à 39 ans</t>
  </si>
  <si>
    <t>40 à 44 ans</t>
  </si>
  <si>
    <t>45 à 49 ans</t>
  </si>
  <si>
    <t>50 à 54 ans</t>
  </si>
  <si>
    <t>55 à 59 ans</t>
  </si>
  <si>
    <t>60 à 64 ans</t>
  </si>
  <si>
    <t>65 ans et plus</t>
  </si>
  <si>
    <t>Total
Catégories d'âges connues</t>
  </si>
  <si>
    <t>Catégorie d'âges inconnue</t>
  </si>
  <si>
    <t xml:space="preserve">Non-réponses ou 
réponses non-exploitables </t>
  </si>
  <si>
    <t>Tableau 8.1.5 : Utilisateurs de l'accueil de jour "santé" (AJ-S) organisé par les services partenaires des Relais sociaux urbains (RSU)</t>
  </si>
  <si>
    <t xml:space="preserve">Type de ménage
(Situation de ménage / familiale) </t>
  </si>
  <si>
    <t>Isolés vivant sans enfant</t>
  </si>
  <si>
    <t>Isolés vivant avec enfant(s)</t>
  </si>
  <si>
    <t>En couple vivant sans enfant</t>
  </si>
  <si>
    <t>En couple vivant avec enfant(s)</t>
  </si>
  <si>
    <t>En situation familiale autre</t>
  </si>
  <si>
    <t xml:space="preserve">Total
(Type de ménage connu) </t>
  </si>
  <si>
    <t>Type de ménage inconnu</t>
  </si>
  <si>
    <t>Non- réponses
ou réponses non-exploitables</t>
  </si>
  <si>
    <t>Tableau 8.1.6 : Utilisateurs de l'accueil de jour "santé" (AJ-S) organisé par les services partenaires des Relais sociaux urbains (RSU)</t>
  </si>
  <si>
    <t>Nationalité</t>
  </si>
  <si>
    <t xml:space="preserve">Mons (RSUMB) </t>
  </si>
  <si>
    <t xml:space="preserve">Belge </t>
  </si>
  <si>
    <t>Etrangère UE</t>
  </si>
  <si>
    <t>Etrangère hors UE</t>
  </si>
  <si>
    <t xml:space="preserve">Total
(Nationalité connue) </t>
  </si>
  <si>
    <t>Nationalité inconnue</t>
  </si>
  <si>
    <t>Tableau 8.1.7 : Utilisateurs de l'accueil de jour "santé" (AJ-S) organisé par les services partenaires des Relais sociaux urbains (RSU)</t>
  </si>
  <si>
    <t>Type de revenu principal</t>
  </si>
  <si>
    <t>Allocations aux personnes handicapées</t>
  </si>
  <si>
    <t>Indemnités de mutuelle (ou maladie-invalidité)</t>
  </si>
  <si>
    <t>Revenu d'intégration sociale (RIS) ou une autre aide sociale</t>
  </si>
  <si>
    <t>Allocations de chômage</t>
  </si>
  <si>
    <t>Pension</t>
  </si>
  <si>
    <t>Revenus professionnels</t>
  </si>
  <si>
    <t>Autres types de revenus</t>
  </si>
  <si>
    <t>Aucune ressource financière</t>
  </si>
  <si>
    <t xml:space="preserve">Total
(Type de revenu principal connu) </t>
  </si>
  <si>
    <t>Type de revenu inconnu</t>
  </si>
  <si>
    <r>
      <t>Remarque :
L'information relévée porte sur le type de</t>
    </r>
    <r>
      <rPr>
        <b/>
        <sz val="12"/>
        <rFont val="Calibri"/>
        <family val="2"/>
        <scheme val="minor"/>
      </rPr>
      <t xml:space="preserve"> </t>
    </r>
    <r>
      <rPr>
        <sz val="12"/>
        <rFont val="Calibri"/>
        <family val="2"/>
        <scheme val="minor"/>
      </rPr>
      <t>revenu</t>
    </r>
    <r>
      <rPr>
        <b/>
        <sz val="12"/>
        <rFont val="Calibri"/>
        <family val="2"/>
        <scheme val="minor"/>
      </rPr>
      <t xml:space="preserve"> principal </t>
    </r>
    <r>
      <rPr>
        <sz val="12"/>
        <rFont val="Calibri"/>
        <family val="2"/>
        <scheme val="minor"/>
      </rPr>
      <t xml:space="preserve">de l'utilisateur lors de son entrée dans le service
</t>
    </r>
  </si>
  <si>
    <t>Tableau 8.1.8 : Utilisateurs de l'accueil de jour "santé" (AJ-S) organisé par les services partenaires des Relais sociaux urbains (RSU).</t>
  </si>
  <si>
    <t>Type de logement / hébergement</t>
  </si>
  <si>
    <t xml:space="preserve">En rue ou en abris de fortune  (squat, voiture, tente, caravane…) </t>
  </si>
  <si>
    <t>Chez un tiers "proche" (famille élargie, amis, connaissances…)</t>
  </si>
  <si>
    <t>En hébergement d'urgence (abri de nuit, lits DUS, hôtel)</t>
  </si>
  <si>
    <t>En logement privé</t>
  </si>
  <si>
    <t>En Maison d'accueil</t>
  </si>
  <si>
    <t>En logement social/public et assimilé (AIS)</t>
  </si>
  <si>
    <t>En logements d'urgence, de transit, d'insertion…</t>
  </si>
  <si>
    <t>Dans d'autres endroits hors institution</t>
  </si>
  <si>
    <t xml:space="preserve">Total
(Type de logement / hébergement connu) </t>
  </si>
  <si>
    <t>Type de logement / hébergement 
inconnu</t>
  </si>
  <si>
    <t>Tableau 8.1.9 : Utilisateurs de l'accueil de jour "santé" (AJ-S) organisé par les services partenaires des Relais sociaux urbains (RSU)</t>
  </si>
  <si>
    <t>Lieu de résidence</t>
  </si>
  <si>
    <t>Arrondissement de Charleroi</t>
  </si>
  <si>
    <t>Arrondissement de Soignies
(La Louvière)</t>
  </si>
  <si>
    <t>Arrondissement de Liège</t>
  </si>
  <si>
    <t>Arrondissement de Mons</t>
  </si>
  <si>
    <t>Arrondissement de Namur</t>
  </si>
  <si>
    <t>Arrondissement de Tournai</t>
  </si>
  <si>
    <t>Arrondissement de Verviers</t>
  </si>
  <si>
    <t>Autre arrondissement wallon</t>
  </si>
  <si>
    <t>Région de Bruxelles</t>
  </si>
  <si>
    <t>Région flamande</t>
  </si>
  <si>
    <t>Pays frontalier</t>
  </si>
  <si>
    <t xml:space="preserve">Autre pays étranger </t>
  </si>
  <si>
    <t xml:space="preserve">Total
(Lieu de résidence connu) </t>
  </si>
  <si>
    <t>Lieu de résidence inconnu</t>
  </si>
  <si>
    <t>Tableau 8.1.10 : Difficultés déclarées par les utilisateurs de l'accueil de jour "santé" (AJ-S) organisé par les services partenaires des Relais sociaux urbains (RSU).</t>
  </si>
  <si>
    <t>Type de difficulté</t>
  </si>
  <si>
    <t>Avec des difficultés - Assuétude</t>
  </si>
  <si>
    <t xml:space="preserve"> % du total
des utilisateurs différents</t>
  </si>
  <si>
    <t>Avec des difficultés - Emploi/Formation</t>
  </si>
  <si>
    <t>Avec des difficultés - Santé mentale/ difficultés psychologiques</t>
  </si>
  <si>
    <t>Avec des difficultés - Santé physique (hors handicap reconnu)</t>
  </si>
  <si>
    <t>Avec des difficultés administratives</t>
  </si>
  <si>
    <t>Avec des difficultés de logement - problèmes de chauffage, électricité…</t>
  </si>
  <si>
    <t>Avec des difficultés de logement - problèmes de rupture familiale</t>
  </si>
  <si>
    <t>Avec des difficultés de logement - problèmes de surpopulation</t>
  </si>
  <si>
    <t>Avec des difficultés de logement - problèmes d'expulsion ou menace d'expulsion</t>
  </si>
  <si>
    <t>Avec des difficultés de logement - problèmes d'insalubrité (pas de commodités)</t>
  </si>
  <si>
    <t>Avec des difficultés de logement - autres problèmes</t>
  </si>
  <si>
    <t>Avec des difficultés financières</t>
  </si>
  <si>
    <t>Avec des difficultés liées à l'isolement social</t>
  </si>
  <si>
    <t>Avec des difficultés relationnelles (conflits extrafamiliaux)</t>
  </si>
  <si>
    <t>Avec un handicap reconnu</t>
  </si>
  <si>
    <t>Victimes de violence conjugale</t>
  </si>
  <si>
    <t>Victimes de violence intrafamiliale</t>
  </si>
  <si>
    <t>Avec des difficultés - autres</t>
  </si>
  <si>
    <r>
      <t>Nombre total d'</t>
    </r>
    <r>
      <rPr>
        <b/>
        <i/>
        <sz val="14"/>
        <rFont val="Calibri"/>
        <family val="2"/>
        <scheme val="minor"/>
      </rPr>
      <t>utilisateurs différents</t>
    </r>
    <r>
      <rPr>
        <b/>
        <sz val="14"/>
        <rFont val="Calibri"/>
        <family val="2"/>
        <scheme val="minor"/>
      </rPr>
      <t xml:space="preserve"> pour lesquels l'information "difficulté" a été récoltée</t>
    </r>
  </si>
  <si>
    <t>Remarques :
(1)  Les pourcentages calculés dans ce tableau représentent le nombre d'utilisateurs soumis à certaines difficultés par rapport à l'ensemble des utilisateurs différents qui ont répondu à cette question.
Un utilisateur peut renseigner plusieurs difficultés. Les pourcentages ne peuvent pas être additionnés.
(2)  Les données - par type de difficulté -  provenant de services n'ayant pas fourni l'information relative au "nombre d'utilisateurs différents ayant répondu à la question" ne sont pas reprises dans ce tableau.</t>
  </si>
  <si>
    <t>Répartition par sexe et par RSU - Année 2020  -</t>
  </si>
  <si>
    <t>Répartition par type de prise en charge du mineur et par RSU - Année 2020  -</t>
  </si>
  <si>
    <t>Répartition par sexe et par RSU - Année 2020 -</t>
  </si>
  <si>
    <t>Répartition par âge, sexe et RSU - Année 2020</t>
  </si>
  <si>
    <t>(1) (En 2020) Pour le RSPL , les données (par tranche d'âge) provenant des services "UMPS" et "Article23"  n'ont pas été intégrées dans ce tableau car nous ne disposons pas des répartitions homme/femme.
 A titre informatif, ces données par tranche d'âge, tous genres confondus (y compris des mineurs accompagnant des adultes) sont les suivantes :
0-17ans: 263 ; 18-24 ans: 693 ; 25-29 ans: 642 ; 30-34 ans: 855 ; 35-39 ans: 905 ; 40-44 ans: 495 ; 45-49 ans: 485 ; 50-54 ans: 429 ; 55-59 ans: 269 ; 60-64 ans: 108 ; 65 ans et +: 210 et "âge Inconnu": 0 . Total (H+F+T) : 5354</t>
  </si>
  <si>
    <t>Répartition par nationalité et par RSU - Année 2020</t>
  </si>
  <si>
    <t>Répartition par type de ménage et par RSU - Année 2020</t>
  </si>
  <si>
    <t>Répartition par type de revenu principal et par RSU - Année 2020  -</t>
  </si>
  <si>
    <t>Répartition par type de logement/hébergement (occupé la semaine précédant son accueil)
Par RSU  - Année 2020  -</t>
  </si>
  <si>
    <t>Mons (RSUMB)
(1)</t>
  </si>
  <si>
    <t>En institution - Autres
(prison, hôpital psychiatrique…) (1)</t>
  </si>
  <si>
    <t>(1) Le RSUMB précise que les 5 bénéficiaires de la catégorie "Dans d'autres endroits hors institution"  étaient "logés par le housing First de Mons"</t>
  </si>
  <si>
    <t>Répartition par « lieu de résidence » (Situation de l'utilisateur, la semaine précédant son accueil)
Par RSU - Année 2020  -</t>
  </si>
  <si>
    <t>Répartition par type de difficulté rencontrée connue (1),(2) et par RSU - Année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</si>
</sst>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sz val="11"/>
      <color theme="1"/>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0"/>
      <name val="Calibri"/>
      <family val="2"/>
      <scheme val="minor"/>
    </font>
    <font>
      <sz val="12"/>
      <name val="Calibri"/>
      <family val="2"/>
      <scheme val="minor"/>
    </font>
    <font>
      <b/>
      <sz val="10"/>
      <name val="Calibri"/>
      <family val="2"/>
      <scheme val="minor"/>
    </font>
    <font>
      <b/>
      <sz val="12"/>
      <name val="Calibri"/>
      <family val="2"/>
      <scheme val="minor"/>
    </font>
    <font>
      <sz val="10"/>
      <color theme="1"/>
      <name val="Calibri"/>
      <family val="2"/>
      <scheme val="minor"/>
    </font>
    <font>
      <sz val="11"/>
      <name val="Calibri"/>
      <family val="2"/>
      <scheme val="minor"/>
    </font>
    <font>
      <b/>
      <sz val="14"/>
      <name val="Calibri"/>
      <family val="2"/>
      <scheme val="minor"/>
    </font>
    <font>
      <b/>
      <sz val="24"/>
      <name val="Calibri"/>
      <family val="2"/>
      <scheme val="minor"/>
    </font>
    <font>
      <b/>
      <sz val="16"/>
      <name val="Calibri"/>
      <family val="2"/>
      <scheme val="minor"/>
    </font>
    <font>
      <sz val="14"/>
      <name val="Calibri"/>
      <family val="2"/>
      <scheme val="minor"/>
    </font>
    <font>
      <b/>
      <sz val="18"/>
      <name val="Calibri"/>
      <family val="2"/>
      <scheme val="minor"/>
    </font>
    <font>
      <sz val="18"/>
      <name val="Calibri"/>
      <family val="2"/>
      <scheme val="minor"/>
    </font>
    <font>
      <b/>
      <sz val="16"/>
      <color theme="1"/>
      <name val="Calibri"/>
      <family val="2"/>
      <scheme val="minor"/>
    </font>
    <font>
      <sz val="14"/>
      <color theme="1"/>
      <name val="Calibri"/>
      <family val="2"/>
      <scheme val="minor"/>
    </font>
    <font>
      <b/>
      <i/>
      <sz val="14"/>
      <name val="Calibri"/>
      <family val="2"/>
      <scheme val="minor"/>
    </font>
  </fonts>
  <fills count="3">
    <fill>
      <patternFill patternType="none"/>
    </fill>
    <fill>
      <patternFill patternType="gray125"/>
    </fill>
    <fill>
      <patternFill patternType="solid">
        <fgColor theme="0"/>
        <bgColor indexed="64"/>
      </patternFill>
    </fill>
  </fills>
  <borders count="74">
    <border>
      <left/>
      <right/>
      <top/>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right style="thin">
        <color indexed="64"/>
      </right>
      <top/>
      <bottom/>
      <diagonal/>
    </border>
    <border>
      <left style="thin">
        <color indexed="64"/>
      </left>
      <right style="medium">
        <color indexed="64"/>
      </right>
      <top/>
      <bottom/>
      <diagonal/>
    </border>
    <border>
      <left/>
      <right style="medium">
        <color indexed="64"/>
      </right>
      <top/>
      <bottom/>
      <diagonal/>
    </border>
    <border>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s>
  <cellStyleXfs count="2">
    <xf numFmtId="0" fontId="0" fillId="0" borderId="0"/>
    <xf numFmtId="9" fontId="1" fillId="0" borderId="0" applyFont="0" applyFill="0" applyBorder="0" applyAlignment="0" applyProtection="0"/>
  </cellStyleXfs>
  <cellXfs count="474">
    <xf numFmtId="0" fontId="0" fillId="0" borderId="0" xfId="0"/>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9" xfId="0" applyFont="1" applyBorder="1" applyAlignment="1">
      <alignment horizontal="center" vertical="center" wrapText="1"/>
    </xf>
    <xf numFmtId="0" fontId="3" fillId="0" borderId="10" xfId="0" applyFont="1" applyBorder="1" applyAlignment="1">
      <alignment horizontal="center" vertical="center"/>
    </xf>
    <xf numFmtId="0" fontId="3" fillId="0" borderId="3" xfId="0" applyFont="1" applyBorder="1" applyAlignment="1">
      <alignment horizontal="center" vertical="center" wrapText="1"/>
    </xf>
    <xf numFmtId="0" fontId="5" fillId="0" borderId="11" xfId="0" applyFont="1" applyBorder="1" applyAlignment="1">
      <alignment horizontal="center" vertical="center" wrapText="1"/>
    </xf>
    <xf numFmtId="3" fontId="6" fillId="0" borderId="12" xfId="0" applyNumberFormat="1" applyFont="1" applyBorder="1" applyAlignment="1">
      <alignment horizontal="center" vertical="center"/>
    </xf>
    <xf numFmtId="3" fontId="6" fillId="0" borderId="13" xfId="0" applyNumberFormat="1" applyFont="1" applyBorder="1" applyAlignment="1">
      <alignment horizontal="center" vertical="center"/>
    </xf>
    <xf numFmtId="0" fontId="7" fillId="0" borderId="15" xfId="0" applyFont="1" applyBorder="1" applyAlignment="1">
      <alignment horizontal="center" vertical="center" wrapText="1"/>
    </xf>
    <xf numFmtId="164" fontId="4" fillId="0" borderId="16" xfId="1" quotePrefix="1" applyNumberFormat="1" applyFont="1" applyFill="1" applyBorder="1" applyAlignment="1">
      <alignment horizontal="right" vertical="center"/>
    </xf>
    <xf numFmtId="164" fontId="4" fillId="0" borderId="16" xfId="1" applyNumberFormat="1" applyFont="1" applyFill="1" applyBorder="1" applyAlignment="1">
      <alignment horizontal="right" vertical="center"/>
    </xf>
    <xf numFmtId="164" fontId="4" fillId="0" borderId="17" xfId="1" applyNumberFormat="1" applyFont="1" applyFill="1" applyBorder="1" applyAlignment="1">
      <alignment horizontal="right" vertical="center"/>
    </xf>
    <xf numFmtId="0" fontId="5" fillId="0" borderId="19" xfId="0" applyFont="1" applyBorder="1" applyAlignment="1">
      <alignment horizontal="center" vertical="center" wrapText="1"/>
    </xf>
    <xf numFmtId="3" fontId="6" fillId="0" borderId="20" xfId="0" applyNumberFormat="1" applyFont="1" applyBorder="1" applyAlignment="1">
      <alignment horizontal="center" vertical="center"/>
    </xf>
    <xf numFmtId="3" fontId="6" fillId="0" borderId="21" xfId="0" applyNumberFormat="1" applyFont="1" applyBorder="1" applyAlignment="1">
      <alignment horizontal="center" vertical="center"/>
    </xf>
    <xf numFmtId="3" fontId="8" fillId="0" borderId="20" xfId="0" applyNumberFormat="1" applyFont="1" applyBorder="1" applyAlignment="1">
      <alignment horizontal="center" vertical="center"/>
    </xf>
    <xf numFmtId="3" fontId="8" fillId="0" borderId="21" xfId="0" applyNumberFormat="1" applyFont="1" applyBorder="1" applyAlignment="1">
      <alignment horizontal="center" vertical="center"/>
    </xf>
    <xf numFmtId="0" fontId="7" fillId="0" borderId="22" xfId="0" applyFont="1" applyBorder="1" applyAlignment="1">
      <alignment horizontal="center" vertical="center" wrapText="1"/>
    </xf>
    <xf numFmtId="164" fontId="3" fillId="0" borderId="23" xfId="1" applyNumberFormat="1" applyFont="1" applyFill="1" applyBorder="1" applyAlignment="1">
      <alignment horizontal="right" vertical="center"/>
    </xf>
    <xf numFmtId="164" fontId="3" fillId="0" borderId="24" xfId="1" applyNumberFormat="1" applyFont="1" applyFill="1" applyBorder="1" applyAlignment="1">
      <alignment horizontal="right" vertical="center"/>
    </xf>
    <xf numFmtId="0" fontId="4" fillId="0" borderId="0" xfId="0" applyFont="1" applyAlignment="1">
      <alignment horizontal="center" vertical="center" wrapText="1"/>
    </xf>
    <xf numFmtId="0" fontId="9" fillId="0" borderId="0" xfId="0" applyFont="1" applyAlignment="1">
      <alignment horizontal="center" vertical="center" wrapText="1"/>
    </xf>
    <xf numFmtId="164" fontId="4" fillId="0" borderId="0" xfId="1" applyNumberFormat="1" applyFont="1" applyFill="1" applyBorder="1" applyAlignment="1">
      <alignment horizontal="right" vertical="center"/>
    </xf>
    <xf numFmtId="0" fontId="4" fillId="0" borderId="25" xfId="0" applyFont="1" applyBorder="1" applyAlignment="1">
      <alignment horizontal="center" vertical="center" wrapText="1"/>
    </xf>
    <xf numFmtId="0" fontId="9" fillId="0" borderId="10" xfId="0" applyFont="1" applyBorder="1" applyAlignment="1">
      <alignment horizontal="center" vertical="center" wrapText="1"/>
    </xf>
    <xf numFmtId="0" fontId="6" fillId="0" borderId="9" xfId="0" applyFont="1" applyBorder="1" applyAlignment="1">
      <alignment horizontal="center" vertical="center"/>
    </xf>
    <xf numFmtId="0" fontId="3" fillId="0" borderId="26" xfId="0" applyFont="1" applyBorder="1" applyAlignment="1">
      <alignment horizontal="center" vertical="center"/>
    </xf>
    <xf numFmtId="0" fontId="2" fillId="0" borderId="27" xfId="0" applyFont="1" applyBorder="1" applyAlignment="1">
      <alignment horizontal="center" vertical="center" wrapText="1"/>
    </xf>
    <xf numFmtId="0" fontId="9" fillId="0" borderId="28" xfId="0" applyFont="1" applyBorder="1" applyAlignment="1">
      <alignment horizontal="center" vertical="center" wrapText="1"/>
    </xf>
    <xf numFmtId="3" fontId="6" fillId="0" borderId="29" xfId="0" applyNumberFormat="1" applyFont="1" applyBorder="1" applyAlignment="1">
      <alignment horizontal="center" vertical="center"/>
    </xf>
    <xf numFmtId="3" fontId="3" fillId="0" borderId="30" xfId="0" applyNumberFormat="1" applyFont="1" applyBorder="1" applyAlignment="1">
      <alignment horizontal="center" vertical="center"/>
    </xf>
    <xf numFmtId="3" fontId="6" fillId="0" borderId="0" xfId="0" applyNumberFormat="1" applyFont="1" applyAlignment="1">
      <alignment horizontal="center" vertical="center"/>
    </xf>
    <xf numFmtId="3" fontId="3" fillId="0" borderId="0" xfId="0" applyNumberFormat="1" applyFont="1" applyAlignment="1">
      <alignment horizontal="center" vertical="center"/>
    </xf>
    <xf numFmtId="3" fontId="6" fillId="0" borderId="32" xfId="0" applyNumberFormat="1" applyFont="1" applyBorder="1" applyAlignment="1">
      <alignment horizontal="center" vertical="center"/>
    </xf>
    <xf numFmtId="3" fontId="3" fillId="0" borderId="3" xfId="0" applyNumberFormat="1" applyFont="1" applyBorder="1" applyAlignment="1">
      <alignment horizontal="center" vertical="center"/>
    </xf>
    <xf numFmtId="0" fontId="4" fillId="0" borderId="35" xfId="0" applyFont="1" applyBorder="1" applyAlignment="1">
      <alignment horizontal="center" vertical="center"/>
    </xf>
    <xf numFmtId="0" fontId="4" fillId="0" borderId="36" xfId="0" applyFont="1" applyBorder="1" applyAlignment="1">
      <alignment horizontal="center" vertical="center"/>
    </xf>
    <xf numFmtId="0" fontId="4" fillId="0" borderId="37"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39" xfId="0" applyFont="1" applyBorder="1" applyAlignment="1">
      <alignment horizontal="center" vertical="center"/>
    </xf>
    <xf numFmtId="0" fontId="10" fillId="2" borderId="0" xfId="0" applyFont="1" applyFill="1"/>
    <xf numFmtId="0" fontId="0" fillId="0" borderId="0" xfId="0" applyAlignment="1">
      <alignment horizontal="center" vertical="center" wrapText="1"/>
    </xf>
    <xf numFmtId="164" fontId="4" fillId="0" borderId="0" xfId="1" applyNumberFormat="1" applyFont="1" applyBorder="1" applyAlignment="1">
      <alignment horizontal="center" vertical="top"/>
    </xf>
    <xf numFmtId="0" fontId="5" fillId="2" borderId="11" xfId="0" applyFont="1" applyFill="1" applyBorder="1" applyAlignment="1">
      <alignment horizontal="center" vertical="center" wrapText="1"/>
    </xf>
    <xf numFmtId="3" fontId="6" fillId="2" borderId="43" xfId="0" applyNumberFormat="1" applyFont="1" applyFill="1" applyBorder="1" applyAlignment="1">
      <alignment horizontal="center" vertical="center"/>
    </xf>
    <xf numFmtId="3" fontId="6" fillId="2" borderId="11" xfId="0" applyNumberFormat="1" applyFont="1" applyFill="1" applyBorder="1" applyAlignment="1">
      <alignment horizontal="center" vertical="center"/>
    </xf>
    <xf numFmtId="3" fontId="8" fillId="2" borderId="3" xfId="0" applyNumberFormat="1" applyFont="1" applyFill="1" applyBorder="1" applyAlignment="1">
      <alignment horizontal="center" vertical="center"/>
    </xf>
    <xf numFmtId="0" fontId="5" fillId="2" borderId="15" xfId="0" applyFont="1" applyFill="1" applyBorder="1" applyAlignment="1">
      <alignment horizontal="center" vertical="center" wrapText="1"/>
    </xf>
    <xf numFmtId="164" fontId="6" fillId="2" borderId="44" xfId="1" applyNumberFormat="1" applyFont="1" applyFill="1" applyBorder="1" applyAlignment="1">
      <alignment horizontal="right" vertical="center"/>
    </xf>
    <xf numFmtId="164" fontId="6" fillId="2" borderId="45" xfId="1" quotePrefix="1" applyNumberFormat="1" applyFont="1" applyFill="1" applyBorder="1" applyAlignment="1">
      <alignment horizontal="right" vertical="center"/>
    </xf>
    <xf numFmtId="164" fontId="6" fillId="2" borderId="46" xfId="1" quotePrefix="1" applyNumberFormat="1" applyFont="1" applyFill="1" applyBorder="1" applyAlignment="1">
      <alignment horizontal="right" vertical="center"/>
    </xf>
    <xf numFmtId="0" fontId="5" fillId="2" borderId="45" xfId="0" applyFont="1" applyFill="1" applyBorder="1" applyAlignment="1">
      <alignment horizontal="center" vertical="center" wrapText="1"/>
    </xf>
    <xf numFmtId="3" fontId="6" fillId="2" borderId="47" xfId="0" applyNumberFormat="1" applyFont="1" applyFill="1" applyBorder="1" applyAlignment="1">
      <alignment horizontal="center" vertical="center"/>
    </xf>
    <xf numFmtId="3" fontId="6" fillId="2" borderId="19" xfId="0" applyNumberFormat="1" applyFont="1" applyFill="1" applyBorder="1" applyAlignment="1">
      <alignment horizontal="center" vertical="center"/>
    </xf>
    <xf numFmtId="3" fontId="8" fillId="2" borderId="48" xfId="0" applyNumberFormat="1" applyFont="1" applyFill="1" applyBorder="1" applyAlignment="1">
      <alignment horizontal="center" vertical="center"/>
    </xf>
    <xf numFmtId="164" fontId="6" fillId="2" borderId="16" xfId="1" quotePrefix="1" applyNumberFormat="1" applyFont="1" applyFill="1" applyBorder="1" applyAlignment="1">
      <alignment horizontal="right" vertical="center"/>
    </xf>
    <xf numFmtId="164" fontId="6" fillId="2" borderId="15" xfId="1" quotePrefix="1" applyNumberFormat="1" applyFont="1" applyFill="1" applyBorder="1" applyAlignment="1">
      <alignment horizontal="right" vertical="center"/>
    </xf>
    <xf numFmtId="164" fontId="6" fillId="2" borderId="49" xfId="1" quotePrefix="1" applyNumberFormat="1" applyFont="1" applyFill="1" applyBorder="1" applyAlignment="1">
      <alignment horizontal="right" vertical="center"/>
    </xf>
    <xf numFmtId="3" fontId="8" fillId="2" borderId="20" xfId="0" applyNumberFormat="1" applyFont="1" applyFill="1" applyBorder="1" applyAlignment="1">
      <alignment horizontal="center" vertical="center"/>
    </xf>
    <xf numFmtId="3" fontId="8" fillId="2" borderId="45" xfId="0" applyNumberFormat="1" applyFont="1" applyFill="1" applyBorder="1" applyAlignment="1">
      <alignment horizontal="center" vertical="center"/>
    </xf>
    <xf numFmtId="3" fontId="8" fillId="2" borderId="46" xfId="0" applyNumberFormat="1" applyFont="1" applyFill="1" applyBorder="1" applyAlignment="1">
      <alignment horizontal="center" vertical="center"/>
    </xf>
    <xf numFmtId="0" fontId="5" fillId="2" borderId="22" xfId="0" applyFont="1" applyFill="1" applyBorder="1" applyAlignment="1">
      <alignment horizontal="center" vertical="center" wrapText="1"/>
    </xf>
    <xf numFmtId="164" fontId="8" fillId="2" borderId="23" xfId="1" applyNumberFormat="1" applyFont="1" applyFill="1" applyBorder="1" applyAlignment="1">
      <alignment horizontal="right" vertical="center"/>
    </xf>
    <xf numFmtId="164" fontId="8" fillId="2" borderId="22" xfId="1" quotePrefix="1" applyNumberFormat="1" applyFont="1" applyFill="1" applyBorder="1" applyAlignment="1">
      <alignment horizontal="right" vertical="center"/>
    </xf>
    <xf numFmtId="164" fontId="8" fillId="2" borderId="7" xfId="1" quotePrefix="1" applyNumberFormat="1" applyFont="1" applyFill="1" applyBorder="1" applyAlignment="1">
      <alignment horizontal="right" vertical="center"/>
    </xf>
    <xf numFmtId="0" fontId="5" fillId="2" borderId="0" xfId="0" applyFont="1" applyFill="1" applyAlignment="1">
      <alignment horizontal="center" vertical="center" wrapText="1"/>
    </xf>
    <xf numFmtId="164" fontId="6" fillId="2" borderId="0" xfId="1" applyNumberFormat="1" applyFont="1" applyFill="1" applyBorder="1" applyAlignment="1">
      <alignment horizontal="right" vertical="center"/>
    </xf>
    <xf numFmtId="164" fontId="6" fillId="2" borderId="0" xfId="1" quotePrefix="1" applyNumberFormat="1" applyFont="1" applyFill="1" applyBorder="1" applyAlignment="1">
      <alignment horizontal="right" vertical="center"/>
    </xf>
    <xf numFmtId="0" fontId="4" fillId="2" borderId="36"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40"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0" fontId="4" fillId="2" borderId="39" xfId="0" applyFont="1" applyFill="1" applyBorder="1" applyAlignment="1">
      <alignment horizontal="center" vertical="center"/>
    </xf>
    <xf numFmtId="164" fontId="4" fillId="0" borderId="0" xfId="1" applyNumberFormat="1" applyFont="1" applyBorder="1" applyAlignment="1">
      <alignment horizontal="center"/>
    </xf>
    <xf numFmtId="0" fontId="0" fillId="0" borderId="0" xfId="0" applyAlignment="1">
      <alignment horizontal="left" vertical="top"/>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xf>
    <xf numFmtId="0" fontId="8" fillId="2" borderId="3" xfId="0" applyFont="1" applyFill="1" applyBorder="1" applyAlignment="1">
      <alignment horizontal="center" vertical="center" wrapText="1"/>
    </xf>
    <xf numFmtId="3" fontId="6" fillId="2" borderId="51" xfId="0" applyNumberFormat="1" applyFont="1" applyFill="1" applyBorder="1" applyAlignment="1">
      <alignment horizontal="center" vertical="center"/>
    </xf>
    <xf numFmtId="164" fontId="6" fillId="2" borderId="16" xfId="1" applyNumberFormat="1" applyFont="1" applyFill="1" applyBorder="1" applyAlignment="1">
      <alignment horizontal="right" vertical="center"/>
    </xf>
    <xf numFmtId="164" fontId="6" fillId="2" borderId="15" xfId="1" applyNumberFormat="1" applyFont="1" applyFill="1" applyBorder="1" applyAlignment="1">
      <alignment horizontal="right" vertical="center"/>
    </xf>
    <xf numFmtId="164" fontId="6" fillId="2" borderId="17" xfId="1" applyNumberFormat="1" applyFont="1" applyFill="1" applyBorder="1" applyAlignment="1">
      <alignment horizontal="right" vertical="center"/>
    </xf>
    <xf numFmtId="0" fontId="5" fillId="2" borderId="19" xfId="0" applyFont="1" applyFill="1" applyBorder="1" applyAlignment="1">
      <alignment horizontal="center" vertical="center" wrapText="1"/>
    </xf>
    <xf numFmtId="3" fontId="6" fillId="2" borderId="12" xfId="0" applyNumberFormat="1" applyFont="1" applyFill="1" applyBorder="1" applyAlignment="1">
      <alignment horizontal="center" vertical="center"/>
    </xf>
    <xf numFmtId="3" fontId="6" fillId="2" borderId="13" xfId="0" applyNumberFormat="1" applyFont="1" applyFill="1" applyBorder="1" applyAlignment="1">
      <alignment horizontal="center" vertical="center"/>
    </xf>
    <xf numFmtId="3" fontId="6" fillId="2" borderId="20" xfId="0" applyNumberFormat="1" applyFont="1" applyFill="1" applyBorder="1" applyAlignment="1">
      <alignment horizontal="center" vertical="center"/>
    </xf>
    <xf numFmtId="3" fontId="6" fillId="2" borderId="45" xfId="0" applyNumberFormat="1" applyFont="1" applyFill="1" applyBorder="1" applyAlignment="1">
      <alignment horizontal="center" vertical="center"/>
    </xf>
    <xf numFmtId="164" fontId="6" fillId="2" borderId="23" xfId="1" applyNumberFormat="1" applyFont="1" applyFill="1" applyBorder="1" applyAlignment="1">
      <alignment horizontal="right" vertical="center"/>
    </xf>
    <xf numFmtId="164" fontId="6" fillId="2" borderId="22" xfId="1" applyNumberFormat="1" applyFont="1" applyFill="1" applyBorder="1" applyAlignment="1">
      <alignment horizontal="right" vertical="center"/>
    </xf>
    <xf numFmtId="3" fontId="8" fillId="2" borderId="43" xfId="0" applyNumberFormat="1" applyFont="1" applyFill="1" applyBorder="1" applyAlignment="1">
      <alignment horizontal="center" vertical="center"/>
    </xf>
    <xf numFmtId="3" fontId="8" fillId="2" borderId="11" xfId="0" applyNumberFormat="1" applyFont="1" applyFill="1" applyBorder="1" applyAlignment="1">
      <alignment horizontal="center" vertical="center"/>
    </xf>
    <xf numFmtId="3" fontId="8" fillId="2" borderId="21" xfId="0" applyNumberFormat="1" applyFont="1" applyFill="1" applyBorder="1" applyAlignment="1">
      <alignment horizontal="center" vertical="center"/>
    </xf>
    <xf numFmtId="164" fontId="8" fillId="2" borderId="22" xfId="1" applyNumberFormat="1" applyFont="1" applyFill="1" applyBorder="1" applyAlignment="1">
      <alignment horizontal="right" vertical="center"/>
    </xf>
    <xf numFmtId="164" fontId="8" fillId="2" borderId="24" xfId="1" applyNumberFormat="1" applyFont="1" applyFill="1" applyBorder="1" applyAlignment="1">
      <alignment horizontal="right" vertical="center"/>
    </xf>
    <xf numFmtId="0" fontId="6" fillId="2" borderId="0" xfId="0" applyFont="1" applyFill="1" applyAlignment="1">
      <alignment horizontal="center" vertical="center" wrapText="1"/>
    </xf>
    <xf numFmtId="0" fontId="6" fillId="2" borderId="27" xfId="0" applyFont="1" applyFill="1" applyBorder="1" applyAlignment="1">
      <alignment horizontal="center" vertical="center" wrapText="1"/>
    </xf>
    <xf numFmtId="0" fontId="5" fillId="2" borderId="28" xfId="0" applyFont="1" applyFill="1" applyBorder="1" applyAlignment="1">
      <alignment horizontal="center" vertical="center" wrapText="1"/>
    </xf>
    <xf numFmtId="0" fontId="6" fillId="2" borderId="29" xfId="0" applyFont="1" applyFill="1" applyBorder="1" applyAlignment="1">
      <alignment horizontal="center" vertical="center"/>
    </xf>
    <xf numFmtId="0" fontId="6" fillId="2" borderId="28" xfId="0" applyFont="1" applyFill="1" applyBorder="1" applyAlignment="1">
      <alignment horizontal="center" vertical="center"/>
    </xf>
    <xf numFmtId="0" fontId="8" fillId="2" borderId="5" xfId="0" applyFont="1" applyFill="1" applyBorder="1" applyAlignment="1">
      <alignment horizontal="center" vertical="center"/>
    </xf>
    <xf numFmtId="0" fontId="11" fillId="2" borderId="27" xfId="0" applyFont="1" applyFill="1" applyBorder="1" applyAlignment="1">
      <alignment horizontal="center" vertical="center" wrapText="1"/>
    </xf>
    <xf numFmtId="3" fontId="6" fillId="2" borderId="29" xfId="0" applyNumberFormat="1" applyFont="1" applyFill="1" applyBorder="1" applyAlignment="1">
      <alignment horizontal="center" vertical="center"/>
    </xf>
    <xf numFmtId="3" fontId="6" fillId="2" borderId="28" xfId="0" applyNumberFormat="1" applyFont="1" applyFill="1" applyBorder="1" applyAlignment="1">
      <alignment horizontal="center" vertical="center"/>
    </xf>
    <xf numFmtId="3" fontId="8" fillId="2" borderId="30" xfId="0" applyNumberFormat="1" applyFont="1" applyFill="1" applyBorder="1" applyAlignment="1">
      <alignment horizontal="center" vertical="center"/>
    </xf>
    <xf numFmtId="3" fontId="6" fillId="2" borderId="0" xfId="0" applyNumberFormat="1" applyFont="1" applyFill="1" applyAlignment="1">
      <alignment horizontal="center" vertical="center"/>
    </xf>
    <xf numFmtId="3" fontId="6" fillId="2" borderId="0" xfId="0" quotePrefix="1" applyNumberFormat="1" applyFont="1" applyFill="1" applyAlignment="1">
      <alignment horizontal="center" vertical="center"/>
    </xf>
    <xf numFmtId="3" fontId="8" fillId="2" borderId="0" xfId="0" applyNumberFormat="1" applyFont="1" applyFill="1" applyAlignment="1">
      <alignment horizontal="center" vertical="center"/>
    </xf>
    <xf numFmtId="0" fontId="6" fillId="2" borderId="28" xfId="0" applyFont="1" applyFill="1" applyBorder="1" applyAlignment="1">
      <alignment horizontal="center" vertical="center" wrapText="1"/>
    </xf>
    <xf numFmtId="164" fontId="8" fillId="2" borderId="29" xfId="1" quotePrefix="1" applyNumberFormat="1" applyFont="1" applyFill="1" applyBorder="1" applyAlignment="1">
      <alignment horizontal="center" vertical="center"/>
    </xf>
    <xf numFmtId="164" fontId="8" fillId="2" borderId="29" xfId="1" applyNumberFormat="1" applyFont="1" applyFill="1" applyBorder="1" applyAlignment="1">
      <alignment horizontal="center" vertical="center"/>
    </xf>
    <xf numFmtId="164" fontId="8" fillId="2" borderId="53" xfId="1" quotePrefix="1" applyNumberFormat="1" applyFont="1" applyFill="1" applyBorder="1" applyAlignment="1">
      <alignment horizontal="center" vertical="center"/>
    </xf>
    <xf numFmtId="164" fontId="8" fillId="2" borderId="30" xfId="1" applyNumberFormat="1" applyFont="1" applyFill="1" applyBorder="1" applyAlignment="1">
      <alignment horizontal="center" vertical="center"/>
    </xf>
    <xf numFmtId="0" fontId="11" fillId="0" borderId="55" xfId="0" applyFont="1" applyBorder="1" applyAlignment="1">
      <alignment horizontal="center" vertical="center"/>
    </xf>
    <xf numFmtId="0" fontId="11" fillId="0" borderId="36" xfId="0" applyFont="1" applyBorder="1" applyAlignment="1">
      <alignment horizontal="center" vertical="center"/>
    </xf>
    <xf numFmtId="0" fontId="11" fillId="0" borderId="56" xfId="0" applyFont="1" applyBorder="1" applyAlignment="1">
      <alignment horizontal="center" vertical="center"/>
    </xf>
    <xf numFmtId="0" fontId="6" fillId="0" borderId="3" xfId="0" applyFont="1" applyBorder="1" applyAlignment="1">
      <alignment horizontal="center" vertical="center" wrapText="1"/>
    </xf>
    <xf numFmtId="0" fontId="6" fillId="0" borderId="57" xfId="0" applyFont="1" applyBorder="1" applyAlignment="1">
      <alignment horizontal="right" vertical="center" wrapText="1"/>
    </xf>
    <xf numFmtId="0" fontId="6" fillId="0" borderId="58" xfId="0" applyFont="1" applyBorder="1" applyAlignment="1">
      <alignment horizontal="right" vertical="center" wrapText="1"/>
    </xf>
    <xf numFmtId="0" fontId="6" fillId="0" borderId="11" xfId="0" applyFont="1" applyBorder="1" applyAlignment="1">
      <alignment horizontal="right" vertical="center" wrapText="1"/>
    </xf>
    <xf numFmtId="0" fontId="8" fillId="0" borderId="49" xfId="0" applyFont="1" applyBorder="1" applyAlignment="1">
      <alignment horizontal="center" vertical="center" wrapText="1"/>
    </xf>
    <xf numFmtId="164" fontId="11" fillId="0" borderId="59" xfId="1" applyNumberFormat="1" applyFont="1" applyFill="1" applyBorder="1" applyAlignment="1">
      <alignment horizontal="center" vertical="center" wrapText="1"/>
    </xf>
    <xf numFmtId="164" fontId="11" fillId="0" borderId="60" xfId="1" applyNumberFormat="1" applyFont="1" applyFill="1" applyBorder="1" applyAlignment="1">
      <alignment horizontal="center" vertical="center" wrapText="1"/>
    </xf>
    <xf numFmtId="164" fontId="11" fillId="0" borderId="15" xfId="1" applyNumberFormat="1" applyFont="1" applyFill="1" applyBorder="1" applyAlignment="1">
      <alignment horizontal="center" vertical="center" wrapText="1"/>
    </xf>
    <xf numFmtId="0" fontId="6" fillId="0" borderId="48" xfId="0" applyFont="1" applyBorder="1" applyAlignment="1">
      <alignment horizontal="center" vertical="center" wrapText="1"/>
    </xf>
    <xf numFmtId="0" fontId="6" fillId="0" borderId="61" xfId="0" applyFont="1" applyBorder="1" applyAlignment="1">
      <alignment horizontal="right" vertical="center" wrapText="1"/>
    </xf>
    <xf numFmtId="0" fontId="6" fillId="0" borderId="47" xfId="0" applyFont="1" applyBorder="1" applyAlignment="1">
      <alignment horizontal="right" vertical="center" wrapText="1"/>
    </xf>
    <xf numFmtId="0" fontId="6" fillId="0" borderId="19" xfId="0" applyFont="1" applyBorder="1" applyAlignment="1">
      <alignment horizontal="right" vertical="center" wrapText="1"/>
    </xf>
    <xf numFmtId="0" fontId="8" fillId="0" borderId="46" xfId="0" applyFont="1" applyBorder="1" applyAlignment="1">
      <alignment horizontal="center" vertical="center" wrapText="1"/>
    </xf>
    <xf numFmtId="164" fontId="11" fillId="0" borderId="62" xfId="1" applyNumberFormat="1" applyFont="1" applyFill="1" applyBorder="1" applyAlignment="1">
      <alignment horizontal="center" vertical="center" wrapText="1"/>
    </xf>
    <xf numFmtId="164" fontId="11" fillId="0" borderId="44" xfId="1" applyNumberFormat="1" applyFont="1" applyFill="1" applyBorder="1" applyAlignment="1">
      <alignment horizontal="center" vertical="center" wrapText="1"/>
    </xf>
    <xf numFmtId="164" fontId="11" fillId="0" borderId="45" xfId="1" applyNumberFormat="1" applyFont="1" applyFill="1" applyBorder="1" applyAlignment="1">
      <alignment horizontal="center" vertical="center" wrapText="1"/>
    </xf>
    <xf numFmtId="3" fontId="8" fillId="0" borderId="57" xfId="0" applyNumberFormat="1" applyFont="1" applyBorder="1" applyAlignment="1">
      <alignment horizontal="right" vertical="center" wrapText="1"/>
    </xf>
    <xf numFmtId="3" fontId="8" fillId="0" borderId="58" xfId="0" applyNumberFormat="1" applyFont="1" applyBorder="1" applyAlignment="1">
      <alignment horizontal="right" vertical="center" wrapText="1"/>
    </xf>
    <xf numFmtId="3" fontId="8" fillId="0" borderId="11" xfId="0" applyNumberFormat="1" applyFont="1" applyBorder="1" applyAlignment="1">
      <alignment horizontal="right" vertical="center" wrapText="1"/>
    </xf>
    <xf numFmtId="3" fontId="8" fillId="0" borderId="43" xfId="0" applyNumberFormat="1" applyFont="1" applyBorder="1" applyAlignment="1">
      <alignment horizontal="right" vertical="center" wrapText="1"/>
    </xf>
    <xf numFmtId="0" fontId="8" fillId="0" borderId="7" xfId="0" applyFont="1" applyBorder="1" applyAlignment="1">
      <alignment horizontal="center" vertical="center" wrapText="1"/>
    </xf>
    <xf numFmtId="164" fontId="11" fillId="0" borderId="64" xfId="1" applyNumberFormat="1" applyFont="1" applyFill="1" applyBorder="1" applyAlignment="1">
      <alignment horizontal="center" vertical="center" wrapText="1"/>
    </xf>
    <xf numFmtId="164" fontId="11" fillId="0" borderId="65" xfId="1" applyNumberFormat="1" applyFont="1" applyFill="1" applyBorder="1" applyAlignment="1">
      <alignment horizontal="center" vertical="center" wrapText="1"/>
    </xf>
    <xf numFmtId="164" fontId="11" fillId="0" borderId="22" xfId="1" applyNumberFormat="1" applyFont="1" applyFill="1" applyBorder="1" applyAlignment="1">
      <alignment horizontal="center" vertical="center" wrapText="1"/>
    </xf>
    <xf numFmtId="164" fontId="11" fillId="0" borderId="23" xfId="1" applyNumberFormat="1" applyFont="1" applyFill="1" applyBorder="1" applyAlignment="1">
      <alignment horizontal="center" vertical="center" wrapText="1"/>
    </xf>
    <xf numFmtId="0" fontId="11" fillId="0" borderId="0" xfId="0" applyFont="1" applyAlignment="1">
      <alignment horizontal="center" vertical="center" wrapText="1"/>
    </xf>
    <xf numFmtId="0" fontId="6" fillId="0" borderId="0" xfId="0" applyFont="1" applyAlignment="1">
      <alignment horizontal="center" vertical="center" wrapText="1"/>
    </xf>
    <xf numFmtId="164" fontId="11" fillId="0" borderId="0" xfId="1" applyNumberFormat="1" applyFont="1" applyFill="1" applyBorder="1" applyAlignment="1">
      <alignment horizontal="center" vertical="center" wrapText="1"/>
    </xf>
    <xf numFmtId="0" fontId="14" fillId="0" borderId="2" xfId="0" applyFont="1" applyBorder="1" applyAlignment="1">
      <alignment horizontal="center" vertical="center" wrapText="1"/>
    </xf>
    <xf numFmtId="0" fontId="6" fillId="0" borderId="11" xfId="0" applyFont="1" applyBorder="1" applyAlignment="1">
      <alignment horizontal="center" vertical="center" wrapText="1"/>
    </xf>
    <xf numFmtId="0" fontId="14" fillId="0" borderId="63" xfId="0" applyFont="1" applyBorder="1" applyAlignment="1">
      <alignment horizontal="center" vertical="center" wrapText="1"/>
    </xf>
    <xf numFmtId="0" fontId="6" fillId="0" borderId="42" xfId="0" applyFont="1" applyBorder="1" applyAlignment="1">
      <alignment horizontal="center" vertical="center" wrapText="1"/>
    </xf>
    <xf numFmtId="0" fontId="11" fillId="0" borderId="2" xfId="0" applyFont="1" applyBorder="1" applyAlignment="1">
      <alignment horizontal="center" vertical="center"/>
    </xf>
    <xf numFmtId="0" fontId="6" fillId="0" borderId="28" xfId="0" applyFont="1" applyBorder="1" applyAlignment="1">
      <alignment horizontal="center" vertical="center" wrapText="1"/>
    </xf>
    <xf numFmtId="0" fontId="15" fillId="0" borderId="32" xfId="0" applyFont="1" applyBorder="1" applyAlignment="1">
      <alignment horizontal="center" vertical="center"/>
    </xf>
    <xf numFmtId="0" fontId="6" fillId="0" borderId="32" xfId="0" applyFont="1" applyBorder="1" applyAlignment="1">
      <alignment horizontal="center" vertical="center" wrapText="1"/>
    </xf>
    <xf numFmtId="3" fontId="16" fillId="0" borderId="32" xfId="0" applyNumberFormat="1" applyFont="1" applyBorder="1" applyAlignment="1">
      <alignment horizontal="center" vertical="center"/>
    </xf>
    <xf numFmtId="0" fontId="10" fillId="0" borderId="0" xfId="0" applyFont="1"/>
    <xf numFmtId="0" fontId="8" fillId="0" borderId="9" xfId="0" applyFont="1" applyBorder="1" applyAlignment="1">
      <alignment horizontal="center" vertical="center" wrapText="1"/>
    </xf>
    <xf numFmtId="3" fontId="6" fillId="2" borderId="21" xfId="0" applyNumberFormat="1" applyFont="1" applyFill="1" applyBorder="1" applyAlignment="1">
      <alignment horizontal="center" vertical="center"/>
    </xf>
    <xf numFmtId="164" fontId="6" fillId="2" borderId="20" xfId="1" applyNumberFormat="1" applyFont="1" applyFill="1" applyBorder="1" applyAlignment="1">
      <alignment horizontal="right" vertical="center"/>
    </xf>
    <xf numFmtId="164" fontId="6" fillId="2" borderId="45" xfId="1" applyNumberFormat="1" applyFont="1" applyFill="1" applyBorder="1" applyAlignment="1">
      <alignment horizontal="right" vertical="center"/>
    </xf>
    <xf numFmtId="164" fontId="6" fillId="2" borderId="21" xfId="1" applyNumberFormat="1" applyFont="1" applyFill="1" applyBorder="1" applyAlignment="1">
      <alignment horizontal="right" vertical="center"/>
    </xf>
    <xf numFmtId="3" fontId="8" fillId="2" borderId="51" xfId="0" applyNumberFormat="1" applyFont="1" applyFill="1" applyBorder="1" applyAlignment="1">
      <alignment horizontal="center" vertical="center"/>
    </xf>
    <xf numFmtId="0" fontId="14" fillId="2" borderId="25" xfId="0" applyFont="1" applyFill="1" applyBorder="1" applyAlignment="1">
      <alignment horizontal="center" vertical="center" wrapText="1"/>
    </xf>
    <xf numFmtId="0" fontId="5" fillId="2" borderId="10" xfId="0" applyFont="1" applyFill="1" applyBorder="1" applyAlignment="1">
      <alignment horizontal="center" vertical="center" wrapText="1"/>
    </xf>
    <xf numFmtId="3" fontId="6" fillId="2" borderId="9" xfId="0" applyNumberFormat="1" applyFont="1" applyFill="1" applyBorder="1" applyAlignment="1">
      <alignment horizontal="center" vertical="center"/>
    </xf>
    <xf numFmtId="3" fontId="8" fillId="2" borderId="26" xfId="0" applyNumberFormat="1" applyFont="1" applyFill="1" applyBorder="1" applyAlignment="1">
      <alignment horizontal="center" vertical="center"/>
    </xf>
    <xf numFmtId="0" fontId="14" fillId="2" borderId="38" xfId="0" applyFont="1" applyFill="1" applyBorder="1" applyAlignment="1">
      <alignment horizontal="center" vertical="center" wrapText="1"/>
    </xf>
    <xf numFmtId="3" fontId="6" fillId="2" borderId="65" xfId="0" applyNumberFormat="1" applyFont="1" applyFill="1" applyBorder="1" applyAlignment="1">
      <alignment horizontal="center" vertical="center"/>
    </xf>
    <xf numFmtId="3" fontId="6" fillId="2" borderId="23" xfId="0" applyNumberFormat="1" applyFont="1" applyFill="1" applyBorder="1" applyAlignment="1">
      <alignment horizontal="center" vertical="center"/>
    </xf>
    <xf numFmtId="3" fontId="6" fillId="2" borderId="22" xfId="0" applyNumberFormat="1" applyFont="1" applyFill="1" applyBorder="1" applyAlignment="1">
      <alignment horizontal="center" vertical="center"/>
    </xf>
    <xf numFmtId="3" fontId="8" fillId="2" borderId="66" xfId="0" applyNumberFormat="1" applyFont="1" applyFill="1" applyBorder="1" applyAlignment="1">
      <alignment horizontal="center" vertical="center"/>
    </xf>
    <xf numFmtId="3" fontId="8" fillId="2" borderId="24" xfId="0" applyNumberFormat="1" applyFont="1" applyFill="1" applyBorder="1" applyAlignment="1">
      <alignment horizontal="center" vertical="center"/>
    </xf>
    <xf numFmtId="0" fontId="6" fillId="0" borderId="35" xfId="0" applyFont="1" applyBorder="1" applyAlignment="1">
      <alignment horizontal="center" vertical="center"/>
    </xf>
    <xf numFmtId="0" fontId="0" fillId="0" borderId="0" xfId="0" applyAlignment="1">
      <alignment horizontal="center"/>
    </xf>
    <xf numFmtId="164" fontId="6" fillId="2" borderId="24" xfId="1" applyNumberFormat="1" applyFont="1" applyFill="1" applyBorder="1" applyAlignment="1">
      <alignment horizontal="right" vertical="center"/>
    </xf>
    <xf numFmtId="0" fontId="6" fillId="2" borderId="10" xfId="0" applyFont="1" applyFill="1" applyBorder="1" applyAlignment="1">
      <alignment horizontal="center" vertical="center" wrapText="1"/>
    </xf>
    <xf numFmtId="3" fontId="6" fillId="2" borderId="10" xfId="0" applyNumberFormat="1" applyFont="1" applyFill="1" applyBorder="1" applyAlignment="1">
      <alignment horizontal="center" vertical="center"/>
    </xf>
    <xf numFmtId="0" fontId="14" fillId="2" borderId="6"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2" borderId="35"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9" xfId="0" applyFont="1" applyFill="1" applyBorder="1" applyAlignment="1">
      <alignment horizontal="center" vertical="center" wrapText="1"/>
    </xf>
    <xf numFmtId="0" fontId="11" fillId="0" borderId="9" xfId="0" applyFont="1" applyBorder="1" applyAlignment="1">
      <alignment horizontal="center" vertical="center" wrapText="1"/>
    </xf>
    <xf numFmtId="0" fontId="11" fillId="2" borderId="10" xfId="0" applyFont="1" applyFill="1" applyBorder="1" applyAlignment="1">
      <alignment horizontal="center" vertical="center"/>
    </xf>
    <xf numFmtId="0" fontId="14" fillId="2" borderId="3" xfId="0" applyFont="1" applyFill="1" applyBorder="1" applyAlignment="1">
      <alignment horizontal="center" vertical="center" wrapText="1"/>
    </xf>
    <xf numFmtId="3" fontId="14" fillId="2" borderId="43" xfId="0" applyNumberFormat="1" applyFont="1" applyFill="1" applyBorder="1" applyAlignment="1">
      <alignment horizontal="center" vertical="center"/>
    </xf>
    <xf numFmtId="3" fontId="14" fillId="2" borderId="11" xfId="0" applyNumberFormat="1" applyFont="1" applyFill="1" applyBorder="1" applyAlignment="1">
      <alignment horizontal="center" vertical="center"/>
    </xf>
    <xf numFmtId="3" fontId="14" fillId="2" borderId="51" xfId="0" applyNumberFormat="1" applyFont="1" applyFill="1" applyBorder="1" applyAlignment="1">
      <alignment horizontal="center" vertical="center"/>
    </xf>
    <xf numFmtId="0" fontId="14" fillId="2" borderId="49" xfId="0" applyFont="1" applyFill="1" applyBorder="1" applyAlignment="1">
      <alignment horizontal="center" vertical="center" wrapText="1"/>
    </xf>
    <xf numFmtId="164" fontId="14" fillId="2" borderId="16" xfId="1" applyNumberFormat="1" applyFont="1" applyFill="1" applyBorder="1" applyAlignment="1">
      <alignment horizontal="right" vertical="center"/>
    </xf>
    <xf numFmtId="164" fontId="14" fillId="2" borderId="15" xfId="1" applyNumberFormat="1" applyFont="1" applyFill="1" applyBorder="1" applyAlignment="1">
      <alignment horizontal="right" vertical="center"/>
    </xf>
    <xf numFmtId="164" fontId="14" fillId="2" borderId="17" xfId="1" applyNumberFormat="1" applyFont="1" applyFill="1" applyBorder="1" applyAlignment="1">
      <alignment horizontal="right" vertical="center"/>
    </xf>
    <xf numFmtId="0" fontId="14" fillId="2" borderId="46" xfId="0" applyFont="1" applyFill="1" applyBorder="1" applyAlignment="1">
      <alignment horizontal="center" vertical="center" wrapText="1"/>
    </xf>
    <xf numFmtId="3" fontId="14" fillId="2" borderId="20" xfId="0" applyNumberFormat="1" applyFont="1" applyFill="1" applyBorder="1" applyAlignment="1">
      <alignment horizontal="center" vertical="center"/>
    </xf>
    <xf numFmtId="3" fontId="14" fillId="2" borderId="45" xfId="0" applyNumberFormat="1" applyFont="1" applyFill="1" applyBorder="1" applyAlignment="1">
      <alignment horizontal="center" vertical="center"/>
    </xf>
    <xf numFmtId="3" fontId="14" fillId="2" borderId="21" xfId="0" applyNumberFormat="1" applyFont="1" applyFill="1" applyBorder="1" applyAlignment="1">
      <alignment horizontal="center" vertical="center"/>
    </xf>
    <xf numFmtId="3" fontId="14" fillId="0" borderId="20" xfId="0" applyNumberFormat="1" applyFont="1" applyBorder="1" applyAlignment="1">
      <alignment horizontal="center" vertical="center"/>
    </xf>
    <xf numFmtId="164" fontId="14" fillId="2" borderId="20" xfId="1" applyNumberFormat="1" applyFont="1" applyFill="1" applyBorder="1" applyAlignment="1">
      <alignment horizontal="right" vertical="center"/>
    </xf>
    <xf numFmtId="164" fontId="14" fillId="2" borderId="45" xfId="1" applyNumberFormat="1" applyFont="1" applyFill="1" applyBorder="1" applyAlignment="1">
      <alignment horizontal="right" vertical="center"/>
    </xf>
    <xf numFmtId="164" fontId="14" fillId="2" borderId="21" xfId="1" applyNumberFormat="1" applyFont="1" applyFill="1" applyBorder="1" applyAlignment="1">
      <alignment horizontal="right" vertical="center"/>
    </xf>
    <xf numFmtId="0" fontId="7" fillId="2" borderId="3"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14" fillId="2" borderId="10" xfId="0" applyFont="1" applyFill="1" applyBorder="1" applyAlignment="1">
      <alignment horizontal="center" vertical="center" wrapText="1"/>
    </xf>
    <xf numFmtId="3" fontId="14" fillId="2" borderId="8" xfId="0" applyNumberFormat="1" applyFont="1" applyFill="1" applyBorder="1" applyAlignment="1">
      <alignment horizontal="center" vertical="center"/>
    </xf>
    <xf numFmtId="3" fontId="14" fillId="2" borderId="9" xfId="0" applyNumberFormat="1" applyFont="1" applyFill="1" applyBorder="1" applyAlignment="1">
      <alignment horizontal="center" vertical="center"/>
    </xf>
    <xf numFmtId="3" fontId="14" fillId="2" borderId="10" xfId="0" applyNumberFormat="1" applyFont="1" applyFill="1" applyBorder="1" applyAlignment="1">
      <alignment horizontal="center" vertical="center"/>
    </xf>
    <xf numFmtId="3" fontId="11" fillId="2" borderId="26" xfId="0" applyNumberFormat="1" applyFont="1" applyFill="1" applyBorder="1" applyAlignment="1">
      <alignment horizontal="center" vertical="center"/>
    </xf>
    <xf numFmtId="0" fontId="14" fillId="2" borderId="42" xfId="0" applyFont="1" applyFill="1" applyBorder="1" applyAlignment="1">
      <alignment horizontal="center" vertical="center" wrapText="1"/>
    </xf>
    <xf numFmtId="3" fontId="14" fillId="2" borderId="65" xfId="0" applyNumberFormat="1" applyFont="1" applyFill="1" applyBorder="1" applyAlignment="1">
      <alignment horizontal="center" vertical="center"/>
    </xf>
    <xf numFmtId="3" fontId="14" fillId="2" borderId="23" xfId="0" applyNumberFormat="1" applyFont="1" applyFill="1" applyBorder="1" applyAlignment="1">
      <alignment horizontal="center" vertical="center"/>
    </xf>
    <xf numFmtId="3" fontId="14" fillId="2" borderId="22" xfId="0" applyNumberFormat="1" applyFont="1" applyFill="1" applyBorder="1" applyAlignment="1">
      <alignment horizontal="center" vertical="center"/>
    </xf>
    <xf numFmtId="3" fontId="11" fillId="2" borderId="24" xfId="0" applyNumberFormat="1" applyFont="1" applyFill="1" applyBorder="1" applyAlignment="1">
      <alignment horizontal="center" vertical="center"/>
    </xf>
    <xf numFmtId="0" fontId="14" fillId="2" borderId="7" xfId="0" applyFont="1" applyFill="1" applyBorder="1" applyAlignment="1">
      <alignment horizontal="center" vertical="center" wrapText="1"/>
    </xf>
    <xf numFmtId="0" fontId="14" fillId="2" borderId="35" xfId="0" applyFont="1" applyFill="1" applyBorder="1" applyAlignment="1">
      <alignment horizontal="center" vertical="center"/>
    </xf>
    <xf numFmtId="0" fontId="18" fillId="2" borderId="36"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40" xfId="0" applyFont="1" applyFill="1" applyBorder="1" applyAlignment="1">
      <alignment horizontal="center" vertical="center"/>
    </xf>
    <xf numFmtId="0" fontId="18" fillId="2" borderId="41" xfId="0" applyFont="1" applyFill="1" applyBorder="1" applyAlignment="1">
      <alignment horizontal="center" vertical="center"/>
    </xf>
    <xf numFmtId="0" fontId="18" fillId="2" borderId="42" xfId="0" applyFont="1" applyFill="1" applyBorder="1" applyAlignment="1">
      <alignment horizontal="center" vertical="center"/>
    </xf>
    <xf numFmtId="0" fontId="18" fillId="2" borderId="39" xfId="0" applyFont="1" applyFill="1" applyBorder="1" applyAlignment="1">
      <alignment horizontal="center" vertical="center"/>
    </xf>
    <xf numFmtId="0" fontId="6" fillId="2" borderId="0" xfId="0" applyFont="1" applyFill="1"/>
    <xf numFmtId="0" fontId="8" fillId="0" borderId="8" xfId="0" applyFont="1" applyBorder="1" applyAlignment="1">
      <alignment horizontal="center"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3" xfId="0" applyFont="1" applyBorder="1" applyAlignment="1">
      <alignment horizontal="center" vertical="center" wrapText="1"/>
    </xf>
    <xf numFmtId="3" fontId="6" fillId="0" borderId="43" xfId="0" applyNumberFormat="1" applyFont="1" applyBorder="1" applyAlignment="1">
      <alignment horizontal="center" vertical="center"/>
    </xf>
    <xf numFmtId="3" fontId="6" fillId="0" borderId="11" xfId="0" applyNumberFormat="1" applyFont="1" applyBorder="1" applyAlignment="1">
      <alignment horizontal="center" vertical="center"/>
    </xf>
    <xf numFmtId="3" fontId="6" fillId="0" borderId="3" xfId="0" applyNumberFormat="1" applyFont="1" applyBorder="1" applyAlignment="1">
      <alignment horizontal="center" vertical="center"/>
    </xf>
    <xf numFmtId="0" fontId="5" fillId="0" borderId="15" xfId="0" applyFont="1" applyBorder="1" applyAlignment="1">
      <alignment horizontal="center" vertical="center" wrapText="1"/>
    </xf>
    <xf numFmtId="164" fontId="6" fillId="0" borderId="16" xfId="1" applyNumberFormat="1" applyFont="1" applyFill="1" applyBorder="1" applyAlignment="1">
      <alignment horizontal="right" vertical="center"/>
    </xf>
    <xf numFmtId="164" fontId="6" fillId="0" borderId="15" xfId="1" applyNumberFormat="1" applyFont="1" applyFill="1" applyBorder="1" applyAlignment="1">
      <alignment horizontal="right" vertical="center"/>
    </xf>
    <xf numFmtId="164" fontId="6" fillId="0" borderId="49" xfId="1" applyNumberFormat="1" applyFont="1" applyFill="1" applyBorder="1" applyAlignment="1">
      <alignment horizontal="right" vertical="center"/>
    </xf>
    <xf numFmtId="0" fontId="5" fillId="0" borderId="45" xfId="0" applyFont="1" applyBorder="1" applyAlignment="1">
      <alignment horizontal="center" vertical="center" wrapText="1"/>
    </xf>
    <xf numFmtId="3" fontId="6" fillId="0" borderId="45" xfId="0" applyNumberFormat="1" applyFont="1" applyBorder="1" applyAlignment="1">
      <alignment horizontal="center" vertical="center"/>
    </xf>
    <xf numFmtId="3" fontId="6" fillId="0" borderId="46" xfId="0" applyNumberFormat="1" applyFont="1" applyBorder="1" applyAlignment="1">
      <alignment horizontal="center" vertical="center"/>
    </xf>
    <xf numFmtId="164" fontId="6" fillId="0" borderId="20" xfId="1" applyNumberFormat="1" applyFont="1" applyFill="1" applyBorder="1" applyAlignment="1">
      <alignment horizontal="right" vertical="center"/>
    </xf>
    <xf numFmtId="164" fontId="6" fillId="0" borderId="45" xfId="1" applyNumberFormat="1" applyFont="1" applyFill="1" applyBorder="1" applyAlignment="1">
      <alignment horizontal="right" vertical="center"/>
    </xf>
    <xf numFmtId="164" fontId="6" fillId="0" borderId="46" xfId="1" applyNumberFormat="1" applyFont="1" applyFill="1" applyBorder="1" applyAlignment="1">
      <alignment horizontal="right" vertical="center"/>
    </xf>
    <xf numFmtId="3" fontId="8" fillId="0" borderId="43" xfId="0" applyNumberFormat="1" applyFont="1" applyBorder="1" applyAlignment="1">
      <alignment horizontal="center" vertical="center"/>
    </xf>
    <xf numFmtId="3" fontId="8" fillId="0" borderId="11" xfId="0" applyNumberFormat="1" applyFont="1" applyBorder="1" applyAlignment="1">
      <alignment horizontal="center" vertical="center"/>
    </xf>
    <xf numFmtId="3" fontId="8" fillId="0" borderId="3" xfId="0" applyNumberFormat="1" applyFont="1" applyBorder="1" applyAlignment="1">
      <alignment horizontal="center" vertical="center"/>
    </xf>
    <xf numFmtId="0" fontId="5" fillId="0" borderId="22" xfId="0" applyFont="1" applyBorder="1" applyAlignment="1">
      <alignment horizontal="center" vertical="center" wrapText="1"/>
    </xf>
    <xf numFmtId="164" fontId="8" fillId="0" borderId="23" xfId="1" applyNumberFormat="1" applyFont="1" applyFill="1" applyBorder="1" applyAlignment="1">
      <alignment horizontal="right" vertical="center"/>
    </xf>
    <xf numFmtId="164" fontId="8" fillId="0" borderId="22" xfId="1" applyNumberFormat="1" applyFont="1" applyFill="1" applyBorder="1" applyAlignment="1">
      <alignment horizontal="right" vertical="center"/>
    </xf>
    <xf numFmtId="164" fontId="8" fillId="0" borderId="7" xfId="1" applyNumberFormat="1" applyFont="1" applyFill="1" applyBorder="1" applyAlignment="1">
      <alignment horizontal="right" vertical="center"/>
    </xf>
    <xf numFmtId="0" fontId="5" fillId="0" borderId="0" xfId="0" applyFont="1" applyAlignment="1">
      <alignment horizontal="center" vertical="center" wrapText="1"/>
    </xf>
    <xf numFmtId="164" fontId="6" fillId="0" borderId="0" xfId="1" applyNumberFormat="1" applyFont="1" applyFill="1" applyBorder="1" applyAlignment="1">
      <alignment horizontal="right" vertical="center"/>
    </xf>
    <xf numFmtId="0" fontId="14" fillId="0" borderId="25" xfId="0" applyFont="1" applyBorder="1" applyAlignment="1">
      <alignment horizontal="center" vertical="center" wrapText="1"/>
    </xf>
    <xf numFmtId="0" fontId="5" fillId="0" borderId="10" xfId="0" applyFont="1" applyBorder="1" applyAlignment="1">
      <alignment horizontal="center" vertical="center" wrapText="1"/>
    </xf>
    <xf numFmtId="3" fontId="6" fillId="0" borderId="8" xfId="0" applyNumberFormat="1" applyFont="1" applyBorder="1" applyAlignment="1">
      <alignment horizontal="center" vertical="center"/>
    </xf>
    <xf numFmtId="3" fontId="6" fillId="0" borderId="9" xfId="0" applyNumberFormat="1" applyFont="1" applyBorder="1" applyAlignment="1">
      <alignment horizontal="center" vertical="center"/>
    </xf>
    <xf numFmtId="3" fontId="6" fillId="0" borderId="10" xfId="0" applyNumberFormat="1" applyFont="1" applyBorder="1" applyAlignment="1">
      <alignment horizontal="center" vertical="center"/>
    </xf>
    <xf numFmtId="3" fontId="8" fillId="0" borderId="26" xfId="0" applyNumberFormat="1" applyFont="1" applyBorder="1" applyAlignment="1">
      <alignment horizontal="center" vertical="center"/>
    </xf>
    <xf numFmtId="0" fontId="14" fillId="0" borderId="6" xfId="0" applyFont="1" applyBorder="1" applyAlignment="1">
      <alignment horizontal="center" vertical="center" wrapText="1"/>
    </xf>
    <xf numFmtId="3" fontId="6" fillId="0" borderId="65" xfId="0" applyNumberFormat="1" applyFont="1" applyBorder="1" applyAlignment="1">
      <alignment horizontal="center" vertical="center"/>
    </xf>
    <xf numFmtId="3" fontId="6" fillId="0" borderId="23" xfId="0" applyNumberFormat="1" applyFont="1" applyBorder="1" applyAlignment="1">
      <alignment horizontal="center" vertical="center"/>
    </xf>
    <xf numFmtId="3" fontId="6" fillId="0" borderId="22" xfId="0" applyNumberFormat="1" applyFont="1" applyBorder="1" applyAlignment="1">
      <alignment horizontal="center" vertical="center"/>
    </xf>
    <xf numFmtId="3" fontId="8" fillId="0" borderId="24" xfId="0" applyNumberFormat="1" applyFont="1" applyBorder="1" applyAlignment="1">
      <alignment horizontal="center" vertical="center"/>
    </xf>
    <xf numFmtId="0" fontId="7" fillId="2" borderId="11" xfId="0" applyFont="1" applyFill="1" applyBorder="1" applyAlignment="1">
      <alignment horizontal="center" vertical="center" wrapText="1"/>
    </xf>
    <xf numFmtId="0" fontId="7" fillId="2" borderId="22" xfId="0" applyFont="1" applyFill="1" applyBorder="1" applyAlignment="1">
      <alignment horizontal="center" vertical="center" wrapText="1"/>
    </xf>
    <xf numFmtId="3" fontId="6" fillId="2" borderId="8" xfId="0" applyNumberFormat="1" applyFont="1" applyFill="1" applyBorder="1" applyAlignment="1">
      <alignment horizontal="center" vertical="center"/>
    </xf>
    <xf numFmtId="0" fontId="6" fillId="2" borderId="22" xfId="0" applyFont="1" applyFill="1" applyBorder="1" applyAlignment="1">
      <alignment horizontal="center" vertical="center" wrapText="1"/>
    </xf>
    <xf numFmtId="0" fontId="2" fillId="0" borderId="31" xfId="0" applyFont="1" applyBorder="1" applyAlignment="1">
      <alignment vertical="center" wrapText="1"/>
    </xf>
    <xf numFmtId="0" fontId="8" fillId="2" borderId="35" xfId="0" applyFont="1" applyFill="1" applyBorder="1" applyAlignment="1">
      <alignment horizontal="center" vertical="center" wrapText="1"/>
    </xf>
    <xf numFmtId="0" fontId="8" fillId="2" borderId="36" xfId="0" applyFont="1" applyFill="1" applyBorder="1" applyAlignment="1">
      <alignment horizontal="center" vertical="center" wrapText="1"/>
    </xf>
    <xf numFmtId="0" fontId="8" fillId="2" borderId="56" xfId="0" applyFont="1" applyFill="1" applyBorder="1" applyAlignment="1">
      <alignment horizontal="center" vertical="center" wrapText="1"/>
    </xf>
    <xf numFmtId="0" fontId="5" fillId="0" borderId="11" xfId="0" applyFont="1" applyBorder="1" applyAlignment="1">
      <alignment horizontal="right" vertical="center" wrapText="1"/>
    </xf>
    <xf numFmtId="3" fontId="6" fillId="0" borderId="43" xfId="0" applyNumberFormat="1" applyFont="1" applyBorder="1" applyAlignment="1">
      <alignment horizontal="right" vertical="center"/>
    </xf>
    <xf numFmtId="3" fontId="6" fillId="0" borderId="11" xfId="0" applyNumberFormat="1" applyFont="1" applyBorder="1" applyAlignment="1">
      <alignment horizontal="right" vertical="center"/>
    </xf>
    <xf numFmtId="3" fontId="6" fillId="0" borderId="51" xfId="0" applyNumberFormat="1" applyFont="1" applyBorder="1" applyAlignment="1">
      <alignment horizontal="right" vertical="center"/>
    </xf>
    <xf numFmtId="0" fontId="5" fillId="0" borderId="15" xfId="0" applyFont="1" applyBorder="1" applyAlignment="1">
      <alignment vertical="center" wrapText="1"/>
    </xf>
    <xf numFmtId="164" fontId="8" fillId="0" borderId="16" xfId="1" applyNumberFormat="1" applyFont="1" applyFill="1" applyBorder="1" applyAlignment="1">
      <alignment horizontal="center" vertical="center"/>
    </xf>
    <xf numFmtId="164" fontId="8" fillId="0" borderId="15" xfId="1" applyNumberFormat="1" applyFont="1" applyFill="1" applyBorder="1" applyAlignment="1">
      <alignment horizontal="center" vertical="center"/>
    </xf>
    <xf numFmtId="164" fontId="8" fillId="0" borderId="17" xfId="1" applyNumberFormat="1" applyFont="1" applyFill="1" applyBorder="1" applyAlignment="1">
      <alignment horizontal="center" vertical="center"/>
    </xf>
    <xf numFmtId="0" fontId="5" fillId="0" borderId="19" xfId="0" applyFont="1" applyBorder="1" applyAlignment="1">
      <alignment horizontal="right" vertical="center" wrapText="1"/>
    </xf>
    <xf numFmtId="0" fontId="6" fillId="0" borderId="12" xfId="0" applyFont="1" applyBorder="1" applyAlignment="1">
      <alignment horizontal="right" vertical="center"/>
    </xf>
    <xf numFmtId="0" fontId="6" fillId="0" borderId="19" xfId="0" applyFont="1" applyBorder="1" applyAlignment="1">
      <alignment horizontal="right" vertical="center"/>
    </xf>
    <xf numFmtId="0" fontId="6" fillId="0" borderId="13" xfId="0" applyFont="1" applyBorder="1" applyAlignment="1">
      <alignment horizontal="right" vertical="center"/>
    </xf>
    <xf numFmtId="3" fontId="6" fillId="0" borderId="12" xfId="0" applyNumberFormat="1" applyFont="1" applyBorder="1" applyAlignment="1">
      <alignment horizontal="right" vertical="center"/>
    </xf>
    <xf numFmtId="3" fontId="6" fillId="0" borderId="19" xfId="0" applyNumberFormat="1" applyFont="1" applyBorder="1" applyAlignment="1">
      <alignment horizontal="right" vertical="center"/>
    </xf>
    <xf numFmtId="3" fontId="6" fillId="0" borderId="13" xfId="0" applyNumberFormat="1" applyFont="1" applyBorder="1" applyAlignment="1">
      <alignment horizontal="right" vertical="center"/>
    </xf>
    <xf numFmtId="0" fontId="5" fillId="0" borderId="22" xfId="0" applyFont="1" applyBorder="1" applyAlignment="1">
      <alignment vertical="center" wrapText="1"/>
    </xf>
    <xf numFmtId="164" fontId="6" fillId="0" borderId="23" xfId="1" applyNumberFormat="1" applyFont="1" applyFill="1" applyBorder="1" applyAlignment="1">
      <alignment horizontal="right" vertical="center"/>
    </xf>
    <xf numFmtId="164" fontId="8" fillId="0" borderId="23" xfId="1" applyNumberFormat="1" applyFont="1" applyFill="1" applyBorder="1" applyAlignment="1">
      <alignment horizontal="center" vertical="center"/>
    </xf>
    <xf numFmtId="164" fontId="8" fillId="0" borderId="22" xfId="1" applyNumberFormat="1" applyFont="1" applyFill="1" applyBorder="1" applyAlignment="1">
      <alignment horizontal="center" vertical="center"/>
    </xf>
    <xf numFmtId="164" fontId="8" fillId="0" borderId="24" xfId="1" applyNumberFormat="1" applyFont="1" applyFill="1" applyBorder="1" applyAlignment="1">
      <alignment horizontal="center" vertical="center"/>
    </xf>
    <xf numFmtId="0" fontId="10" fillId="0" borderId="0" xfId="0" applyFont="1" applyAlignment="1">
      <alignment horizontal="center" vertical="center" wrapText="1"/>
    </xf>
    <xf numFmtId="3" fontId="6" fillId="0" borderId="0" xfId="1" applyNumberFormat="1" applyFont="1" applyFill="1" applyBorder="1" applyAlignment="1">
      <alignment horizontal="center" vertical="top"/>
    </xf>
    <xf numFmtId="0" fontId="5" fillId="0" borderId="28" xfId="0" applyFont="1" applyBorder="1" applyAlignment="1">
      <alignment horizontal="center" vertical="center" wrapText="1"/>
    </xf>
    <xf numFmtId="3" fontId="6" fillId="0" borderId="53" xfId="0" applyNumberFormat="1" applyFont="1" applyBorder="1" applyAlignment="1">
      <alignment horizontal="center" vertical="center"/>
    </xf>
    <xf numFmtId="3" fontId="8" fillId="0" borderId="30" xfId="0" applyNumberFormat="1" applyFont="1" applyBorder="1" applyAlignment="1">
      <alignment horizontal="center" vertical="center"/>
    </xf>
    <xf numFmtId="0" fontId="11" fillId="2" borderId="0" xfId="0" applyFont="1" applyFill="1" applyAlignment="1">
      <alignment horizontal="center" vertical="center"/>
    </xf>
    <xf numFmtId="0" fontId="10" fillId="2" borderId="45" xfId="0" applyFont="1" applyFill="1" applyBorder="1" applyAlignment="1">
      <alignment horizontal="center" vertical="center" wrapText="1"/>
    </xf>
    <xf numFmtId="164" fontId="6" fillId="2" borderId="0" xfId="1" applyNumberFormat="1" applyFont="1" applyFill="1" applyBorder="1" applyAlignment="1">
      <alignment horizontal="center"/>
    </xf>
    <xf numFmtId="0" fontId="14" fillId="2" borderId="2" xfId="0" applyFont="1" applyFill="1" applyBorder="1" applyAlignment="1">
      <alignment horizontal="center" vertical="center" wrapText="1"/>
    </xf>
    <xf numFmtId="3" fontId="6" fillId="2" borderId="58" xfId="0" applyNumberFormat="1" applyFont="1" applyFill="1" applyBorder="1" applyAlignment="1">
      <alignment horizontal="center" vertical="center"/>
    </xf>
    <xf numFmtId="3" fontId="8" fillId="2" borderId="71" xfId="0" applyNumberFormat="1" applyFont="1" applyFill="1" applyBorder="1" applyAlignment="1">
      <alignment horizontal="center" vertical="center"/>
    </xf>
    <xf numFmtId="3" fontId="8" fillId="2" borderId="29" xfId="0" applyNumberFormat="1" applyFont="1" applyFill="1" applyBorder="1" applyAlignment="1">
      <alignment horizontal="center" vertical="center"/>
    </xf>
    <xf numFmtId="3" fontId="8" fillId="2" borderId="53" xfId="0" applyNumberFormat="1" applyFont="1" applyFill="1" applyBorder="1" applyAlignment="1">
      <alignment horizontal="center" vertical="center"/>
    </xf>
    <xf numFmtId="0" fontId="8" fillId="2" borderId="0" xfId="0" applyFont="1" applyFill="1" applyAlignment="1">
      <alignment horizontal="center" vertical="center" wrapText="1"/>
    </xf>
    <xf numFmtId="0" fontId="6" fillId="2" borderId="55" xfId="0" applyFont="1" applyFill="1" applyBorder="1" applyAlignment="1">
      <alignment horizontal="center" vertical="center"/>
    </xf>
    <xf numFmtId="0" fontId="6" fillId="2" borderId="36" xfId="0" applyFont="1" applyFill="1" applyBorder="1" applyAlignment="1">
      <alignment horizontal="center" vertical="center"/>
    </xf>
    <xf numFmtId="0" fontId="4" fillId="2" borderId="63" xfId="0" applyFont="1" applyFill="1" applyBorder="1" applyAlignment="1">
      <alignment horizontal="center" vertical="center"/>
    </xf>
    <xf numFmtId="0" fontId="2" fillId="0" borderId="0" xfId="0" applyFont="1" applyAlignment="1">
      <alignment horizontal="center" vertical="center" wrapText="1"/>
    </xf>
    <xf numFmtId="0" fontId="11" fillId="2" borderId="0" xfId="0" applyFont="1" applyFill="1" applyAlignment="1">
      <alignment horizontal="center" vertical="center" wrapText="1"/>
    </xf>
    <xf numFmtId="0" fontId="11" fillId="2" borderId="3"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0" borderId="50" xfId="0" applyFont="1" applyBorder="1" applyAlignment="1">
      <alignment horizontal="center" vertical="center" wrapText="1"/>
    </xf>
    <xf numFmtId="0" fontId="11" fillId="2" borderId="64" xfId="0" applyFont="1" applyFill="1" applyBorder="1" applyAlignment="1">
      <alignment horizontal="center" vertical="center" wrapText="1"/>
    </xf>
    <xf numFmtId="0" fontId="11" fillId="0" borderId="64" xfId="0" applyFont="1" applyBorder="1" applyAlignment="1">
      <alignment horizontal="center" vertical="center" wrapText="1"/>
    </xf>
    <xf numFmtId="0" fontId="4" fillId="0" borderId="18" xfId="0" applyFont="1" applyBorder="1" applyAlignment="1">
      <alignment horizontal="center" vertical="center"/>
    </xf>
    <xf numFmtId="0" fontId="4" fillId="0" borderId="14" xfId="0" applyFont="1" applyBorder="1" applyAlignment="1">
      <alignment horizontal="center" vertical="center"/>
    </xf>
    <xf numFmtId="0" fontId="2" fillId="0" borderId="0" xfId="0" applyFont="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4" fillId="0" borderId="2" xfId="0" applyFont="1" applyBorder="1" applyAlignment="1">
      <alignment horizontal="center" vertical="center"/>
    </xf>
    <xf numFmtId="0" fontId="3" fillId="0" borderId="18" xfId="0" applyFont="1" applyBorder="1" applyAlignment="1">
      <alignment horizontal="center" vertical="center" wrapText="1"/>
    </xf>
    <xf numFmtId="0" fontId="3" fillId="0" borderId="6" xfId="0" applyFont="1" applyBorder="1" applyAlignment="1">
      <alignment horizontal="center" vertical="center"/>
    </xf>
    <xf numFmtId="0" fontId="2" fillId="0" borderId="25" xfId="0" applyFont="1" applyBorder="1" applyAlignment="1">
      <alignment horizontal="left" vertical="center" wrapText="1"/>
    </xf>
    <xf numFmtId="0" fontId="2" fillId="0" borderId="31" xfId="0" applyFont="1" applyBorder="1" applyAlignment="1">
      <alignment horizontal="left" vertical="center" wrapText="1"/>
    </xf>
    <xf numFmtId="0" fontId="4" fillId="0" borderId="33" xfId="0" applyFont="1" applyBorder="1" applyAlignment="1">
      <alignment horizontal="center" vertical="center" wrapText="1"/>
    </xf>
    <xf numFmtId="0" fontId="4" fillId="0" borderId="34"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0" fontId="6" fillId="2" borderId="33" xfId="0" applyFont="1" applyFill="1" applyBorder="1" applyAlignment="1">
      <alignment horizontal="center" vertical="center" wrapText="1"/>
    </xf>
    <xf numFmtId="2" fontId="2" fillId="0" borderId="0" xfId="0" applyNumberFormat="1" applyFont="1" applyAlignment="1">
      <alignment horizontal="center" vertical="center" wrapText="1"/>
    </xf>
    <xf numFmtId="2" fontId="2" fillId="0" borderId="1" xfId="0" applyNumberFormat="1" applyFont="1" applyBorder="1" applyAlignment="1">
      <alignment horizontal="center" vertical="center" wrapText="1"/>
    </xf>
    <xf numFmtId="0" fontId="11" fillId="0" borderId="2" xfId="0" applyFont="1" applyBorder="1" applyAlignment="1">
      <alignment horizontal="center" vertical="center" wrapText="1"/>
    </xf>
    <xf numFmtId="0" fontId="11" fillId="0" borderId="3"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6" fillId="2" borderId="25" xfId="0" applyFont="1" applyFill="1" applyBorder="1" applyAlignment="1">
      <alignment horizontal="center" vertical="center" wrapText="1"/>
    </xf>
    <xf numFmtId="0" fontId="8" fillId="2" borderId="33" xfId="0" applyFont="1" applyFill="1" applyBorder="1" applyAlignment="1">
      <alignment horizontal="center" vertical="center" wrapText="1"/>
    </xf>
    <xf numFmtId="0" fontId="8" fillId="2" borderId="38" xfId="0" applyFont="1" applyFill="1" applyBorder="1" applyAlignment="1">
      <alignment horizontal="center" vertical="center" wrapText="1"/>
    </xf>
    <xf numFmtId="0" fontId="4" fillId="2" borderId="33"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0" fillId="0" borderId="0" xfId="0" applyAlignment="1">
      <alignment horizontal="left" vertical="top" wrapText="1"/>
    </xf>
    <xf numFmtId="0" fontId="11" fillId="2" borderId="0" xfId="0" applyFont="1" applyFill="1" applyAlignment="1">
      <alignment horizontal="center" vertical="center"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52" xfId="0" applyFont="1" applyFill="1" applyBorder="1" applyAlignment="1">
      <alignment horizontal="center" vertical="center"/>
    </xf>
    <xf numFmtId="0" fontId="6" fillId="2" borderId="6" xfId="0" applyFont="1" applyFill="1" applyBorder="1" applyAlignment="1">
      <alignment horizontal="center" vertical="center"/>
    </xf>
    <xf numFmtId="0" fontId="11" fillId="2" borderId="6" xfId="0" applyFont="1" applyFill="1" applyBorder="1" applyAlignment="1">
      <alignment horizontal="center" vertical="center"/>
    </xf>
    <xf numFmtId="0" fontId="12" fillId="0" borderId="0" xfId="0" applyFont="1" applyAlignment="1">
      <alignment horizontal="center" vertical="center" wrapText="1"/>
    </xf>
    <xf numFmtId="0" fontId="12" fillId="0" borderId="1"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32" xfId="0" applyFont="1" applyBorder="1" applyAlignment="1">
      <alignment horizontal="center" vertical="center" wrapText="1"/>
    </xf>
    <xf numFmtId="0" fontId="13" fillId="0" borderId="52"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11" fillId="0" borderId="50"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54" xfId="0" applyFont="1" applyBorder="1" applyAlignment="1">
      <alignment horizontal="center" vertical="center" wrapText="1"/>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54" xfId="0" applyFont="1" applyBorder="1" applyAlignment="1">
      <alignment horizontal="center" vertical="center"/>
    </xf>
    <xf numFmtId="0" fontId="14" fillId="0" borderId="55" xfId="0" applyFont="1" applyBorder="1" applyAlignment="1">
      <alignment horizontal="center" vertical="center" wrapText="1"/>
    </xf>
    <xf numFmtId="0" fontId="14" fillId="0" borderId="54" xfId="0" applyFont="1" applyBorder="1" applyAlignment="1">
      <alignment horizontal="center" vertical="center" wrapText="1"/>
    </xf>
    <xf numFmtId="0" fontId="14" fillId="0" borderId="55" xfId="0" quotePrefix="1" applyFont="1" applyBorder="1" applyAlignment="1">
      <alignment horizontal="center" vertical="center" wrapText="1"/>
    </xf>
    <xf numFmtId="0" fontId="14" fillId="0" borderId="61" xfId="0" applyFont="1" applyBorder="1" applyAlignment="1">
      <alignment horizontal="center" vertical="center" wrapText="1"/>
    </xf>
    <xf numFmtId="0" fontId="11" fillId="0" borderId="63" xfId="0" applyFont="1" applyBorder="1" applyAlignment="1">
      <alignment horizontal="center" vertical="center" wrapText="1"/>
    </xf>
    <xf numFmtId="3" fontId="6" fillId="0" borderId="66" xfId="0" applyNumberFormat="1" applyFont="1" applyBorder="1" applyAlignment="1">
      <alignment horizontal="right" vertical="center"/>
    </xf>
    <xf numFmtId="3" fontId="6" fillId="0" borderId="38" xfId="0" applyNumberFormat="1" applyFont="1" applyBorder="1" applyAlignment="1">
      <alignment horizontal="right" vertical="center"/>
    </xf>
    <xf numFmtId="3" fontId="6" fillId="0" borderId="67" xfId="0" applyNumberFormat="1" applyFont="1" applyBorder="1" applyAlignment="1">
      <alignment horizontal="right" vertical="center"/>
    </xf>
    <xf numFmtId="3" fontId="6" fillId="0" borderId="39" xfId="0" applyNumberFormat="1" applyFont="1" applyBorder="1" applyAlignment="1">
      <alignment horizontal="right" vertical="center"/>
    </xf>
    <xf numFmtId="3" fontId="6" fillId="0" borderId="50" xfId="0" applyNumberFormat="1" applyFont="1" applyBorder="1" applyAlignment="1">
      <alignment horizontal="right" vertical="center"/>
    </xf>
    <xf numFmtId="3" fontId="6" fillId="0" borderId="4" xfId="0" applyNumberFormat="1" applyFont="1" applyBorder="1" applyAlignment="1">
      <alignment horizontal="right" vertical="center"/>
    </xf>
    <xf numFmtId="3" fontId="6" fillId="0" borderId="5" xfId="0" applyNumberFormat="1" applyFont="1" applyBorder="1" applyAlignment="1">
      <alignment horizontal="right" vertical="center"/>
    </xf>
    <xf numFmtId="3" fontId="8" fillId="0" borderId="50" xfId="0" applyNumberFormat="1" applyFont="1" applyBorder="1" applyAlignment="1">
      <alignment horizontal="right" vertical="center"/>
    </xf>
    <xf numFmtId="3" fontId="8" fillId="0" borderId="4" xfId="0" applyNumberFormat="1" applyFont="1" applyBorder="1" applyAlignment="1">
      <alignment horizontal="right" vertical="center"/>
    </xf>
    <xf numFmtId="3" fontId="8" fillId="0" borderId="5" xfId="0" applyNumberFormat="1" applyFont="1" applyBorder="1" applyAlignment="1">
      <alignment horizontal="right" vertical="center"/>
    </xf>
    <xf numFmtId="0" fontId="11" fillId="0" borderId="25" xfId="0" applyFont="1" applyBorder="1" applyAlignment="1">
      <alignment horizontal="left" vertical="center" wrapText="1"/>
    </xf>
    <xf numFmtId="0" fontId="11" fillId="0" borderId="31" xfId="0" applyFont="1" applyBorder="1" applyAlignment="1">
      <alignment horizontal="left" vertical="center" wrapText="1"/>
    </xf>
    <xf numFmtId="0" fontId="10" fillId="0" borderId="31" xfId="0" applyFont="1" applyBorder="1" applyAlignment="1">
      <alignment horizontal="center"/>
    </xf>
    <xf numFmtId="0" fontId="10" fillId="0" borderId="68" xfId="0" applyFont="1" applyBorder="1" applyAlignment="1">
      <alignment horizontal="center"/>
    </xf>
    <xf numFmtId="0" fontId="6" fillId="0" borderId="63" xfId="0" applyFont="1" applyBorder="1" applyAlignment="1">
      <alignment horizontal="right" vertical="center"/>
    </xf>
    <xf numFmtId="0" fontId="6" fillId="0" borderId="41" xfId="0" applyFont="1" applyBorder="1" applyAlignment="1">
      <alignment horizontal="right" vertical="center"/>
    </xf>
    <xf numFmtId="0" fontId="6" fillId="0" borderId="42" xfId="0" applyFont="1" applyBorder="1" applyAlignment="1">
      <alignment horizontal="right" vertical="center"/>
    </xf>
    <xf numFmtId="0" fontId="6" fillId="0" borderId="33" xfId="0" applyFont="1" applyBorder="1" applyAlignment="1">
      <alignment horizontal="right" vertical="center"/>
    </xf>
    <xf numFmtId="0" fontId="6" fillId="0" borderId="69" xfId="0" applyFont="1" applyBorder="1" applyAlignment="1">
      <alignment horizontal="right" vertical="center"/>
    </xf>
    <xf numFmtId="0" fontId="6" fillId="0" borderId="34" xfId="0" applyFont="1" applyBorder="1" applyAlignment="1">
      <alignment horizontal="right" vertical="center"/>
    </xf>
    <xf numFmtId="0" fontId="6" fillId="0" borderId="33"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39" xfId="0" applyFont="1" applyBorder="1" applyAlignment="1">
      <alignment horizontal="center" vertical="center" wrapText="1"/>
    </xf>
    <xf numFmtId="0" fontId="6" fillId="0" borderId="40" xfId="0" applyFont="1" applyBorder="1" applyAlignment="1">
      <alignment horizontal="right" vertical="center"/>
    </xf>
    <xf numFmtId="0" fontId="6" fillId="0" borderId="70" xfId="0" applyFont="1" applyBorder="1" applyAlignment="1">
      <alignment horizontal="right" vertical="center"/>
    </xf>
    <xf numFmtId="0" fontId="6" fillId="2" borderId="61"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1" xfId="0" applyFont="1" applyFill="1" applyBorder="1" applyAlignment="1">
      <alignment horizontal="center" vertical="center" wrapText="1"/>
    </xf>
    <xf numFmtId="0" fontId="6" fillId="2" borderId="57" xfId="0" applyFont="1" applyFill="1" applyBorder="1" applyAlignment="1">
      <alignment horizontal="center" vertical="center" wrapText="1"/>
    </xf>
    <xf numFmtId="0" fontId="6" fillId="2" borderId="64" xfId="0" applyFont="1" applyFill="1" applyBorder="1" applyAlignment="1">
      <alignment horizontal="center" vertical="center" wrapText="1"/>
    </xf>
    <xf numFmtId="0" fontId="11" fillId="2" borderId="57"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11" fillId="2" borderId="52" xfId="0" applyFont="1" applyFill="1" applyBorder="1" applyAlignment="1">
      <alignment horizontal="center" vertical="center" wrapText="1"/>
    </xf>
    <xf numFmtId="0" fontId="14" fillId="2" borderId="62" xfId="0" applyFont="1" applyFill="1" applyBorder="1" applyAlignment="1">
      <alignment horizontal="center" vertical="center" wrapText="1"/>
    </xf>
    <xf numFmtId="0" fontId="15" fillId="2" borderId="0" xfId="0" applyFont="1" applyFill="1" applyAlignment="1">
      <alignment horizontal="center" vertical="center" wrapText="1"/>
    </xf>
    <xf numFmtId="0" fontId="15" fillId="0" borderId="0" xfId="0" applyFont="1" applyAlignment="1">
      <alignment horizontal="center" vertical="center" wrapText="1"/>
    </xf>
    <xf numFmtId="0" fontId="15" fillId="0" borderId="1"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7" xfId="0" applyFont="1" applyBorder="1" applyAlignment="1">
      <alignment horizontal="center" vertical="center" wrapText="1"/>
    </xf>
    <xf numFmtId="0" fontId="14" fillId="2" borderId="57" xfId="0" applyFont="1" applyFill="1" applyBorder="1" applyAlignment="1">
      <alignment horizontal="center" vertical="center" wrapText="1"/>
    </xf>
    <xf numFmtId="0" fontId="14" fillId="2" borderId="59" xfId="0" applyFont="1" applyFill="1" applyBorder="1" applyAlignment="1">
      <alignment horizontal="center" vertical="center" wrapText="1"/>
    </xf>
    <xf numFmtId="0" fontId="14" fillId="2" borderId="61" xfId="0" applyFont="1" applyFill="1" applyBorder="1" applyAlignment="1">
      <alignment horizontal="center" vertical="center" wrapText="1"/>
    </xf>
    <xf numFmtId="0" fontId="11" fillId="0" borderId="57" xfId="0" applyFont="1" applyBorder="1" applyAlignment="1">
      <alignment horizontal="center" vertical="center" wrapText="1"/>
    </xf>
    <xf numFmtId="0" fontId="11" fillId="0" borderId="64" xfId="0" applyFont="1" applyBorder="1" applyAlignment="1">
      <alignment horizontal="center" vertical="center" wrapText="1"/>
    </xf>
    <xf numFmtId="0" fontId="17" fillId="0" borderId="25" xfId="0" applyFont="1" applyBorder="1" applyAlignment="1">
      <alignment horizontal="left" vertical="center" wrapText="1"/>
    </xf>
    <xf numFmtId="0" fontId="17" fillId="0" borderId="31" xfId="0" applyFont="1" applyBorder="1" applyAlignment="1">
      <alignment horizontal="left" vertical="center" wrapText="1"/>
    </xf>
    <xf numFmtId="0" fontId="18" fillId="2" borderId="33" xfId="0" applyFont="1" applyFill="1" applyBorder="1" applyAlignment="1">
      <alignment horizontal="center" vertical="center" wrapText="1"/>
    </xf>
    <xf numFmtId="0" fontId="18" fillId="2" borderId="34" xfId="0" applyFont="1" applyFill="1" applyBorder="1" applyAlignment="1">
      <alignment horizontal="center" vertical="center" wrapText="1"/>
    </xf>
    <xf numFmtId="0" fontId="18" fillId="2" borderId="38" xfId="0" applyFont="1" applyFill="1" applyBorder="1" applyAlignment="1">
      <alignment horizontal="center" vertical="center" wrapText="1"/>
    </xf>
    <xf numFmtId="0" fontId="18" fillId="2" borderId="39" xfId="0" applyFont="1" applyFill="1" applyBorder="1" applyAlignment="1">
      <alignment horizontal="center" vertical="center" wrapText="1"/>
    </xf>
    <xf numFmtId="0" fontId="6" fillId="0" borderId="0" xfId="0" applyFont="1" applyAlignment="1">
      <alignment horizontal="left" vertical="top" wrapText="1"/>
    </xf>
    <xf numFmtId="0" fontId="6" fillId="0" borderId="1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52" xfId="0" applyFont="1" applyBorder="1" applyAlignment="1">
      <alignment horizontal="center" vertical="center" wrapText="1"/>
    </xf>
    <xf numFmtId="0" fontId="11" fillId="2" borderId="0" xfId="0" applyFont="1" applyFill="1" applyAlignment="1">
      <alignment horizontal="center" wrapText="1"/>
    </xf>
    <xf numFmtId="0" fontId="11" fillId="2" borderId="1" xfId="0" applyFont="1" applyFill="1" applyBorder="1" applyAlignment="1">
      <alignment horizontal="center" wrapText="1"/>
    </xf>
    <xf numFmtId="0" fontId="11" fillId="2" borderId="31" xfId="0" applyFont="1" applyFill="1" applyBorder="1" applyAlignment="1">
      <alignment horizontal="center" vertical="center" wrapText="1"/>
    </xf>
    <xf numFmtId="0" fontId="11" fillId="2" borderId="68" xfId="0" applyFont="1" applyFill="1" applyBorder="1" applyAlignment="1">
      <alignment horizontal="center" vertical="center" wrapText="1"/>
    </xf>
    <xf numFmtId="0" fontId="4" fillId="2" borderId="67" xfId="0" applyFont="1" applyFill="1" applyBorder="1" applyAlignment="1">
      <alignment horizontal="center" vertical="center" wrapText="1"/>
    </xf>
    <xf numFmtId="0" fontId="10" fillId="2" borderId="0" xfId="0" applyFont="1" applyFill="1" applyAlignment="1">
      <alignment horizontal="left" vertical="top" wrapText="1"/>
    </xf>
    <xf numFmtId="0" fontId="4" fillId="2" borderId="69" xfId="0" applyFont="1" applyFill="1" applyBorder="1" applyAlignment="1">
      <alignment horizontal="center" vertical="center" wrapText="1"/>
    </xf>
    <xf numFmtId="0" fontId="8" fillId="0" borderId="57" xfId="0" applyFont="1" applyBorder="1" applyAlignment="1">
      <alignment horizontal="right" vertical="center" wrapText="1"/>
    </xf>
    <xf numFmtId="0" fontId="8" fillId="0" borderId="58" xfId="0" applyFont="1" applyBorder="1" applyAlignment="1">
      <alignment horizontal="right" vertical="center" wrapText="1"/>
    </xf>
    <xf numFmtId="0" fontId="8" fillId="0" borderId="61" xfId="0" applyFont="1" applyBorder="1" applyAlignment="1">
      <alignment horizontal="right" vertical="center" wrapText="1"/>
    </xf>
    <xf numFmtId="0" fontId="8" fillId="0" borderId="47" xfId="0" applyFont="1" applyBorder="1" applyAlignment="1">
      <alignment horizontal="right" vertical="center" wrapText="1"/>
    </xf>
    <xf numFmtId="164" fontId="11" fillId="0" borderId="64" xfId="1" quotePrefix="1" applyNumberFormat="1" applyFont="1" applyFill="1" applyBorder="1" applyAlignment="1">
      <alignment horizontal="center" vertical="center" wrapText="1"/>
    </xf>
    <xf numFmtId="164" fontId="11" fillId="0" borderId="65" xfId="1" quotePrefix="1" applyNumberFormat="1" applyFont="1" applyFill="1" applyBorder="1" applyAlignment="1">
      <alignment horizontal="center" vertical="center" wrapText="1"/>
    </xf>
    <xf numFmtId="0" fontId="6" fillId="0" borderId="0" xfId="0" applyFont="1" applyAlignment="1">
      <alignment horizontal="left" vertical="center" wrapText="1"/>
    </xf>
    <xf numFmtId="0" fontId="10" fillId="0" borderId="0" xfId="0" applyFont="1" applyAlignment="1">
      <alignment vertical="center"/>
    </xf>
    <xf numFmtId="0" fontId="0" fillId="0" borderId="0" xfId="0" applyAlignment="1">
      <alignment vertical="center"/>
    </xf>
    <xf numFmtId="3" fontId="8" fillId="0" borderId="0" xfId="0" applyNumberFormat="1" applyFont="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2" xfId="0" applyFont="1" applyBorder="1" applyAlignment="1">
      <alignment horizontal="center" vertical="center"/>
    </xf>
    <xf numFmtId="0" fontId="6" fillId="0" borderId="39" xfId="0" applyFont="1" applyBorder="1" applyAlignment="1">
      <alignment horizontal="center" vertical="center"/>
    </xf>
    <xf numFmtId="0" fontId="10" fillId="0" borderId="0" xfId="0" applyFont="1" applyAlignment="1">
      <alignment vertical="top"/>
    </xf>
    <xf numFmtId="0" fontId="10" fillId="0" borderId="0" xfId="0" applyFont="1" applyAlignment="1">
      <alignment horizontal="center" vertical="top" wrapText="1"/>
    </xf>
    <xf numFmtId="164" fontId="6" fillId="0" borderId="0" xfId="1" applyNumberFormat="1" applyFont="1" applyFill="1" applyBorder="1" applyAlignment="1">
      <alignment horizontal="center" vertical="top"/>
    </xf>
    <xf numFmtId="0" fontId="10" fillId="0" borderId="0" xfId="0" applyFont="1" applyAlignment="1">
      <alignment horizontal="left" vertical="center" wrapText="1"/>
    </xf>
    <xf numFmtId="3" fontId="6" fillId="2" borderId="72" xfId="0" applyNumberFormat="1" applyFont="1" applyFill="1" applyBorder="1" applyAlignment="1">
      <alignment horizontal="center" vertical="center"/>
    </xf>
    <xf numFmtId="3" fontId="6" fillId="2" borderId="1" xfId="0" applyNumberFormat="1" applyFont="1" applyFill="1" applyBorder="1" applyAlignment="1">
      <alignment horizontal="center" vertical="center"/>
    </xf>
    <xf numFmtId="3" fontId="6" fillId="2" borderId="24" xfId="0" applyNumberFormat="1" applyFont="1" applyFill="1" applyBorder="1" applyAlignment="1">
      <alignment horizontal="center" vertical="center"/>
    </xf>
    <xf numFmtId="3" fontId="6" fillId="2" borderId="73" xfId="0" applyNumberFormat="1" applyFont="1" applyFill="1" applyBorder="1" applyAlignment="1">
      <alignment horizontal="center" vertical="center"/>
    </xf>
  </cellXfs>
  <cellStyles count="2">
    <cellStyle name="Normal" xfId="0" builtinId="0"/>
    <cellStyle name="Pourcentage" xfId="1" builtinId="5"/>
  </cellStyles>
  <dxfs count="0"/>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externalLink" Target="externalLinks/externalLink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tab8.1.1_2020_dhe_oco_00.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tab8.1.10_2020_dhe_oco_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ab8.1.2_2020_dhe_oco_0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tab8.1.3_2020_dhe_00.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tab8.1.4_2020_dhe_oco_00.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tab8.1.6_2020_dhe_oco_00.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ab8.1.5_2020_dhe_oco_00.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tab8.1.7_2020_dhe_oco_00.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tab8.1.8_2020_dhe_oco_00.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tab8.1.9_2020_dhe_oco_0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8.1.1_2020_web"/>
      <sheetName val="TAB-8.1.1_2020"/>
      <sheetName val="Rques_TabX.1.1_SEXE"/>
      <sheetName val="Tab8.1.1_Sexe"/>
      <sheetName val="Tab8.1.1_Sexe_Serv"/>
    </sheetNames>
    <sheetDataSet>
      <sheetData sheetId="0" refreshError="1"/>
      <sheetData sheetId="1" refreshError="1"/>
      <sheetData sheetId="2" refreshError="1"/>
      <sheetData sheetId="3" refreshError="1"/>
      <sheetData sheetId="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8.1.10_2020_web"/>
      <sheetName val="TAB-8.1.10_2020"/>
      <sheetName val="Rques_TabX.1.10_Difficul"/>
      <sheetName val="Tab8.1.10_Difficult"/>
      <sheetName val="Tab8.1.10_Diffic_Serv"/>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8.1.2_2020_web"/>
      <sheetName val="TAB-8.1.2_2020"/>
      <sheetName val="Rques_TabX.1.2_Mineurs"/>
      <sheetName val="Tab8.1.2_Mineurs"/>
      <sheetName val="Tab8.1.2_Mineurs_Serv"/>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8.1.3_2020_web"/>
      <sheetName val="TAB-8.1.3_2020"/>
      <sheetName val="Rques_TabX.1.3_Primos"/>
      <sheetName val="Tab8.1.3_Primo"/>
      <sheetName val="Tab8.1.3_Primo_Serv"/>
    </sheetNames>
    <sheetDataSet>
      <sheetData sheetId="0" refreshError="1"/>
      <sheetData sheetId="1" refreshError="1"/>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8.1.4_2020_Web"/>
      <sheetName val="TAB-8.1.4_2020_oco"/>
      <sheetName val="Rques_TabX.1.4_AGE-SEXE"/>
      <sheetName val="Pré_prépa_Tab8.1.4"/>
      <sheetName val="Tab8.1.4_Sexe_Age_Serv"/>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8.1.6_2020_web"/>
      <sheetName val="TAB-8.1.6_2020"/>
      <sheetName val="Rques_TabX.1.6_Nationalité"/>
      <sheetName val="Tab8.1.6_Nationalité"/>
      <sheetName val="Tab8.1.6_Nationalité_Serv"/>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8.1.5_2020_web"/>
      <sheetName val="TAB-8.1.5_2020"/>
      <sheetName val="Rques_TabX.1.5_Ménage"/>
      <sheetName val="Tab8.1.5_Type_Ménage"/>
      <sheetName val="Tab8.1.5_Type_Ménage_Serv"/>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8.1.7_2020_web"/>
      <sheetName val="TAB-8.1.7_2020"/>
      <sheetName val="Rques_TabX.1.7_Type_Revenu"/>
      <sheetName val="Tab8.1.7_Revenu"/>
      <sheetName val="Tab8.1.7_Revenu_Serv"/>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8.1.8_2020_Web"/>
      <sheetName val="TAB-8.1.8_2020"/>
      <sheetName val="Rques_TabX.1.8_Logt_Héberg"/>
      <sheetName val="Tab8.1.8_Logt_Hébergt"/>
      <sheetName val="Tab8.1.8_Logt-Hbgt_Serv"/>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8.1.9_2020_web"/>
      <sheetName val="TAB-8.1.9_2020"/>
      <sheetName val="Rques_TabX.1.9_LieuRésidAvt"/>
      <sheetName val="Tab8.1.9_LieuRésidAvt"/>
      <sheetName val="Tab8.1.9_LieuRésid_Serv"/>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1577B-05AF-436E-8F0C-8F99E7B6D587}">
  <sheetPr>
    <tabColor rgb="FF00FF00"/>
    <pageSetUpPr fitToPage="1"/>
  </sheetPr>
  <dimension ref="A1:J20"/>
  <sheetViews>
    <sheetView tabSelected="1" zoomScale="53" zoomScaleNormal="53" workbookViewId="0">
      <selection sqref="A1:J1"/>
    </sheetView>
  </sheetViews>
  <sheetFormatPr baseColWidth="10" defaultRowHeight="15" x14ac:dyDescent="0.25"/>
  <cols>
    <col min="1" max="1" width="24" customWidth="1"/>
    <col min="2" max="2" width="11.85546875" customWidth="1"/>
    <col min="3" max="3" width="33" customWidth="1"/>
    <col min="4" max="4" width="22.5703125" customWidth="1"/>
    <col min="5" max="5" width="28.5703125" customWidth="1"/>
    <col min="6" max="9" width="22.5703125" customWidth="1"/>
    <col min="10" max="10" width="23.7109375" customWidth="1"/>
  </cols>
  <sheetData>
    <row r="1" spans="1:10" ht="31.5" customHeight="1" x14ac:dyDescent="0.25">
      <c r="A1" s="316" t="s">
        <v>0</v>
      </c>
      <c r="B1" s="316"/>
      <c r="C1" s="316"/>
      <c r="D1" s="316"/>
      <c r="E1" s="316"/>
      <c r="F1" s="316"/>
      <c r="G1" s="316"/>
      <c r="H1" s="316"/>
      <c r="I1" s="316"/>
      <c r="J1" s="316"/>
    </row>
    <row r="2" spans="1:10" ht="34.5" customHeight="1" thickBot="1" x14ac:dyDescent="0.3">
      <c r="A2" s="316" t="s">
        <v>140</v>
      </c>
      <c r="B2" s="316"/>
      <c r="C2" s="317"/>
      <c r="D2" s="317"/>
      <c r="E2" s="317"/>
      <c r="F2" s="317"/>
      <c r="G2" s="317"/>
      <c r="H2" s="317"/>
      <c r="I2" s="317"/>
      <c r="J2" s="317"/>
    </row>
    <row r="3" spans="1:10" ht="42" customHeight="1" thickBot="1" x14ac:dyDescent="0.3">
      <c r="A3" s="318" t="s">
        <v>1</v>
      </c>
      <c r="B3" s="319"/>
      <c r="C3" s="322" t="s">
        <v>2</v>
      </c>
      <c r="D3" s="322"/>
      <c r="E3" s="322"/>
      <c r="F3" s="322"/>
      <c r="G3" s="322"/>
      <c r="H3" s="322"/>
      <c r="I3" s="322"/>
      <c r="J3" s="323"/>
    </row>
    <row r="4" spans="1:10" ht="48" customHeight="1" thickBot="1" x14ac:dyDescent="0.3">
      <c r="A4" s="320"/>
      <c r="B4" s="321"/>
      <c r="C4" s="1" t="s">
        <v>3</v>
      </c>
      <c r="D4" s="2" t="s">
        <v>4</v>
      </c>
      <c r="E4" s="3" t="s">
        <v>5</v>
      </c>
      <c r="F4" s="2" t="s">
        <v>6</v>
      </c>
      <c r="G4" s="2" t="s">
        <v>7</v>
      </c>
      <c r="H4" s="2" t="s">
        <v>8</v>
      </c>
      <c r="I4" s="4" t="s">
        <v>9</v>
      </c>
      <c r="J4" s="5" t="s">
        <v>10</v>
      </c>
    </row>
    <row r="5" spans="1:10" ht="33" customHeight="1" x14ac:dyDescent="0.25">
      <c r="A5" s="324" t="s">
        <v>11</v>
      </c>
      <c r="B5" s="6" t="s">
        <v>12</v>
      </c>
      <c r="C5" s="7" t="s">
        <v>13</v>
      </c>
      <c r="D5" s="7">
        <v>2796</v>
      </c>
      <c r="E5" s="7" t="s">
        <v>13</v>
      </c>
      <c r="F5" s="7">
        <v>36</v>
      </c>
      <c r="G5" s="7">
        <v>62</v>
      </c>
      <c r="H5" s="7" t="s">
        <v>13</v>
      </c>
      <c r="I5" s="7" t="s">
        <v>13</v>
      </c>
      <c r="J5" s="8">
        <f>SUM(C5:I5)</f>
        <v>2894</v>
      </c>
    </row>
    <row r="6" spans="1:10" ht="33" customHeight="1" x14ac:dyDescent="0.25">
      <c r="A6" s="315"/>
      <c r="B6" s="9" t="s">
        <v>14</v>
      </c>
      <c r="C6" s="10" t="s">
        <v>15</v>
      </c>
      <c r="D6" s="11">
        <f t="shared" ref="D6:J6" si="0">D5/D$11</f>
        <v>0.5222263728053792</v>
      </c>
      <c r="E6" s="10" t="s">
        <v>15</v>
      </c>
      <c r="F6" s="11">
        <f t="shared" ref="F6:G6" si="1">F5/F$11</f>
        <v>0.61016949152542377</v>
      </c>
      <c r="G6" s="11">
        <f t="shared" si="1"/>
        <v>0.83783783783783783</v>
      </c>
      <c r="H6" s="10" t="s">
        <v>15</v>
      </c>
      <c r="I6" s="10" t="s">
        <v>15</v>
      </c>
      <c r="J6" s="12">
        <f t="shared" si="0"/>
        <v>0.5274284672863131</v>
      </c>
    </row>
    <row r="7" spans="1:10" ht="33" customHeight="1" x14ac:dyDescent="0.25">
      <c r="A7" s="314" t="s">
        <v>16</v>
      </c>
      <c r="B7" s="13" t="s">
        <v>12</v>
      </c>
      <c r="C7" s="14" t="s">
        <v>13</v>
      </c>
      <c r="D7" s="14">
        <v>2558</v>
      </c>
      <c r="E7" s="14" t="s">
        <v>13</v>
      </c>
      <c r="F7" s="14">
        <v>23</v>
      </c>
      <c r="G7" s="14">
        <v>12</v>
      </c>
      <c r="H7" s="14" t="s">
        <v>13</v>
      </c>
      <c r="I7" s="14" t="s">
        <v>13</v>
      </c>
      <c r="J7" s="15">
        <f>SUM(C7:I7)</f>
        <v>2593</v>
      </c>
    </row>
    <row r="8" spans="1:10" ht="33" customHeight="1" x14ac:dyDescent="0.25">
      <c r="A8" s="315"/>
      <c r="B8" s="9" t="s">
        <v>14</v>
      </c>
      <c r="C8" s="10" t="s">
        <v>15</v>
      </c>
      <c r="D8" s="11">
        <f t="shared" ref="D8:J8" si="2">D7/D$11</f>
        <v>0.47777362719462085</v>
      </c>
      <c r="E8" s="10" t="s">
        <v>15</v>
      </c>
      <c r="F8" s="11">
        <f t="shared" ref="F8:G8" si="3">F7/F$11</f>
        <v>0.38983050847457629</v>
      </c>
      <c r="G8" s="11">
        <f t="shared" si="3"/>
        <v>0.16216216216216217</v>
      </c>
      <c r="H8" s="10" t="s">
        <v>15</v>
      </c>
      <c r="I8" s="10" t="s">
        <v>15</v>
      </c>
      <c r="J8" s="12">
        <f t="shared" si="2"/>
        <v>0.4725715327136869</v>
      </c>
    </row>
    <row r="9" spans="1:10" ht="33" customHeight="1" x14ac:dyDescent="0.25">
      <c r="A9" s="314" t="s">
        <v>17</v>
      </c>
      <c r="B9" s="13" t="s">
        <v>12</v>
      </c>
      <c r="C9" s="7" t="s">
        <v>13</v>
      </c>
      <c r="D9" s="7">
        <v>0</v>
      </c>
      <c r="E9" s="7" t="s">
        <v>13</v>
      </c>
      <c r="F9" s="7">
        <v>0</v>
      </c>
      <c r="G9" s="7">
        <v>0</v>
      </c>
      <c r="H9" s="7" t="s">
        <v>13</v>
      </c>
      <c r="I9" s="7" t="s">
        <v>13</v>
      </c>
      <c r="J9" s="8">
        <f>SUM(C9:I9)</f>
        <v>0</v>
      </c>
    </row>
    <row r="10" spans="1:10" ht="33" customHeight="1" x14ac:dyDescent="0.25">
      <c r="A10" s="315"/>
      <c r="B10" s="9" t="s">
        <v>14</v>
      </c>
      <c r="C10" s="10" t="s">
        <v>15</v>
      </c>
      <c r="D10" s="11">
        <f t="shared" ref="D10:J10" si="4">D9/D$11</f>
        <v>0</v>
      </c>
      <c r="E10" s="10" t="s">
        <v>15</v>
      </c>
      <c r="F10" s="11">
        <f t="shared" ref="F10:G10" si="5">F9/F$11</f>
        <v>0</v>
      </c>
      <c r="G10" s="11">
        <f t="shared" si="5"/>
        <v>0</v>
      </c>
      <c r="H10" s="10" t="s">
        <v>15</v>
      </c>
      <c r="I10" s="10" t="s">
        <v>15</v>
      </c>
      <c r="J10" s="12">
        <f t="shared" si="4"/>
        <v>0</v>
      </c>
    </row>
    <row r="11" spans="1:10" ht="33" customHeight="1" x14ac:dyDescent="0.25">
      <c r="A11" s="325" t="s">
        <v>18</v>
      </c>
      <c r="B11" s="13" t="s">
        <v>12</v>
      </c>
      <c r="C11" s="16" t="s">
        <v>13</v>
      </c>
      <c r="D11" s="16">
        <f t="shared" ref="D11:J11" si="6">D5+D7+D9</f>
        <v>5354</v>
      </c>
      <c r="E11" s="16" t="s">
        <v>13</v>
      </c>
      <c r="F11" s="16">
        <f t="shared" ref="F11:G11" si="7">F5+F7+F9</f>
        <v>59</v>
      </c>
      <c r="G11" s="16">
        <f t="shared" si="7"/>
        <v>74</v>
      </c>
      <c r="H11" s="16" t="s">
        <v>13</v>
      </c>
      <c r="I11" s="16" t="s">
        <v>13</v>
      </c>
      <c r="J11" s="17">
        <f t="shared" si="6"/>
        <v>5487</v>
      </c>
    </row>
    <row r="12" spans="1:10" ht="33" customHeight="1" thickBot="1" x14ac:dyDescent="0.3">
      <c r="A12" s="326"/>
      <c r="B12" s="18" t="s">
        <v>14</v>
      </c>
      <c r="C12" s="19" t="s">
        <v>15</v>
      </c>
      <c r="D12" s="19">
        <f t="shared" ref="D12:J12" si="8">D11/D$11</f>
        <v>1</v>
      </c>
      <c r="E12" s="19" t="s">
        <v>15</v>
      </c>
      <c r="F12" s="19">
        <f t="shared" ref="F12:G12" si="9">F11/F$11</f>
        <v>1</v>
      </c>
      <c r="G12" s="19">
        <f t="shared" si="9"/>
        <v>1</v>
      </c>
      <c r="H12" s="19" t="s">
        <v>15</v>
      </c>
      <c r="I12" s="19" t="s">
        <v>15</v>
      </c>
      <c r="J12" s="20">
        <f t="shared" si="8"/>
        <v>1</v>
      </c>
    </row>
    <row r="13" spans="1:10" ht="36" customHeight="1" thickBot="1" x14ac:dyDescent="0.3">
      <c r="A13" s="21"/>
      <c r="B13" s="22"/>
      <c r="C13" s="23"/>
      <c r="D13" s="23"/>
      <c r="E13" s="23"/>
      <c r="F13" s="23"/>
      <c r="G13" s="23"/>
      <c r="H13" s="23"/>
      <c r="I13" s="23"/>
      <c r="J13" s="23"/>
    </row>
    <row r="14" spans="1:10" ht="42" customHeight="1" thickBot="1" x14ac:dyDescent="0.3">
      <c r="A14" s="24" t="s">
        <v>19</v>
      </c>
      <c r="B14" s="25" t="s">
        <v>20</v>
      </c>
      <c r="C14" s="26" t="s">
        <v>13</v>
      </c>
      <c r="D14" s="26">
        <v>0</v>
      </c>
      <c r="E14" s="26" t="s">
        <v>13</v>
      </c>
      <c r="F14" s="26">
        <v>0</v>
      </c>
      <c r="G14" s="26">
        <v>0</v>
      </c>
      <c r="H14" s="26" t="s">
        <v>13</v>
      </c>
      <c r="I14" s="26" t="s">
        <v>13</v>
      </c>
      <c r="J14" s="27">
        <f>SUM(C14:I14)</f>
        <v>0</v>
      </c>
    </row>
    <row r="15" spans="1:10" ht="42" customHeight="1" thickBot="1" x14ac:dyDescent="0.3">
      <c r="A15" s="28" t="s">
        <v>21</v>
      </c>
      <c r="B15" s="29" t="s">
        <v>20</v>
      </c>
      <c r="C15" s="30" t="s">
        <v>13</v>
      </c>
      <c r="D15" s="30">
        <f t="shared" ref="D15" si="10">D5+D7+D9+D14</f>
        <v>5354</v>
      </c>
      <c r="E15" s="30" t="s">
        <v>13</v>
      </c>
      <c r="F15" s="30">
        <f>+F11+F14</f>
        <v>59</v>
      </c>
      <c r="G15" s="30">
        <f>+G11+G14</f>
        <v>74</v>
      </c>
      <c r="H15" s="30" t="s">
        <v>13</v>
      </c>
      <c r="I15" s="30" t="s">
        <v>13</v>
      </c>
      <c r="J15" s="31">
        <f>SUM(C15:I15)</f>
        <v>5487</v>
      </c>
    </row>
    <row r="16" spans="1:10" ht="45.75" customHeight="1" thickBot="1" x14ac:dyDescent="0.3">
      <c r="A16" s="307"/>
      <c r="B16" s="22"/>
      <c r="C16" s="32"/>
      <c r="D16" s="32"/>
      <c r="E16" s="32"/>
      <c r="F16" s="32"/>
      <c r="G16" s="32"/>
      <c r="H16" s="32"/>
      <c r="I16" s="32"/>
      <c r="J16" s="33"/>
    </row>
    <row r="17" spans="1:10" ht="43.5" customHeight="1" x14ac:dyDescent="0.25">
      <c r="A17" s="327" t="s">
        <v>22</v>
      </c>
      <c r="B17" s="328"/>
      <c r="C17" s="328"/>
      <c r="D17" s="34"/>
      <c r="E17" s="34"/>
      <c r="F17" s="34"/>
      <c r="G17" s="34"/>
      <c r="H17" s="34"/>
      <c r="I17" s="34"/>
      <c r="J17" s="35"/>
    </row>
    <row r="18" spans="1:10" ht="48.75" customHeight="1" x14ac:dyDescent="0.25">
      <c r="A18" s="329" t="s">
        <v>23</v>
      </c>
      <c r="B18" s="330"/>
      <c r="C18" s="36">
        <v>0</v>
      </c>
      <c r="D18" s="37">
        <v>2</v>
      </c>
      <c r="E18" s="37">
        <v>0</v>
      </c>
      <c r="F18" s="37">
        <v>1</v>
      </c>
      <c r="G18" s="37">
        <v>1</v>
      </c>
      <c r="H18" s="37">
        <v>0</v>
      </c>
      <c r="I18" s="37">
        <v>0</v>
      </c>
      <c r="J18" s="38">
        <f>SUM(C18:I18)</f>
        <v>4</v>
      </c>
    </row>
    <row r="19" spans="1:10" ht="48.75" customHeight="1" thickBot="1" x14ac:dyDescent="0.3">
      <c r="A19" s="331" t="s">
        <v>24</v>
      </c>
      <c r="B19" s="332"/>
      <c r="C19" s="39">
        <v>1</v>
      </c>
      <c r="D19" s="40">
        <v>2</v>
      </c>
      <c r="E19" s="40">
        <v>0</v>
      </c>
      <c r="F19" s="40">
        <v>1</v>
      </c>
      <c r="G19" s="40">
        <v>1</v>
      </c>
      <c r="H19" s="40">
        <v>0</v>
      </c>
      <c r="I19" s="41">
        <v>0</v>
      </c>
      <c r="J19" s="42">
        <f>SUM(C19:I19)</f>
        <v>5</v>
      </c>
    </row>
    <row r="20" spans="1:10" ht="31.5" customHeight="1" x14ac:dyDescent="0.25">
      <c r="A20" s="43" t="s">
        <v>25</v>
      </c>
      <c r="B20" s="44"/>
      <c r="C20" s="45"/>
      <c r="D20" s="45"/>
      <c r="E20" s="45"/>
      <c r="F20" s="45"/>
      <c r="G20" s="45"/>
      <c r="H20" s="45"/>
      <c r="I20" s="45"/>
      <c r="J20" s="45"/>
    </row>
  </sheetData>
  <mergeCells count="11">
    <mergeCell ref="A9:A10"/>
    <mergeCell ref="A11:A12"/>
    <mergeCell ref="A17:C17"/>
    <mergeCell ref="A18:B18"/>
    <mergeCell ref="A19:B19"/>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5" orientation="landscape" r:id="rId1"/>
  <headerFooter>
    <oddFooter>&amp;L&amp;F&amp;C&amp;A&amp;R&amp;P de &amp;N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00C95-86BC-46F1-9F66-ED8D4CB4F988}">
  <sheetPr>
    <tabColor rgb="FF00FF00"/>
    <pageSetUpPr fitToPage="1"/>
  </sheetPr>
  <dimension ref="A1:J52"/>
  <sheetViews>
    <sheetView zoomScale="57" zoomScaleNormal="57" workbookViewId="0">
      <selection sqref="A1:J1"/>
    </sheetView>
  </sheetViews>
  <sheetFormatPr baseColWidth="10" defaultRowHeight="15" x14ac:dyDescent="0.25"/>
  <cols>
    <col min="1" max="1" width="56.5703125" customWidth="1"/>
    <col min="2" max="2" width="24.28515625" customWidth="1"/>
    <col min="3" max="3" width="21.85546875" customWidth="1"/>
    <col min="4" max="4" width="20.140625" customWidth="1"/>
    <col min="5" max="5" width="22.42578125" customWidth="1"/>
    <col min="6" max="6" width="18.28515625" customWidth="1"/>
    <col min="7" max="7" width="18.7109375" customWidth="1"/>
    <col min="8" max="8" width="33.28515625" customWidth="1"/>
    <col min="9" max="9" width="21.85546875" customWidth="1"/>
    <col min="10" max="10" width="19.140625" customWidth="1"/>
  </cols>
  <sheetData>
    <row r="1" spans="1:10" ht="38.25" customHeight="1" x14ac:dyDescent="0.25">
      <c r="A1" s="348" t="s">
        <v>117</v>
      </c>
      <c r="B1" s="348"/>
      <c r="C1" s="348"/>
      <c r="D1" s="348"/>
      <c r="E1" s="348"/>
      <c r="F1" s="348"/>
      <c r="G1" s="348"/>
      <c r="H1" s="348"/>
      <c r="I1" s="348"/>
      <c r="J1" s="348"/>
    </row>
    <row r="2" spans="1:10" ht="29.25" customHeight="1" thickBot="1" x14ac:dyDescent="0.35">
      <c r="A2" s="443" t="s">
        <v>153</v>
      </c>
      <c r="B2" s="443"/>
      <c r="C2" s="444"/>
      <c r="D2" s="444"/>
      <c r="E2" s="444"/>
      <c r="F2" s="444"/>
      <c r="G2" s="444"/>
      <c r="H2" s="444"/>
      <c r="I2" s="444"/>
      <c r="J2" s="444"/>
    </row>
    <row r="3" spans="1:10" ht="51.75" customHeight="1" x14ac:dyDescent="0.25">
      <c r="A3" s="350" t="s">
        <v>118</v>
      </c>
      <c r="B3" s="351"/>
      <c r="C3" s="445" t="s">
        <v>2</v>
      </c>
      <c r="D3" s="445"/>
      <c r="E3" s="445"/>
      <c r="F3" s="445"/>
      <c r="G3" s="445"/>
      <c r="H3" s="445"/>
      <c r="I3" s="445"/>
      <c r="J3" s="446"/>
    </row>
    <row r="4" spans="1:10" ht="48" customHeight="1" thickBot="1" x14ac:dyDescent="0.3">
      <c r="A4" s="352"/>
      <c r="B4" s="353"/>
      <c r="C4" s="267" t="s">
        <v>3</v>
      </c>
      <c r="D4" s="268" t="s">
        <v>4</v>
      </c>
      <c r="E4" s="268" t="s">
        <v>5</v>
      </c>
      <c r="F4" s="268" t="s">
        <v>6</v>
      </c>
      <c r="G4" s="268" t="s">
        <v>7</v>
      </c>
      <c r="H4" s="268" t="s">
        <v>8</v>
      </c>
      <c r="I4" s="268" t="s">
        <v>9</v>
      </c>
      <c r="J4" s="269" t="s">
        <v>10</v>
      </c>
    </row>
    <row r="5" spans="1:10" ht="31.5" customHeight="1" x14ac:dyDescent="0.25">
      <c r="A5" s="441" t="s">
        <v>119</v>
      </c>
      <c r="B5" s="270" t="s">
        <v>20</v>
      </c>
      <c r="C5" s="229" t="s">
        <v>13</v>
      </c>
      <c r="D5" s="229" t="s">
        <v>13</v>
      </c>
      <c r="E5" s="229" t="s">
        <v>13</v>
      </c>
      <c r="F5" s="271">
        <v>21</v>
      </c>
      <c r="G5" s="229" t="s">
        <v>13</v>
      </c>
      <c r="H5" s="229" t="s">
        <v>13</v>
      </c>
      <c r="I5" s="272" t="s">
        <v>13</v>
      </c>
      <c r="J5" s="273">
        <f>SUM(C5:I5)</f>
        <v>21</v>
      </c>
    </row>
    <row r="6" spans="1:10" ht="31.5" customHeight="1" x14ac:dyDescent="0.25">
      <c r="A6" s="403"/>
      <c r="B6" s="274" t="s">
        <v>120</v>
      </c>
      <c r="C6" s="233" t="s">
        <v>15</v>
      </c>
      <c r="D6" s="233" t="s">
        <v>15</v>
      </c>
      <c r="E6" s="233" t="s">
        <v>15</v>
      </c>
      <c r="F6" s="275">
        <f t="shared" ref="F6" si="0">F5/F$42</f>
        <v>0.3559322033898305</v>
      </c>
      <c r="G6" s="233" t="s">
        <v>15</v>
      </c>
      <c r="H6" s="233" t="s">
        <v>15</v>
      </c>
      <c r="I6" s="276" t="s">
        <v>15</v>
      </c>
      <c r="J6" s="277">
        <f t="shared" ref="J6" si="1">J5/J$42</f>
        <v>0.3559322033898305</v>
      </c>
    </row>
    <row r="7" spans="1:10" ht="31.5" customHeight="1" x14ac:dyDescent="0.25">
      <c r="A7" s="441" t="s">
        <v>121</v>
      </c>
      <c r="B7" s="278" t="s">
        <v>20</v>
      </c>
      <c r="C7" s="14" t="s">
        <v>13</v>
      </c>
      <c r="D7" s="14" t="s">
        <v>13</v>
      </c>
      <c r="E7" s="14" t="s">
        <v>13</v>
      </c>
      <c r="F7" s="279">
        <v>0</v>
      </c>
      <c r="G7" s="14" t="s">
        <v>13</v>
      </c>
      <c r="H7" s="14" t="s">
        <v>13</v>
      </c>
      <c r="I7" s="280" t="s">
        <v>13</v>
      </c>
      <c r="J7" s="281">
        <f>SUM(C7:I7)</f>
        <v>0</v>
      </c>
    </row>
    <row r="8" spans="1:10" ht="31.5" customHeight="1" x14ac:dyDescent="0.25">
      <c r="A8" s="403"/>
      <c r="B8" s="274" t="s">
        <v>120</v>
      </c>
      <c r="C8" s="233" t="s">
        <v>15</v>
      </c>
      <c r="D8" s="233" t="s">
        <v>15</v>
      </c>
      <c r="E8" s="233" t="s">
        <v>15</v>
      </c>
      <c r="F8" s="275">
        <f t="shared" ref="F8" si="2">F7/F$42</f>
        <v>0</v>
      </c>
      <c r="G8" s="233" t="s">
        <v>15</v>
      </c>
      <c r="H8" s="233" t="s">
        <v>15</v>
      </c>
      <c r="I8" s="276" t="s">
        <v>15</v>
      </c>
      <c r="J8" s="277">
        <f t="shared" ref="J8" si="3">J7/J$42</f>
        <v>0</v>
      </c>
    </row>
    <row r="9" spans="1:10" ht="31.5" customHeight="1" x14ac:dyDescent="0.25">
      <c r="A9" s="403" t="s">
        <v>122</v>
      </c>
      <c r="B9" s="278" t="s">
        <v>20</v>
      </c>
      <c r="C9" s="14" t="s">
        <v>13</v>
      </c>
      <c r="D9" s="14" t="s">
        <v>13</v>
      </c>
      <c r="E9" s="14" t="s">
        <v>13</v>
      </c>
      <c r="F9" s="279">
        <v>59</v>
      </c>
      <c r="G9" s="14" t="s">
        <v>13</v>
      </c>
      <c r="H9" s="14" t="s">
        <v>13</v>
      </c>
      <c r="I9" s="280" t="s">
        <v>13</v>
      </c>
      <c r="J9" s="281">
        <f>SUM(C9:I9)</f>
        <v>59</v>
      </c>
    </row>
    <row r="10" spans="1:10" ht="31.5" customHeight="1" x14ac:dyDescent="0.25">
      <c r="A10" s="403"/>
      <c r="B10" s="274" t="s">
        <v>120</v>
      </c>
      <c r="C10" s="233" t="s">
        <v>15</v>
      </c>
      <c r="D10" s="233" t="s">
        <v>15</v>
      </c>
      <c r="E10" s="233" t="s">
        <v>15</v>
      </c>
      <c r="F10" s="275">
        <f t="shared" ref="F10" si="4">F9/F$42</f>
        <v>1</v>
      </c>
      <c r="G10" s="233" t="s">
        <v>15</v>
      </c>
      <c r="H10" s="233" t="s">
        <v>15</v>
      </c>
      <c r="I10" s="276" t="s">
        <v>15</v>
      </c>
      <c r="J10" s="277">
        <f t="shared" ref="J10" si="5">J9/J$42</f>
        <v>1</v>
      </c>
    </row>
    <row r="11" spans="1:10" ht="31.5" customHeight="1" x14ac:dyDescent="0.25">
      <c r="A11" s="403" t="s">
        <v>123</v>
      </c>
      <c r="B11" s="278" t="s">
        <v>20</v>
      </c>
      <c r="C11" s="14" t="s">
        <v>13</v>
      </c>
      <c r="D11" s="14" t="s">
        <v>13</v>
      </c>
      <c r="E11" s="14" t="s">
        <v>13</v>
      </c>
      <c r="F11" s="279">
        <v>17</v>
      </c>
      <c r="G11" s="14" t="s">
        <v>13</v>
      </c>
      <c r="H11" s="14" t="s">
        <v>13</v>
      </c>
      <c r="I11" s="280" t="s">
        <v>13</v>
      </c>
      <c r="J11" s="281">
        <f>SUM(C11:I11)</f>
        <v>17</v>
      </c>
    </row>
    <row r="12" spans="1:10" ht="31.5" customHeight="1" x14ac:dyDescent="0.25">
      <c r="A12" s="403"/>
      <c r="B12" s="274" t="s">
        <v>120</v>
      </c>
      <c r="C12" s="233" t="s">
        <v>15</v>
      </c>
      <c r="D12" s="233" t="s">
        <v>15</v>
      </c>
      <c r="E12" s="233" t="s">
        <v>15</v>
      </c>
      <c r="F12" s="275">
        <f t="shared" ref="F12" si="6">F11/F$42</f>
        <v>0.28813559322033899</v>
      </c>
      <c r="G12" s="233" t="s">
        <v>15</v>
      </c>
      <c r="H12" s="233" t="s">
        <v>15</v>
      </c>
      <c r="I12" s="276" t="s">
        <v>15</v>
      </c>
      <c r="J12" s="277">
        <f t="shared" ref="J12" si="7">J11/J$42</f>
        <v>0.28813559322033899</v>
      </c>
    </row>
    <row r="13" spans="1:10" ht="31.5" customHeight="1" x14ac:dyDescent="0.25">
      <c r="A13" s="403" t="s">
        <v>124</v>
      </c>
      <c r="B13" s="278" t="s">
        <v>20</v>
      </c>
      <c r="C13" s="14" t="s">
        <v>13</v>
      </c>
      <c r="D13" s="14" t="s">
        <v>13</v>
      </c>
      <c r="E13" s="14" t="s">
        <v>13</v>
      </c>
      <c r="F13" s="282">
        <v>0</v>
      </c>
      <c r="G13" s="14" t="s">
        <v>13</v>
      </c>
      <c r="H13" s="14" t="s">
        <v>13</v>
      </c>
      <c r="I13" s="283" t="s">
        <v>13</v>
      </c>
      <c r="J13" s="284">
        <f>SUM(C13:I13)</f>
        <v>0</v>
      </c>
    </row>
    <row r="14" spans="1:10" ht="31.5" customHeight="1" x14ac:dyDescent="0.25">
      <c r="A14" s="403"/>
      <c r="B14" s="274" t="s">
        <v>120</v>
      </c>
      <c r="C14" s="233" t="s">
        <v>15</v>
      </c>
      <c r="D14" s="233" t="s">
        <v>15</v>
      </c>
      <c r="E14" s="233" t="s">
        <v>15</v>
      </c>
      <c r="F14" s="275">
        <f t="shared" ref="F14" si="8">F13/F$42</f>
        <v>0</v>
      </c>
      <c r="G14" s="233" t="s">
        <v>15</v>
      </c>
      <c r="H14" s="233" t="s">
        <v>15</v>
      </c>
      <c r="I14" s="276" t="s">
        <v>15</v>
      </c>
      <c r="J14" s="277">
        <f t="shared" ref="J14" si="9">J13/J$42</f>
        <v>0</v>
      </c>
    </row>
    <row r="15" spans="1:10" ht="31.5" customHeight="1" x14ac:dyDescent="0.25">
      <c r="A15" s="403" t="s">
        <v>125</v>
      </c>
      <c r="B15" s="278" t="s">
        <v>20</v>
      </c>
      <c r="C15" s="14" t="s">
        <v>13</v>
      </c>
      <c r="D15" s="14" t="s">
        <v>13</v>
      </c>
      <c r="E15" s="14" t="s">
        <v>13</v>
      </c>
      <c r="F15" s="279">
        <v>4</v>
      </c>
      <c r="G15" s="14" t="s">
        <v>13</v>
      </c>
      <c r="H15" s="14" t="s">
        <v>13</v>
      </c>
      <c r="I15" s="280" t="s">
        <v>13</v>
      </c>
      <c r="J15" s="281">
        <f>SUM(C15:I15)</f>
        <v>4</v>
      </c>
    </row>
    <row r="16" spans="1:10" ht="31.5" customHeight="1" x14ac:dyDescent="0.25">
      <c r="A16" s="403"/>
      <c r="B16" s="274" t="s">
        <v>120</v>
      </c>
      <c r="C16" s="233" t="s">
        <v>15</v>
      </c>
      <c r="D16" s="233" t="s">
        <v>15</v>
      </c>
      <c r="E16" s="233" t="s">
        <v>15</v>
      </c>
      <c r="F16" s="275">
        <f t="shared" ref="F16" si="10">F15/F$42</f>
        <v>6.7796610169491525E-2</v>
      </c>
      <c r="G16" s="233" t="s">
        <v>15</v>
      </c>
      <c r="H16" s="233" t="s">
        <v>15</v>
      </c>
      <c r="I16" s="276" t="s">
        <v>15</v>
      </c>
      <c r="J16" s="277">
        <f t="shared" ref="J16" si="11">J15/J$42</f>
        <v>6.7796610169491525E-2</v>
      </c>
    </row>
    <row r="17" spans="1:10" ht="31.5" customHeight="1" x14ac:dyDescent="0.25">
      <c r="A17" s="403" t="s">
        <v>126</v>
      </c>
      <c r="B17" s="278" t="s">
        <v>20</v>
      </c>
      <c r="C17" s="14" t="s">
        <v>13</v>
      </c>
      <c r="D17" s="14" t="s">
        <v>13</v>
      </c>
      <c r="E17" s="14" t="s">
        <v>13</v>
      </c>
      <c r="F17" s="279">
        <v>8</v>
      </c>
      <c r="G17" s="14" t="s">
        <v>13</v>
      </c>
      <c r="H17" s="14" t="s">
        <v>13</v>
      </c>
      <c r="I17" s="280" t="s">
        <v>13</v>
      </c>
      <c r="J17" s="281">
        <f>SUM(C17:I17)</f>
        <v>8</v>
      </c>
    </row>
    <row r="18" spans="1:10" ht="31.5" customHeight="1" x14ac:dyDescent="0.25">
      <c r="A18" s="403"/>
      <c r="B18" s="274" t="s">
        <v>120</v>
      </c>
      <c r="C18" s="233" t="s">
        <v>15</v>
      </c>
      <c r="D18" s="233" t="s">
        <v>15</v>
      </c>
      <c r="E18" s="233" t="s">
        <v>15</v>
      </c>
      <c r="F18" s="275">
        <f t="shared" ref="F18" si="12">F17/F$42</f>
        <v>0.13559322033898305</v>
      </c>
      <c r="G18" s="233" t="s">
        <v>15</v>
      </c>
      <c r="H18" s="233" t="s">
        <v>15</v>
      </c>
      <c r="I18" s="276" t="s">
        <v>15</v>
      </c>
      <c r="J18" s="277">
        <f t="shared" ref="J18" si="13">J17/J$42</f>
        <v>0.13559322033898305</v>
      </c>
    </row>
    <row r="19" spans="1:10" ht="31.5" customHeight="1" x14ac:dyDescent="0.25">
      <c r="A19" s="403" t="s">
        <v>127</v>
      </c>
      <c r="B19" s="278" t="s">
        <v>20</v>
      </c>
      <c r="C19" s="14" t="s">
        <v>13</v>
      </c>
      <c r="D19" s="14" t="s">
        <v>13</v>
      </c>
      <c r="E19" s="14" t="s">
        <v>13</v>
      </c>
      <c r="F19" s="279">
        <v>1</v>
      </c>
      <c r="G19" s="14" t="s">
        <v>13</v>
      </c>
      <c r="H19" s="14" t="s">
        <v>13</v>
      </c>
      <c r="I19" s="280" t="s">
        <v>13</v>
      </c>
      <c r="J19" s="281">
        <f>SUM(C19:I19)</f>
        <v>1</v>
      </c>
    </row>
    <row r="20" spans="1:10" ht="31.5" customHeight="1" x14ac:dyDescent="0.25">
      <c r="A20" s="403"/>
      <c r="B20" s="274" t="s">
        <v>120</v>
      </c>
      <c r="C20" s="233" t="s">
        <v>15</v>
      </c>
      <c r="D20" s="233" t="s">
        <v>15</v>
      </c>
      <c r="E20" s="233" t="s">
        <v>15</v>
      </c>
      <c r="F20" s="275">
        <f t="shared" ref="F20" si="14">F19/F$42</f>
        <v>1.6949152542372881E-2</v>
      </c>
      <c r="G20" s="233" t="s">
        <v>15</v>
      </c>
      <c r="H20" s="233" t="s">
        <v>15</v>
      </c>
      <c r="I20" s="276" t="s">
        <v>15</v>
      </c>
      <c r="J20" s="277">
        <f t="shared" ref="J20" si="15">J19/J$42</f>
        <v>1.6949152542372881E-2</v>
      </c>
    </row>
    <row r="21" spans="1:10" ht="31.5" customHeight="1" x14ac:dyDescent="0.25">
      <c r="A21" s="403" t="s">
        <v>128</v>
      </c>
      <c r="B21" s="278" t="s">
        <v>20</v>
      </c>
      <c r="C21" s="14" t="s">
        <v>13</v>
      </c>
      <c r="D21" s="14" t="s">
        <v>13</v>
      </c>
      <c r="E21" s="14" t="s">
        <v>13</v>
      </c>
      <c r="F21" s="279">
        <v>6</v>
      </c>
      <c r="G21" s="14" t="s">
        <v>13</v>
      </c>
      <c r="H21" s="14" t="s">
        <v>13</v>
      </c>
      <c r="I21" s="280" t="s">
        <v>13</v>
      </c>
      <c r="J21" s="281">
        <f>SUM(C21:I21)</f>
        <v>6</v>
      </c>
    </row>
    <row r="22" spans="1:10" ht="31.5" customHeight="1" x14ac:dyDescent="0.25">
      <c r="A22" s="403"/>
      <c r="B22" s="274" t="s">
        <v>120</v>
      </c>
      <c r="C22" s="233" t="s">
        <v>15</v>
      </c>
      <c r="D22" s="233" t="s">
        <v>15</v>
      </c>
      <c r="E22" s="233" t="s">
        <v>15</v>
      </c>
      <c r="F22" s="275">
        <f t="shared" ref="F22" si="16">F21/F$42</f>
        <v>0.10169491525423729</v>
      </c>
      <c r="G22" s="233" t="s">
        <v>15</v>
      </c>
      <c r="H22" s="233" t="s">
        <v>15</v>
      </c>
      <c r="I22" s="276" t="s">
        <v>15</v>
      </c>
      <c r="J22" s="277">
        <f t="shared" ref="J22" si="17">J21/J$42</f>
        <v>0.10169491525423729</v>
      </c>
    </row>
    <row r="23" spans="1:10" ht="31.5" customHeight="1" x14ac:dyDescent="0.25">
      <c r="A23" s="403" t="s">
        <v>129</v>
      </c>
      <c r="B23" s="278" t="s">
        <v>20</v>
      </c>
      <c r="C23" s="14" t="s">
        <v>13</v>
      </c>
      <c r="D23" s="14" t="s">
        <v>13</v>
      </c>
      <c r="E23" s="14" t="s">
        <v>13</v>
      </c>
      <c r="F23" s="279">
        <v>2</v>
      </c>
      <c r="G23" s="14" t="s">
        <v>13</v>
      </c>
      <c r="H23" s="14" t="s">
        <v>13</v>
      </c>
      <c r="I23" s="280" t="s">
        <v>13</v>
      </c>
      <c r="J23" s="281">
        <f>SUM(C23:I23)</f>
        <v>2</v>
      </c>
    </row>
    <row r="24" spans="1:10" ht="31.5" customHeight="1" x14ac:dyDescent="0.25">
      <c r="A24" s="403"/>
      <c r="B24" s="274" t="s">
        <v>120</v>
      </c>
      <c r="C24" s="233" t="s">
        <v>15</v>
      </c>
      <c r="D24" s="233" t="s">
        <v>15</v>
      </c>
      <c r="E24" s="233" t="s">
        <v>15</v>
      </c>
      <c r="F24" s="275">
        <f t="shared" ref="F24" si="18">F23/F$42</f>
        <v>3.3898305084745763E-2</v>
      </c>
      <c r="G24" s="233" t="s">
        <v>15</v>
      </c>
      <c r="H24" s="233" t="s">
        <v>15</v>
      </c>
      <c r="I24" s="276" t="s">
        <v>15</v>
      </c>
      <c r="J24" s="277">
        <f t="shared" ref="J24" si="19">J23/J$42</f>
        <v>3.3898305084745763E-2</v>
      </c>
    </row>
    <row r="25" spans="1:10" ht="31.5" customHeight="1" x14ac:dyDescent="0.25">
      <c r="A25" s="403" t="s">
        <v>130</v>
      </c>
      <c r="B25" s="278" t="s">
        <v>20</v>
      </c>
      <c r="C25" s="14" t="s">
        <v>13</v>
      </c>
      <c r="D25" s="14" t="s">
        <v>13</v>
      </c>
      <c r="E25" s="14" t="s">
        <v>13</v>
      </c>
      <c r="F25" s="279">
        <v>42</v>
      </c>
      <c r="G25" s="14" t="s">
        <v>13</v>
      </c>
      <c r="H25" s="14" t="s">
        <v>13</v>
      </c>
      <c r="I25" s="280" t="s">
        <v>13</v>
      </c>
      <c r="J25" s="281">
        <f>SUM(C25:I25)</f>
        <v>42</v>
      </c>
    </row>
    <row r="26" spans="1:10" ht="31.5" customHeight="1" x14ac:dyDescent="0.25">
      <c r="A26" s="403"/>
      <c r="B26" s="274" t="s">
        <v>120</v>
      </c>
      <c r="C26" s="233" t="s">
        <v>15</v>
      </c>
      <c r="D26" s="233" t="s">
        <v>15</v>
      </c>
      <c r="E26" s="233" t="s">
        <v>15</v>
      </c>
      <c r="F26" s="275">
        <f t="shared" ref="F26" si="20">F25/F$42</f>
        <v>0.71186440677966101</v>
      </c>
      <c r="G26" s="233" t="s">
        <v>15</v>
      </c>
      <c r="H26" s="233" t="s">
        <v>15</v>
      </c>
      <c r="I26" s="276" t="s">
        <v>15</v>
      </c>
      <c r="J26" s="277">
        <f t="shared" ref="J26" si="21">J25/J$42</f>
        <v>0.71186440677966101</v>
      </c>
    </row>
    <row r="27" spans="1:10" ht="31.5" customHeight="1" x14ac:dyDescent="0.25">
      <c r="A27" s="403" t="s">
        <v>131</v>
      </c>
      <c r="B27" s="278" t="s">
        <v>20</v>
      </c>
      <c r="C27" s="14" t="s">
        <v>13</v>
      </c>
      <c r="D27" s="14" t="s">
        <v>13</v>
      </c>
      <c r="E27" s="14" t="s">
        <v>13</v>
      </c>
      <c r="F27" s="282">
        <v>30</v>
      </c>
      <c r="G27" s="14" t="s">
        <v>13</v>
      </c>
      <c r="H27" s="14" t="s">
        <v>13</v>
      </c>
      <c r="I27" s="283" t="s">
        <v>13</v>
      </c>
      <c r="J27" s="284">
        <f>SUM(C27:I27)</f>
        <v>30</v>
      </c>
    </row>
    <row r="28" spans="1:10" ht="31.5" customHeight="1" x14ac:dyDescent="0.25">
      <c r="A28" s="403"/>
      <c r="B28" s="274" t="s">
        <v>120</v>
      </c>
      <c r="C28" s="233" t="s">
        <v>15</v>
      </c>
      <c r="D28" s="233" t="s">
        <v>15</v>
      </c>
      <c r="E28" s="233" t="s">
        <v>15</v>
      </c>
      <c r="F28" s="275">
        <f t="shared" ref="F28" si="22">F27/F$42</f>
        <v>0.50847457627118642</v>
      </c>
      <c r="G28" s="233" t="s">
        <v>15</v>
      </c>
      <c r="H28" s="233" t="s">
        <v>15</v>
      </c>
      <c r="I28" s="276" t="s">
        <v>15</v>
      </c>
      <c r="J28" s="277">
        <f t="shared" ref="J28" si="23">J27/J$42</f>
        <v>0.50847457627118642</v>
      </c>
    </row>
    <row r="29" spans="1:10" ht="31.5" customHeight="1" x14ac:dyDescent="0.25">
      <c r="A29" s="403" t="s">
        <v>132</v>
      </c>
      <c r="B29" s="278" t="s">
        <v>20</v>
      </c>
      <c r="C29" s="14" t="s">
        <v>13</v>
      </c>
      <c r="D29" s="14" t="s">
        <v>13</v>
      </c>
      <c r="E29" s="14" t="s">
        <v>13</v>
      </c>
      <c r="F29" s="279">
        <v>17</v>
      </c>
      <c r="G29" s="14" t="s">
        <v>13</v>
      </c>
      <c r="H29" s="14" t="s">
        <v>13</v>
      </c>
      <c r="I29" s="280" t="s">
        <v>13</v>
      </c>
      <c r="J29" s="281">
        <f>SUM(C29:I29)</f>
        <v>17</v>
      </c>
    </row>
    <row r="30" spans="1:10" ht="31.5" customHeight="1" x14ac:dyDescent="0.25">
      <c r="A30" s="403"/>
      <c r="B30" s="274" t="s">
        <v>120</v>
      </c>
      <c r="C30" s="233" t="s">
        <v>15</v>
      </c>
      <c r="D30" s="233" t="s">
        <v>15</v>
      </c>
      <c r="E30" s="233" t="s">
        <v>15</v>
      </c>
      <c r="F30" s="275">
        <f t="shared" ref="F30" si="24">F29/F$42</f>
        <v>0.28813559322033899</v>
      </c>
      <c r="G30" s="233" t="s">
        <v>15</v>
      </c>
      <c r="H30" s="233" t="s">
        <v>15</v>
      </c>
      <c r="I30" s="276" t="s">
        <v>15</v>
      </c>
      <c r="J30" s="277">
        <f t="shared" ref="J30" si="25">J29/J$42</f>
        <v>0.28813559322033899</v>
      </c>
    </row>
    <row r="31" spans="1:10" ht="31.5" customHeight="1" x14ac:dyDescent="0.25">
      <c r="A31" s="403" t="s">
        <v>133</v>
      </c>
      <c r="B31" s="278" t="s">
        <v>20</v>
      </c>
      <c r="C31" s="14" t="s">
        <v>13</v>
      </c>
      <c r="D31" s="14" t="s">
        <v>13</v>
      </c>
      <c r="E31" s="14" t="s">
        <v>13</v>
      </c>
      <c r="F31" s="279">
        <v>30</v>
      </c>
      <c r="G31" s="14" t="s">
        <v>13</v>
      </c>
      <c r="H31" s="14" t="s">
        <v>13</v>
      </c>
      <c r="I31" s="280" t="s">
        <v>13</v>
      </c>
      <c r="J31" s="281">
        <f>SUM(C31:I31)</f>
        <v>30</v>
      </c>
    </row>
    <row r="32" spans="1:10" ht="31.5" customHeight="1" x14ac:dyDescent="0.25">
      <c r="A32" s="403"/>
      <c r="B32" s="274" t="s">
        <v>120</v>
      </c>
      <c r="C32" s="233" t="s">
        <v>15</v>
      </c>
      <c r="D32" s="233" t="s">
        <v>15</v>
      </c>
      <c r="E32" s="233" t="s">
        <v>15</v>
      </c>
      <c r="F32" s="275">
        <f t="shared" ref="F32" si="26">F31/F$42</f>
        <v>0.50847457627118642</v>
      </c>
      <c r="G32" s="233" t="s">
        <v>15</v>
      </c>
      <c r="H32" s="233" t="s">
        <v>15</v>
      </c>
      <c r="I32" s="276" t="s">
        <v>15</v>
      </c>
      <c r="J32" s="277">
        <f t="shared" ref="J32" si="27">J31/J$42</f>
        <v>0.50847457627118642</v>
      </c>
    </row>
    <row r="33" spans="1:10" ht="31.5" customHeight="1" x14ac:dyDescent="0.25">
      <c r="A33" s="403" t="s">
        <v>134</v>
      </c>
      <c r="B33" s="278" t="s">
        <v>20</v>
      </c>
      <c r="C33" s="14" t="s">
        <v>13</v>
      </c>
      <c r="D33" s="14" t="s">
        <v>13</v>
      </c>
      <c r="E33" s="14" t="s">
        <v>13</v>
      </c>
      <c r="F33" s="279">
        <v>5</v>
      </c>
      <c r="G33" s="14" t="s">
        <v>13</v>
      </c>
      <c r="H33" s="14" t="s">
        <v>13</v>
      </c>
      <c r="I33" s="280" t="s">
        <v>13</v>
      </c>
      <c r="J33" s="281">
        <f>SUM(C33:I33)</f>
        <v>5</v>
      </c>
    </row>
    <row r="34" spans="1:10" ht="31.5" customHeight="1" x14ac:dyDescent="0.25">
      <c r="A34" s="403"/>
      <c r="B34" s="274" t="s">
        <v>120</v>
      </c>
      <c r="C34" s="233" t="s">
        <v>15</v>
      </c>
      <c r="D34" s="233" t="s">
        <v>15</v>
      </c>
      <c r="E34" s="233" t="s">
        <v>15</v>
      </c>
      <c r="F34" s="275">
        <f t="shared" ref="F34" si="28">F33/F$42</f>
        <v>8.4745762711864403E-2</v>
      </c>
      <c r="G34" s="233" t="s">
        <v>15</v>
      </c>
      <c r="H34" s="233" t="s">
        <v>15</v>
      </c>
      <c r="I34" s="276" t="s">
        <v>15</v>
      </c>
      <c r="J34" s="277">
        <f t="shared" ref="J34" si="29">J33/J$42</f>
        <v>8.4745762711864403E-2</v>
      </c>
    </row>
    <row r="35" spans="1:10" ht="31.5" customHeight="1" x14ac:dyDescent="0.25">
      <c r="A35" s="403" t="s">
        <v>135</v>
      </c>
      <c r="B35" s="278" t="s">
        <v>20</v>
      </c>
      <c r="C35" s="14" t="s">
        <v>13</v>
      </c>
      <c r="D35" s="14" t="s">
        <v>13</v>
      </c>
      <c r="E35" s="14" t="s">
        <v>13</v>
      </c>
      <c r="F35" s="279">
        <v>5</v>
      </c>
      <c r="G35" s="14" t="s">
        <v>13</v>
      </c>
      <c r="H35" s="14" t="s">
        <v>13</v>
      </c>
      <c r="I35" s="280" t="s">
        <v>13</v>
      </c>
      <c r="J35" s="281">
        <f>SUM(C35:I35)</f>
        <v>5</v>
      </c>
    </row>
    <row r="36" spans="1:10" ht="31.5" customHeight="1" x14ac:dyDescent="0.25">
      <c r="A36" s="403"/>
      <c r="B36" s="274" t="s">
        <v>120</v>
      </c>
      <c r="C36" s="233" t="s">
        <v>15</v>
      </c>
      <c r="D36" s="233" t="s">
        <v>15</v>
      </c>
      <c r="E36" s="233" t="s">
        <v>15</v>
      </c>
      <c r="F36" s="275">
        <f t="shared" ref="F36" si="30">F35/F$42</f>
        <v>8.4745762711864403E-2</v>
      </c>
      <c r="G36" s="233" t="s">
        <v>15</v>
      </c>
      <c r="H36" s="233" t="s">
        <v>15</v>
      </c>
      <c r="I36" s="276" t="s">
        <v>15</v>
      </c>
      <c r="J36" s="277">
        <f t="shared" ref="J36" si="31">J35/J$42</f>
        <v>8.4745762711864403E-2</v>
      </c>
    </row>
    <row r="37" spans="1:10" ht="31.5" customHeight="1" x14ac:dyDescent="0.25">
      <c r="A37" s="403" t="s">
        <v>136</v>
      </c>
      <c r="B37" s="278" t="s">
        <v>20</v>
      </c>
      <c r="C37" s="14" t="s">
        <v>13</v>
      </c>
      <c r="D37" s="14" t="s">
        <v>13</v>
      </c>
      <c r="E37" s="14" t="s">
        <v>13</v>
      </c>
      <c r="F37" s="279">
        <v>2</v>
      </c>
      <c r="G37" s="14" t="s">
        <v>13</v>
      </c>
      <c r="H37" s="14" t="s">
        <v>13</v>
      </c>
      <c r="I37" s="280" t="s">
        <v>13</v>
      </c>
      <c r="J37" s="281">
        <f>SUM(C37:I37)</f>
        <v>2</v>
      </c>
    </row>
    <row r="38" spans="1:10" ht="31.5" customHeight="1" x14ac:dyDescent="0.25">
      <c r="A38" s="403"/>
      <c r="B38" s="274" t="s">
        <v>120</v>
      </c>
      <c r="C38" s="233" t="s">
        <v>15</v>
      </c>
      <c r="D38" s="233" t="s">
        <v>15</v>
      </c>
      <c r="E38" s="233" t="s">
        <v>15</v>
      </c>
      <c r="F38" s="275">
        <f t="shared" ref="F38" si="32">F37/F$42</f>
        <v>3.3898305084745763E-2</v>
      </c>
      <c r="G38" s="233" t="s">
        <v>15</v>
      </c>
      <c r="H38" s="233" t="s">
        <v>15</v>
      </c>
      <c r="I38" s="276" t="s">
        <v>15</v>
      </c>
      <c r="J38" s="277">
        <f t="shared" ref="J38" si="33">J37/J$42</f>
        <v>3.3898305084745763E-2</v>
      </c>
    </row>
    <row r="39" spans="1:10" ht="31.5" customHeight="1" x14ac:dyDescent="0.25">
      <c r="A39" s="403" t="s">
        <v>137</v>
      </c>
      <c r="B39" s="278" t="s">
        <v>20</v>
      </c>
      <c r="C39" s="14" t="s">
        <v>13</v>
      </c>
      <c r="D39" s="14" t="s">
        <v>13</v>
      </c>
      <c r="E39" s="14" t="s">
        <v>13</v>
      </c>
      <c r="F39" s="279">
        <v>36</v>
      </c>
      <c r="G39" s="14" t="s">
        <v>13</v>
      </c>
      <c r="H39" s="14" t="s">
        <v>13</v>
      </c>
      <c r="I39" s="280" t="s">
        <v>13</v>
      </c>
      <c r="J39" s="281">
        <f>SUM(C39:I39)</f>
        <v>36</v>
      </c>
    </row>
    <row r="40" spans="1:10" ht="31.5" customHeight="1" thickBot="1" x14ac:dyDescent="0.3">
      <c r="A40" s="405"/>
      <c r="B40" s="285" t="s">
        <v>120</v>
      </c>
      <c r="C40" s="286" t="s">
        <v>15</v>
      </c>
      <c r="D40" s="286" t="s">
        <v>15</v>
      </c>
      <c r="E40" s="286" t="s">
        <v>15</v>
      </c>
      <c r="F40" s="287">
        <f t="shared" ref="F40" si="34">F39/F$42</f>
        <v>0.61016949152542377</v>
      </c>
      <c r="G40" s="286" t="s">
        <v>15</v>
      </c>
      <c r="H40" s="286" t="s">
        <v>15</v>
      </c>
      <c r="I40" s="288" t="s">
        <v>15</v>
      </c>
      <c r="J40" s="289">
        <f t="shared" ref="J40" si="35">J39/J$42</f>
        <v>0.61016949152542377</v>
      </c>
    </row>
    <row r="41" spans="1:10" ht="31.5" customHeight="1" thickBot="1" x14ac:dyDescent="0.3">
      <c r="A41" s="147"/>
      <c r="B41" s="290"/>
      <c r="C41" s="291"/>
      <c r="D41" s="291"/>
      <c r="E41" s="291"/>
      <c r="F41" s="291"/>
      <c r="G41" s="291"/>
      <c r="H41" s="291"/>
      <c r="I41" s="291"/>
      <c r="J41" s="291"/>
    </row>
    <row r="42" spans="1:10" ht="60.75" customHeight="1" thickBot="1" x14ac:dyDescent="0.3">
      <c r="A42" s="311" t="s">
        <v>138</v>
      </c>
      <c r="B42" s="292" t="s">
        <v>20</v>
      </c>
      <c r="C42" s="30" t="s">
        <v>13</v>
      </c>
      <c r="D42" s="30" t="s">
        <v>13</v>
      </c>
      <c r="E42" s="30" t="s">
        <v>13</v>
      </c>
      <c r="F42" s="30">
        <v>59</v>
      </c>
      <c r="G42" s="30" t="s">
        <v>13</v>
      </c>
      <c r="H42" s="30" t="s">
        <v>13</v>
      </c>
      <c r="I42" s="293" t="s">
        <v>13</v>
      </c>
      <c r="J42" s="294">
        <f>SUM(C42:I42)</f>
        <v>59</v>
      </c>
    </row>
    <row r="43" spans="1:10" ht="16.5" customHeight="1" thickBot="1" x14ac:dyDescent="0.3">
      <c r="A43" s="295"/>
      <c r="B43" s="296"/>
      <c r="C43" s="297"/>
      <c r="D43" s="297"/>
      <c r="E43" s="297"/>
      <c r="F43" s="297"/>
      <c r="G43" s="297"/>
      <c r="H43" s="297"/>
      <c r="I43" s="297"/>
      <c r="J43" s="297"/>
    </row>
    <row r="44" spans="1:10" ht="39" customHeight="1" thickBot="1" x14ac:dyDescent="0.3">
      <c r="A44" s="298" t="s">
        <v>67</v>
      </c>
      <c r="B44" s="46" t="s">
        <v>20</v>
      </c>
      <c r="C44" s="299" t="s">
        <v>13</v>
      </c>
      <c r="D44" s="299">
        <f>+D45</f>
        <v>5354</v>
      </c>
      <c r="E44" s="299" t="s">
        <v>13</v>
      </c>
      <c r="F44" s="299">
        <f t="shared" ref="F44" si="36">+F45-F42</f>
        <v>0</v>
      </c>
      <c r="G44" s="299" t="s">
        <v>13</v>
      </c>
      <c r="H44" s="299">
        <v>74</v>
      </c>
      <c r="I44" s="299" t="s">
        <v>13</v>
      </c>
      <c r="J44" s="164">
        <f>SUM(C44:I44)</f>
        <v>5428</v>
      </c>
    </row>
    <row r="45" spans="1:10" ht="39" customHeight="1" thickBot="1" x14ac:dyDescent="0.3">
      <c r="A45" s="310" t="s">
        <v>21</v>
      </c>
      <c r="B45" s="102" t="s">
        <v>20</v>
      </c>
      <c r="C45" s="300" t="s">
        <v>13</v>
      </c>
      <c r="D45" s="301">
        <v>5354</v>
      </c>
      <c r="E45" s="301" t="s">
        <v>13</v>
      </c>
      <c r="F45" s="301">
        <v>59</v>
      </c>
      <c r="G45" s="301" t="s">
        <v>13</v>
      </c>
      <c r="H45" s="301">
        <v>74</v>
      </c>
      <c r="I45" s="302" t="s">
        <v>13</v>
      </c>
      <c r="J45" s="109">
        <f>SUM(C45:I45)</f>
        <v>5487</v>
      </c>
    </row>
    <row r="46" spans="1:10" ht="39" customHeight="1" thickBot="1" x14ac:dyDescent="0.3">
      <c r="A46" s="303"/>
      <c r="B46" s="68"/>
      <c r="C46" s="112"/>
      <c r="D46" s="112"/>
      <c r="E46" s="112"/>
      <c r="F46" s="112"/>
      <c r="G46" s="112"/>
      <c r="H46" s="112"/>
      <c r="I46" s="112"/>
      <c r="J46" s="112"/>
    </row>
    <row r="47" spans="1:10" ht="35.25" customHeight="1" x14ac:dyDescent="0.25">
      <c r="A47" s="327" t="s">
        <v>22</v>
      </c>
      <c r="B47" s="328"/>
      <c r="C47" s="266"/>
      <c r="D47" s="34"/>
      <c r="E47" s="34"/>
      <c r="F47" s="34"/>
      <c r="G47" s="34"/>
      <c r="H47" s="34"/>
      <c r="I47" s="34"/>
      <c r="J47" s="35"/>
    </row>
    <row r="48" spans="1:10" ht="35.25" customHeight="1" x14ac:dyDescent="0.25">
      <c r="A48" s="343" t="s">
        <v>23</v>
      </c>
      <c r="B48" s="449"/>
      <c r="C48" s="304">
        <v>0</v>
      </c>
      <c r="D48" s="71">
        <v>0</v>
      </c>
      <c r="E48" s="305">
        <v>0</v>
      </c>
      <c r="F48" s="71">
        <v>1</v>
      </c>
      <c r="G48" s="71">
        <v>0</v>
      </c>
      <c r="H48" s="71">
        <v>0</v>
      </c>
      <c r="I48" s="71">
        <v>0</v>
      </c>
      <c r="J48" s="72">
        <f>SUM(C48:I48)</f>
        <v>1</v>
      </c>
    </row>
    <row r="49" spans="1:10" ht="35.25" customHeight="1" thickBot="1" x14ac:dyDescent="0.3">
      <c r="A49" s="345" t="s">
        <v>24</v>
      </c>
      <c r="B49" s="447"/>
      <c r="C49" s="306">
        <v>1</v>
      </c>
      <c r="D49" s="74">
        <v>2</v>
      </c>
      <c r="E49" s="74">
        <v>0</v>
      </c>
      <c r="F49" s="74">
        <v>1</v>
      </c>
      <c r="G49" s="74">
        <v>1</v>
      </c>
      <c r="H49" s="74">
        <v>0</v>
      </c>
      <c r="I49" s="75">
        <v>0</v>
      </c>
      <c r="J49" s="76">
        <f>SUM(C49:I49)</f>
        <v>5</v>
      </c>
    </row>
    <row r="50" spans="1:10" ht="21.75" customHeight="1" x14ac:dyDescent="0.25">
      <c r="A50" s="43" t="s">
        <v>25</v>
      </c>
      <c r="B50" s="21"/>
      <c r="C50" s="43"/>
      <c r="D50" s="43"/>
      <c r="E50" s="43"/>
      <c r="F50" s="43"/>
      <c r="G50" s="43"/>
      <c r="H50" s="43"/>
      <c r="I50" s="43"/>
      <c r="J50" s="43"/>
    </row>
    <row r="51" spans="1:10" x14ac:dyDescent="0.25">
      <c r="A51" s="43"/>
      <c r="B51" s="43"/>
      <c r="C51" s="43"/>
      <c r="D51" s="43"/>
      <c r="E51" s="43"/>
      <c r="F51" s="43"/>
      <c r="G51" s="43"/>
      <c r="H51" s="43"/>
      <c r="I51" s="43"/>
      <c r="J51" s="43"/>
    </row>
    <row r="52" spans="1:10" ht="69" customHeight="1" x14ac:dyDescent="0.25">
      <c r="A52" s="448" t="s">
        <v>139</v>
      </c>
      <c r="B52" s="448"/>
      <c r="C52" s="448"/>
      <c r="D52" s="448"/>
      <c r="E52" s="448"/>
      <c r="F52" s="448"/>
      <c r="G52" s="448"/>
      <c r="H52" s="448"/>
      <c r="I52" s="448"/>
      <c r="J52" s="448"/>
    </row>
  </sheetData>
  <mergeCells count="26">
    <mergeCell ref="A49:B49"/>
    <mergeCell ref="A52:J52"/>
    <mergeCell ref="A33:A34"/>
    <mergeCell ref="A35:A36"/>
    <mergeCell ref="A37:A38"/>
    <mergeCell ref="A39:A40"/>
    <mergeCell ref="A47:B47"/>
    <mergeCell ref="A48:B48"/>
    <mergeCell ref="A21:A22"/>
    <mergeCell ref="A23:A24"/>
    <mergeCell ref="A25:A26"/>
    <mergeCell ref="A27:A28"/>
    <mergeCell ref="A29:A30"/>
    <mergeCell ref="A31:A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8" scale="51" orientation="portrait" r:id="rId1"/>
  <headerFooter>
    <oddFooter>&amp;L&amp;F&amp;C&amp;A&amp;R&amp;P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765B0-348B-4E4F-A624-474A4C5ED2F9}">
  <sheetPr>
    <tabColor rgb="FF00FF00"/>
    <pageSetUpPr fitToPage="1"/>
  </sheetPr>
  <dimension ref="A1:J17"/>
  <sheetViews>
    <sheetView zoomScale="69" zoomScaleNormal="69" workbookViewId="0">
      <selection sqref="A1:J1"/>
    </sheetView>
  </sheetViews>
  <sheetFormatPr baseColWidth="10" defaultRowHeight="15" x14ac:dyDescent="0.25"/>
  <cols>
    <col min="1" max="1" width="34.28515625" customWidth="1"/>
    <col min="2" max="2" width="10.5703125" customWidth="1"/>
    <col min="3" max="4" width="23" customWidth="1"/>
    <col min="5" max="5" width="27.5703125" customWidth="1"/>
    <col min="6" max="10" width="23" customWidth="1"/>
  </cols>
  <sheetData>
    <row r="1" spans="1:10" ht="46.5" customHeight="1" x14ac:dyDescent="0.25">
      <c r="A1" s="334" t="s">
        <v>26</v>
      </c>
      <c r="B1" s="334"/>
      <c r="C1" s="334"/>
      <c r="D1" s="334"/>
      <c r="E1" s="334"/>
      <c r="F1" s="334"/>
      <c r="G1" s="334"/>
      <c r="H1" s="334"/>
      <c r="I1" s="334"/>
      <c r="J1" s="334"/>
    </row>
    <row r="2" spans="1:10" ht="46.5" customHeight="1" thickBot="1" x14ac:dyDescent="0.3">
      <c r="A2" s="334" t="s">
        <v>141</v>
      </c>
      <c r="B2" s="334"/>
      <c r="C2" s="335"/>
      <c r="D2" s="335"/>
      <c r="E2" s="335"/>
      <c r="F2" s="335"/>
      <c r="G2" s="335"/>
      <c r="H2" s="335"/>
      <c r="I2" s="335"/>
      <c r="J2" s="335"/>
    </row>
    <row r="3" spans="1:10" ht="51.75" customHeight="1" thickBot="1" x14ac:dyDescent="0.3">
      <c r="A3" s="336" t="s">
        <v>27</v>
      </c>
      <c r="B3" s="337"/>
      <c r="C3" s="322" t="s">
        <v>2</v>
      </c>
      <c r="D3" s="322"/>
      <c r="E3" s="322"/>
      <c r="F3" s="322"/>
      <c r="G3" s="322"/>
      <c r="H3" s="322"/>
      <c r="I3" s="322"/>
      <c r="J3" s="323"/>
    </row>
    <row r="4" spans="1:10" ht="48" customHeight="1" thickBot="1" x14ac:dyDescent="0.3">
      <c r="A4" s="338"/>
      <c r="B4" s="339"/>
      <c r="C4" s="1" t="s">
        <v>3</v>
      </c>
      <c r="D4" s="3" t="s">
        <v>4</v>
      </c>
      <c r="E4" s="2" t="s">
        <v>5</v>
      </c>
      <c r="F4" s="3" t="s">
        <v>6</v>
      </c>
      <c r="G4" s="2" t="s">
        <v>7</v>
      </c>
      <c r="H4" s="2" t="s">
        <v>8</v>
      </c>
      <c r="I4" s="4" t="s">
        <v>9</v>
      </c>
      <c r="J4" s="5" t="s">
        <v>10</v>
      </c>
    </row>
    <row r="5" spans="1:10" ht="25.5" customHeight="1" x14ac:dyDescent="0.25">
      <c r="A5" s="340" t="s">
        <v>28</v>
      </c>
      <c r="B5" s="46" t="s">
        <v>20</v>
      </c>
      <c r="C5" s="47" t="s">
        <v>13</v>
      </c>
      <c r="D5" s="47">
        <v>0</v>
      </c>
      <c r="E5" s="47" t="s">
        <v>13</v>
      </c>
      <c r="F5" s="47">
        <v>0</v>
      </c>
      <c r="G5" s="47" t="s">
        <v>13</v>
      </c>
      <c r="H5" s="47" t="s">
        <v>13</v>
      </c>
      <c r="I5" s="48" t="s">
        <v>13</v>
      </c>
      <c r="J5" s="49">
        <f>SUM(C5:I5)</f>
        <v>0</v>
      </c>
    </row>
    <row r="6" spans="1:10" ht="25.5" customHeight="1" x14ac:dyDescent="0.25">
      <c r="A6" s="333"/>
      <c r="B6" s="50" t="s">
        <v>29</v>
      </c>
      <c r="C6" s="51" t="s">
        <v>15</v>
      </c>
      <c r="D6" s="51" t="s">
        <v>15</v>
      </c>
      <c r="E6" s="51" t="s">
        <v>15</v>
      </c>
      <c r="F6" s="51" t="s">
        <v>15</v>
      </c>
      <c r="G6" s="51" t="s">
        <v>15</v>
      </c>
      <c r="H6" s="51" t="s">
        <v>15</v>
      </c>
      <c r="I6" s="52" t="s">
        <v>15</v>
      </c>
      <c r="J6" s="53" t="s">
        <v>15</v>
      </c>
    </row>
    <row r="7" spans="1:10" ht="25.5" customHeight="1" x14ac:dyDescent="0.25">
      <c r="A7" s="333" t="s">
        <v>30</v>
      </c>
      <c r="B7" s="54" t="s">
        <v>20</v>
      </c>
      <c r="C7" s="55" t="s">
        <v>13</v>
      </c>
      <c r="D7" s="55">
        <v>0</v>
      </c>
      <c r="E7" s="55" t="s">
        <v>13</v>
      </c>
      <c r="F7" s="55">
        <v>0</v>
      </c>
      <c r="G7" s="55" t="s">
        <v>13</v>
      </c>
      <c r="H7" s="55" t="s">
        <v>13</v>
      </c>
      <c r="I7" s="56" t="s">
        <v>13</v>
      </c>
      <c r="J7" s="57">
        <f>SUM(C7:I7)</f>
        <v>0</v>
      </c>
    </row>
    <row r="8" spans="1:10" ht="25.5" customHeight="1" x14ac:dyDescent="0.25">
      <c r="A8" s="333"/>
      <c r="B8" s="50" t="s">
        <v>29</v>
      </c>
      <c r="C8" s="58" t="s">
        <v>15</v>
      </c>
      <c r="D8" s="58" t="s">
        <v>15</v>
      </c>
      <c r="E8" s="58" t="s">
        <v>15</v>
      </c>
      <c r="F8" s="58" t="s">
        <v>15</v>
      </c>
      <c r="G8" s="58" t="s">
        <v>15</v>
      </c>
      <c r="H8" s="58" t="s">
        <v>15</v>
      </c>
      <c r="I8" s="59" t="s">
        <v>15</v>
      </c>
      <c r="J8" s="60" t="s">
        <v>15</v>
      </c>
    </row>
    <row r="9" spans="1:10" ht="25.5" customHeight="1" x14ac:dyDescent="0.25">
      <c r="A9" s="341" t="s">
        <v>31</v>
      </c>
      <c r="B9" s="54" t="s">
        <v>20</v>
      </c>
      <c r="C9" s="61" t="s">
        <v>13</v>
      </c>
      <c r="D9" s="61">
        <v>0</v>
      </c>
      <c r="E9" s="61" t="s">
        <v>13</v>
      </c>
      <c r="F9" s="61">
        <v>0</v>
      </c>
      <c r="G9" s="61" t="s">
        <v>13</v>
      </c>
      <c r="H9" s="61" t="s">
        <v>13</v>
      </c>
      <c r="I9" s="62" t="s">
        <v>13</v>
      </c>
      <c r="J9" s="63">
        <f>SUM(C9:I9)</f>
        <v>0</v>
      </c>
    </row>
    <row r="10" spans="1:10" ht="25.5" customHeight="1" thickBot="1" x14ac:dyDescent="0.3">
      <c r="A10" s="342"/>
      <c r="B10" s="64" t="s">
        <v>29</v>
      </c>
      <c r="C10" s="65" t="s">
        <v>15</v>
      </c>
      <c r="D10" s="65" t="s">
        <v>15</v>
      </c>
      <c r="E10" s="65" t="s">
        <v>15</v>
      </c>
      <c r="F10" s="65" t="s">
        <v>15</v>
      </c>
      <c r="G10" s="65" t="s">
        <v>15</v>
      </c>
      <c r="H10" s="65" t="s">
        <v>15</v>
      </c>
      <c r="I10" s="66" t="s">
        <v>15</v>
      </c>
      <c r="J10" s="67" t="s">
        <v>15</v>
      </c>
    </row>
    <row r="11" spans="1:10" ht="39.75" customHeight="1" thickBot="1" x14ac:dyDescent="0.3">
      <c r="A11" s="21"/>
      <c r="B11" s="68"/>
      <c r="C11" s="69"/>
      <c r="D11" s="69"/>
      <c r="E11" s="69"/>
      <c r="F11" s="69"/>
      <c r="G11" s="70"/>
      <c r="H11" s="70"/>
      <c r="I11" s="69"/>
      <c r="J11" s="69"/>
    </row>
    <row r="12" spans="1:10" ht="39" customHeight="1" x14ac:dyDescent="0.25">
      <c r="A12" s="327" t="s">
        <v>22</v>
      </c>
      <c r="B12" s="328"/>
      <c r="C12" s="328"/>
      <c r="D12" s="34"/>
      <c r="E12" s="34"/>
      <c r="F12" s="34"/>
      <c r="G12" s="34"/>
      <c r="H12" s="34"/>
      <c r="I12" s="34"/>
      <c r="J12" s="35"/>
    </row>
    <row r="13" spans="1:10" ht="39" customHeight="1" x14ac:dyDescent="0.25">
      <c r="A13" s="343" t="s">
        <v>23</v>
      </c>
      <c r="B13" s="344"/>
      <c r="C13" s="36">
        <v>0</v>
      </c>
      <c r="D13" s="71">
        <v>1</v>
      </c>
      <c r="E13" s="71">
        <v>0</v>
      </c>
      <c r="F13" s="71">
        <v>1</v>
      </c>
      <c r="G13" s="71">
        <v>0</v>
      </c>
      <c r="H13" s="71">
        <v>0</v>
      </c>
      <c r="I13" s="71">
        <v>0</v>
      </c>
      <c r="J13" s="72">
        <f>SUM(C13:I13)</f>
        <v>2</v>
      </c>
    </row>
    <row r="14" spans="1:10" ht="39" customHeight="1" thickBot="1" x14ac:dyDescent="0.3">
      <c r="A14" s="345" t="s">
        <v>24</v>
      </c>
      <c r="B14" s="346"/>
      <c r="C14" s="73">
        <v>1</v>
      </c>
      <c r="D14" s="74">
        <v>2</v>
      </c>
      <c r="E14" s="74">
        <v>0</v>
      </c>
      <c r="F14" s="74">
        <v>1</v>
      </c>
      <c r="G14" s="74">
        <v>1</v>
      </c>
      <c r="H14" s="74">
        <v>0</v>
      </c>
      <c r="I14" s="75">
        <v>0</v>
      </c>
      <c r="J14" s="76">
        <f>SUM(C14:I14)</f>
        <v>5</v>
      </c>
    </row>
    <row r="15" spans="1:10" ht="31.5" customHeight="1" x14ac:dyDescent="0.25">
      <c r="A15" s="43" t="s">
        <v>25</v>
      </c>
      <c r="B15" s="44"/>
      <c r="C15" s="45"/>
      <c r="D15" s="45"/>
      <c r="E15" s="45"/>
      <c r="F15" s="45"/>
      <c r="G15" s="45"/>
      <c r="H15" s="45"/>
      <c r="I15" s="45"/>
      <c r="J15" s="45"/>
    </row>
    <row r="16" spans="1:10" ht="16.5" customHeight="1" x14ac:dyDescent="0.25">
      <c r="B16" s="44"/>
      <c r="C16" s="77"/>
      <c r="D16" s="77"/>
      <c r="E16" s="77"/>
      <c r="F16" s="77"/>
      <c r="G16" s="77"/>
      <c r="H16" s="77"/>
      <c r="I16" s="77"/>
      <c r="J16" s="77"/>
    </row>
    <row r="17" spans="1:10" s="78" customFormat="1" ht="51.75" customHeight="1" x14ac:dyDescent="0.25">
      <c r="A17" s="347" t="s">
        <v>32</v>
      </c>
      <c r="B17" s="347"/>
      <c r="C17" s="347"/>
      <c r="D17" s="347"/>
      <c r="E17" s="347"/>
      <c r="F17" s="347"/>
      <c r="G17" s="347"/>
      <c r="H17" s="347"/>
      <c r="I17" s="347"/>
      <c r="J17" s="347"/>
    </row>
  </sheetData>
  <mergeCells count="11">
    <mergeCell ref="A9:A10"/>
    <mergeCell ref="A12:C12"/>
    <mergeCell ref="A13:B13"/>
    <mergeCell ref="A14:B14"/>
    <mergeCell ref="A17:J17"/>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6" orientation="landscape" r:id="rId1"/>
  <headerFooter>
    <oddFooter>&amp;L&amp;F&amp;C&amp;A&amp;R&amp;P de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DB0EE-82DB-4421-9FE9-A91C76AE3071}">
  <sheetPr>
    <tabColor rgb="FF00FF00"/>
    <pageSetUpPr fitToPage="1"/>
  </sheetPr>
  <dimension ref="A1:J26"/>
  <sheetViews>
    <sheetView topLeftCell="A3" zoomScale="49" zoomScaleNormal="49" workbookViewId="0">
      <selection sqref="A1:J1"/>
    </sheetView>
  </sheetViews>
  <sheetFormatPr baseColWidth="10" defaultRowHeight="15" x14ac:dyDescent="0.25"/>
  <cols>
    <col min="1" max="1" width="32.42578125" customWidth="1"/>
    <col min="2" max="2" width="13.28515625" customWidth="1"/>
    <col min="3" max="3" width="24.28515625" customWidth="1"/>
    <col min="4" max="4" width="20.7109375" customWidth="1"/>
    <col min="5" max="5" width="27.42578125" customWidth="1"/>
    <col min="6" max="6" width="23.28515625" customWidth="1"/>
    <col min="7" max="7" width="22" customWidth="1"/>
    <col min="8" max="9" width="24.140625" customWidth="1"/>
    <col min="10" max="10" width="23.7109375" customWidth="1"/>
  </cols>
  <sheetData>
    <row r="1" spans="1:10" ht="51.75" customHeight="1" x14ac:dyDescent="0.25">
      <c r="A1" s="348" t="s">
        <v>33</v>
      </c>
      <c r="B1" s="348"/>
      <c r="C1" s="348"/>
      <c r="D1" s="348"/>
      <c r="E1" s="348"/>
      <c r="F1" s="348"/>
      <c r="G1" s="348"/>
      <c r="H1" s="348"/>
      <c r="I1" s="348"/>
      <c r="J1" s="348"/>
    </row>
    <row r="2" spans="1:10" ht="45" customHeight="1" thickBot="1" x14ac:dyDescent="0.3">
      <c r="A2" s="348" t="s">
        <v>142</v>
      </c>
      <c r="B2" s="348"/>
      <c r="C2" s="349"/>
      <c r="D2" s="349"/>
      <c r="E2" s="349"/>
      <c r="F2" s="349"/>
      <c r="G2" s="349"/>
      <c r="H2" s="349"/>
      <c r="I2" s="349"/>
      <c r="J2" s="349"/>
    </row>
    <row r="3" spans="1:10" ht="51.75" customHeight="1" thickBot="1" x14ac:dyDescent="0.3">
      <c r="A3" s="350" t="s">
        <v>34</v>
      </c>
      <c r="B3" s="351"/>
      <c r="C3" s="354" t="s">
        <v>2</v>
      </c>
      <c r="D3" s="355"/>
      <c r="E3" s="355"/>
      <c r="F3" s="355"/>
      <c r="G3" s="355"/>
      <c r="H3" s="355"/>
      <c r="I3" s="355"/>
      <c r="J3" s="356"/>
    </row>
    <row r="4" spans="1:10" ht="48" customHeight="1" thickBot="1" x14ac:dyDescent="0.3">
      <c r="A4" s="352"/>
      <c r="B4" s="353"/>
      <c r="C4" s="79" t="s">
        <v>3</v>
      </c>
      <c r="D4" s="80" t="s">
        <v>4</v>
      </c>
      <c r="E4" s="81" t="s">
        <v>5</v>
      </c>
      <c r="F4" s="81" t="s">
        <v>6</v>
      </c>
      <c r="G4" s="80" t="s">
        <v>7</v>
      </c>
      <c r="H4" s="80" t="s">
        <v>8</v>
      </c>
      <c r="I4" s="82" t="s">
        <v>9</v>
      </c>
      <c r="J4" s="83" t="s">
        <v>10</v>
      </c>
    </row>
    <row r="5" spans="1:10" ht="25.5" customHeight="1" x14ac:dyDescent="0.25">
      <c r="A5" s="357" t="s">
        <v>11</v>
      </c>
      <c r="B5" s="46" t="s">
        <v>20</v>
      </c>
      <c r="C5" s="47" t="s">
        <v>13</v>
      </c>
      <c r="D5" s="47">
        <v>50</v>
      </c>
      <c r="E5" s="47" t="s">
        <v>13</v>
      </c>
      <c r="F5" s="47">
        <v>27</v>
      </c>
      <c r="G5" s="47">
        <v>48</v>
      </c>
      <c r="H5" s="47" t="s">
        <v>13</v>
      </c>
      <c r="I5" s="48" t="s">
        <v>13</v>
      </c>
      <c r="J5" s="84">
        <f>SUM(C5:I5)</f>
        <v>125</v>
      </c>
    </row>
    <row r="6" spans="1:10" ht="25.5" customHeight="1" x14ac:dyDescent="0.25">
      <c r="A6" s="358"/>
      <c r="B6" s="50" t="s">
        <v>29</v>
      </c>
      <c r="C6" s="85" t="s">
        <v>15</v>
      </c>
      <c r="D6" s="85">
        <f>D5/D$11</f>
        <v>0.52083333333333337</v>
      </c>
      <c r="E6" s="85" t="s">
        <v>15</v>
      </c>
      <c r="F6" s="85">
        <f>F5/F$11</f>
        <v>0.6</v>
      </c>
      <c r="G6" s="85">
        <f>G5/G$11</f>
        <v>0.81355932203389836</v>
      </c>
      <c r="H6" s="85" t="s">
        <v>15</v>
      </c>
      <c r="I6" s="86" t="s">
        <v>15</v>
      </c>
      <c r="J6" s="87">
        <f>J5/J$11</f>
        <v>0.625</v>
      </c>
    </row>
    <row r="7" spans="1:10" ht="25.5" customHeight="1" x14ac:dyDescent="0.25">
      <c r="A7" s="359" t="s">
        <v>16</v>
      </c>
      <c r="B7" s="88" t="s">
        <v>20</v>
      </c>
      <c r="C7" s="89" t="s">
        <v>13</v>
      </c>
      <c r="D7" s="89">
        <v>46</v>
      </c>
      <c r="E7" s="89" t="s">
        <v>13</v>
      </c>
      <c r="F7" s="89">
        <v>18</v>
      </c>
      <c r="G7" s="89">
        <v>11</v>
      </c>
      <c r="H7" s="89" t="s">
        <v>13</v>
      </c>
      <c r="I7" s="56" t="s">
        <v>13</v>
      </c>
      <c r="J7" s="90">
        <f>SUM(C7:I7)</f>
        <v>75</v>
      </c>
    </row>
    <row r="8" spans="1:10" ht="25.5" customHeight="1" x14ac:dyDescent="0.25">
      <c r="A8" s="358"/>
      <c r="B8" s="50" t="s">
        <v>29</v>
      </c>
      <c r="C8" s="85" t="s">
        <v>15</v>
      </c>
      <c r="D8" s="85">
        <f>D7/D$11</f>
        <v>0.47916666666666669</v>
      </c>
      <c r="E8" s="85" t="s">
        <v>15</v>
      </c>
      <c r="F8" s="85">
        <f>F7/F$11</f>
        <v>0.4</v>
      </c>
      <c r="G8" s="85">
        <f>G7/G$11</f>
        <v>0.1864406779661017</v>
      </c>
      <c r="H8" s="85" t="s">
        <v>15</v>
      </c>
      <c r="I8" s="86" t="s">
        <v>15</v>
      </c>
      <c r="J8" s="87">
        <f>J7/J$11</f>
        <v>0.375</v>
      </c>
    </row>
    <row r="9" spans="1:10" ht="25.5" customHeight="1" x14ac:dyDescent="0.25">
      <c r="A9" s="360" t="s">
        <v>17</v>
      </c>
      <c r="B9" s="54" t="s">
        <v>20</v>
      </c>
      <c r="C9" s="91" t="s">
        <v>13</v>
      </c>
      <c r="D9" s="91">
        <v>0</v>
      </c>
      <c r="E9" s="91" t="s">
        <v>13</v>
      </c>
      <c r="F9" s="91">
        <v>0</v>
      </c>
      <c r="G9" s="91">
        <v>0</v>
      </c>
      <c r="H9" s="91" t="s">
        <v>13</v>
      </c>
      <c r="I9" s="92" t="s">
        <v>13</v>
      </c>
      <c r="J9" s="90">
        <f>SUM(C9:I9)</f>
        <v>0</v>
      </c>
    </row>
    <row r="10" spans="1:10" ht="25.5" customHeight="1" thickBot="1" x14ac:dyDescent="0.3">
      <c r="A10" s="361"/>
      <c r="B10" s="64" t="s">
        <v>29</v>
      </c>
      <c r="C10" s="93" t="s">
        <v>15</v>
      </c>
      <c r="D10" s="93">
        <f>D9/D$11</f>
        <v>0</v>
      </c>
      <c r="E10" s="93" t="s">
        <v>15</v>
      </c>
      <c r="F10" s="93">
        <f>F9/F$11</f>
        <v>0</v>
      </c>
      <c r="G10" s="93">
        <f>G9/G$11</f>
        <v>0</v>
      </c>
      <c r="H10" s="93" t="s">
        <v>15</v>
      </c>
      <c r="I10" s="94" t="s">
        <v>15</v>
      </c>
      <c r="J10" s="94">
        <f>J9/J$11</f>
        <v>0</v>
      </c>
    </row>
    <row r="11" spans="1:10" ht="25.5" customHeight="1" x14ac:dyDescent="0.25">
      <c r="A11" s="350" t="s">
        <v>35</v>
      </c>
      <c r="B11" s="46" t="s">
        <v>20</v>
      </c>
      <c r="C11" s="95" t="s">
        <v>13</v>
      </c>
      <c r="D11" s="95">
        <f>D5+D7+D9</f>
        <v>96</v>
      </c>
      <c r="E11" s="95" t="s">
        <v>13</v>
      </c>
      <c r="F11" s="95">
        <f>F5+F7+F9</f>
        <v>45</v>
      </c>
      <c r="G11" s="95">
        <f>G5+G7+G9</f>
        <v>59</v>
      </c>
      <c r="H11" s="95" t="s">
        <v>13</v>
      </c>
      <c r="I11" s="96" t="s">
        <v>13</v>
      </c>
      <c r="J11" s="97">
        <f>J5+J7+J9</f>
        <v>200</v>
      </c>
    </row>
    <row r="12" spans="1:10" ht="25.5" customHeight="1" thickBot="1" x14ac:dyDescent="0.3">
      <c r="A12" s="362"/>
      <c r="B12" s="64" t="s">
        <v>29</v>
      </c>
      <c r="C12" s="65" t="s">
        <v>15</v>
      </c>
      <c r="D12" s="65">
        <f t="shared" ref="D12" si="0">D11/D$11</f>
        <v>1</v>
      </c>
      <c r="E12" s="65" t="s">
        <v>15</v>
      </c>
      <c r="F12" s="65">
        <f t="shared" ref="F12:G12" si="1">F11/F$11</f>
        <v>1</v>
      </c>
      <c r="G12" s="65">
        <f t="shared" si="1"/>
        <v>1</v>
      </c>
      <c r="H12" s="65" t="s">
        <v>15</v>
      </c>
      <c r="I12" s="98" t="s">
        <v>15</v>
      </c>
      <c r="J12" s="99">
        <f>J11/J$11</f>
        <v>1</v>
      </c>
    </row>
    <row r="13" spans="1:10" ht="36" customHeight="1" thickBot="1" x14ac:dyDescent="0.3">
      <c r="A13" s="100"/>
      <c r="B13" s="68"/>
      <c r="C13" s="69"/>
      <c r="D13" s="69"/>
      <c r="E13" s="69"/>
      <c r="F13" s="69"/>
      <c r="G13" s="69"/>
      <c r="H13" s="69"/>
      <c r="I13" s="69"/>
      <c r="J13" s="69"/>
    </row>
    <row r="14" spans="1:10" ht="41.25" customHeight="1" thickBot="1" x14ac:dyDescent="0.3">
      <c r="A14" s="101" t="s">
        <v>19</v>
      </c>
      <c r="B14" s="102" t="s">
        <v>20</v>
      </c>
      <c r="C14" s="103" t="s">
        <v>13</v>
      </c>
      <c r="D14" s="103">
        <v>0</v>
      </c>
      <c r="E14" s="103" t="s">
        <v>13</v>
      </c>
      <c r="F14" s="103">
        <v>0</v>
      </c>
      <c r="G14" s="103">
        <v>0</v>
      </c>
      <c r="H14" s="103" t="s">
        <v>36</v>
      </c>
      <c r="I14" s="104" t="s">
        <v>13</v>
      </c>
      <c r="J14" s="105">
        <f>SUM(C14:I14)</f>
        <v>0</v>
      </c>
    </row>
    <row r="15" spans="1:10" ht="51" customHeight="1" thickBot="1" x14ac:dyDescent="0.3">
      <c r="A15" s="106" t="s">
        <v>37</v>
      </c>
      <c r="B15" s="102" t="s">
        <v>20</v>
      </c>
      <c r="C15" s="107" t="s">
        <v>13</v>
      </c>
      <c r="D15" s="107">
        <f t="shared" ref="D15" si="2">+D14+D11</f>
        <v>96</v>
      </c>
      <c r="E15" s="107" t="s">
        <v>13</v>
      </c>
      <c r="F15" s="107">
        <f t="shared" ref="F15:G15" si="3">+F14+F11</f>
        <v>45</v>
      </c>
      <c r="G15" s="107">
        <f t="shared" si="3"/>
        <v>59</v>
      </c>
      <c r="H15" s="107" t="s">
        <v>13</v>
      </c>
      <c r="I15" s="108" t="s">
        <v>13</v>
      </c>
      <c r="J15" s="109">
        <f>SUM(C15:I15)</f>
        <v>200</v>
      </c>
    </row>
    <row r="16" spans="1:10" ht="38.25" customHeight="1" thickBot="1" x14ac:dyDescent="0.3">
      <c r="A16" s="308"/>
      <c r="B16" s="68"/>
      <c r="C16" s="110"/>
      <c r="D16" s="110"/>
      <c r="E16" s="110"/>
      <c r="F16" s="110"/>
      <c r="G16" s="111"/>
      <c r="H16" s="110"/>
      <c r="I16" s="110"/>
      <c r="J16" s="112"/>
    </row>
    <row r="17" spans="1:10" ht="51" customHeight="1" thickBot="1" x14ac:dyDescent="0.3">
      <c r="A17" s="106" t="s">
        <v>38</v>
      </c>
      <c r="B17" s="113" t="s">
        <v>14</v>
      </c>
      <c r="C17" s="114" t="s">
        <v>15</v>
      </c>
      <c r="D17" s="115">
        <f t="shared" ref="D17:J17" si="4">D15/D19</f>
        <v>1.7930519237952934E-2</v>
      </c>
      <c r="E17" s="114" t="s">
        <v>15</v>
      </c>
      <c r="F17" s="115">
        <f t="shared" si="4"/>
        <v>0.76271186440677963</v>
      </c>
      <c r="G17" s="115">
        <f t="shared" si="4"/>
        <v>0.79729729729729726</v>
      </c>
      <c r="H17" s="114" t="s">
        <v>15</v>
      </c>
      <c r="I17" s="116" t="s">
        <v>15</v>
      </c>
      <c r="J17" s="117">
        <f t="shared" si="4"/>
        <v>3.6449790413705122E-2</v>
      </c>
    </row>
    <row r="18" spans="1:10" ht="37.5" customHeight="1" thickBot="1" x14ac:dyDescent="0.3">
      <c r="A18" s="100"/>
      <c r="B18" s="68"/>
      <c r="C18" s="69"/>
      <c r="D18" s="69"/>
      <c r="E18" s="69"/>
      <c r="F18" s="69"/>
      <c r="G18" s="69"/>
      <c r="H18" s="69"/>
      <c r="I18" s="69"/>
      <c r="J18" s="69"/>
    </row>
    <row r="19" spans="1:10" ht="51" customHeight="1" thickBot="1" x14ac:dyDescent="0.3">
      <c r="A19" s="106" t="s">
        <v>39</v>
      </c>
      <c r="B19" s="102" t="s">
        <v>20</v>
      </c>
      <c r="C19" s="107" t="s">
        <v>13</v>
      </c>
      <c r="D19" s="107">
        <v>5354</v>
      </c>
      <c r="E19" s="107" t="s">
        <v>13</v>
      </c>
      <c r="F19" s="107">
        <v>59</v>
      </c>
      <c r="G19" s="107">
        <v>74</v>
      </c>
      <c r="H19" s="107" t="s">
        <v>13</v>
      </c>
      <c r="I19" s="108" t="s">
        <v>13</v>
      </c>
      <c r="J19" s="109">
        <f>SUM(C19:I19)</f>
        <v>5487</v>
      </c>
    </row>
    <row r="20" spans="1:10" ht="57.75" customHeight="1" thickBot="1" x14ac:dyDescent="0.3"/>
    <row r="21" spans="1:10" ht="49.5" customHeight="1" x14ac:dyDescent="0.25">
      <c r="A21" s="327" t="s">
        <v>22</v>
      </c>
      <c r="B21" s="328"/>
      <c r="C21" s="328"/>
      <c r="D21" s="34"/>
      <c r="E21" s="34"/>
      <c r="F21" s="34"/>
      <c r="G21" s="34"/>
      <c r="H21" s="34"/>
      <c r="I21" s="34"/>
      <c r="J21" s="35"/>
    </row>
    <row r="22" spans="1:10" ht="45" customHeight="1" x14ac:dyDescent="0.25">
      <c r="A22" s="343" t="s">
        <v>23</v>
      </c>
      <c r="B22" s="344"/>
      <c r="C22" s="36">
        <v>0</v>
      </c>
      <c r="D22" s="71">
        <v>1</v>
      </c>
      <c r="E22" s="71">
        <v>0</v>
      </c>
      <c r="F22" s="71">
        <v>1</v>
      </c>
      <c r="G22" s="71">
        <v>1</v>
      </c>
      <c r="H22" s="71">
        <v>0</v>
      </c>
      <c r="I22" s="71">
        <v>0</v>
      </c>
      <c r="J22" s="72">
        <f>SUM(C22:I22)</f>
        <v>3</v>
      </c>
    </row>
    <row r="23" spans="1:10" ht="45" customHeight="1" thickBot="1" x14ac:dyDescent="0.3">
      <c r="A23" s="345" t="s">
        <v>24</v>
      </c>
      <c r="B23" s="346"/>
      <c r="C23" s="73">
        <v>1</v>
      </c>
      <c r="D23" s="74">
        <v>2</v>
      </c>
      <c r="E23" s="74">
        <v>0</v>
      </c>
      <c r="F23" s="74">
        <v>1</v>
      </c>
      <c r="G23" s="74">
        <v>1</v>
      </c>
      <c r="H23" s="74">
        <v>0</v>
      </c>
      <c r="I23" s="75">
        <v>0</v>
      </c>
      <c r="J23" s="76">
        <f>SUM(C23:I23)</f>
        <v>5</v>
      </c>
    </row>
    <row r="24" spans="1:10" ht="31.5" customHeight="1" x14ac:dyDescent="0.25">
      <c r="A24" s="43" t="s">
        <v>25</v>
      </c>
      <c r="B24" s="44"/>
      <c r="C24" s="45"/>
      <c r="D24" s="45"/>
      <c r="E24" s="45"/>
      <c r="F24" s="45"/>
      <c r="G24" s="45"/>
      <c r="H24" s="45"/>
      <c r="I24" s="45"/>
      <c r="J24" s="45"/>
    </row>
    <row r="25" spans="1:10" ht="16.5" customHeight="1" x14ac:dyDescent="0.25">
      <c r="B25" s="44"/>
      <c r="C25" s="77"/>
      <c r="D25" s="77"/>
      <c r="E25" s="77"/>
      <c r="F25" s="77"/>
      <c r="G25" s="77"/>
      <c r="H25" s="77"/>
      <c r="I25" s="77"/>
      <c r="J25" s="77"/>
    </row>
    <row r="26" spans="1:10" ht="45" customHeight="1" x14ac:dyDescent="0.25">
      <c r="A26" s="347" t="s">
        <v>40</v>
      </c>
      <c r="B26" s="347"/>
      <c r="C26" s="347"/>
      <c r="D26" s="347"/>
      <c r="E26" s="347"/>
      <c r="F26" s="347"/>
      <c r="G26" s="347"/>
      <c r="H26" s="347"/>
      <c r="I26" s="347"/>
      <c r="J26" s="347"/>
    </row>
  </sheetData>
  <mergeCells count="12">
    <mergeCell ref="A9:A10"/>
    <mergeCell ref="A11:A12"/>
    <mergeCell ref="A21:C21"/>
    <mergeCell ref="A22:B22"/>
    <mergeCell ref="A23:B23"/>
    <mergeCell ref="A26:J26"/>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8" orientation="landscape" r:id="rId1"/>
  <headerFooter>
    <oddFooter>&amp;L&amp;F&amp;C&amp;A&amp;R&amp;P de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BDE05-66B0-44F4-9C7D-A4EFCF2E4C69}">
  <sheetPr>
    <tabColor rgb="FF00FF00"/>
    <pageSetUpPr fitToPage="1"/>
  </sheetPr>
  <dimension ref="A1:AA41"/>
  <sheetViews>
    <sheetView zoomScale="48" zoomScaleNormal="48" zoomScaleSheetLayoutView="71" workbookViewId="0">
      <selection sqref="A1:J1"/>
    </sheetView>
  </sheetViews>
  <sheetFormatPr baseColWidth="10" defaultColWidth="11.42578125" defaultRowHeight="15" x14ac:dyDescent="0.25"/>
  <cols>
    <col min="1" max="1" width="36.7109375" customWidth="1"/>
    <col min="2" max="2" width="9.42578125" customWidth="1"/>
    <col min="3" max="26" width="13.140625" customWidth="1"/>
  </cols>
  <sheetData>
    <row r="1" spans="1:27" ht="48.75" customHeight="1" x14ac:dyDescent="0.25">
      <c r="A1" s="363" t="s">
        <v>41</v>
      </c>
      <c r="B1" s="363"/>
      <c r="C1" s="363"/>
      <c r="D1" s="363"/>
      <c r="E1" s="363"/>
      <c r="F1" s="363"/>
      <c r="G1" s="363"/>
      <c r="H1" s="363"/>
      <c r="I1" s="363"/>
      <c r="J1" s="363"/>
      <c r="K1" s="363"/>
      <c r="L1" s="363"/>
      <c r="M1" s="363"/>
      <c r="N1" s="363"/>
      <c r="O1" s="363"/>
      <c r="P1" s="363"/>
      <c r="Q1" s="363"/>
      <c r="R1" s="363"/>
      <c r="S1" s="363"/>
      <c r="T1" s="363"/>
      <c r="U1" s="363"/>
      <c r="V1" s="363"/>
      <c r="W1" s="363"/>
      <c r="X1" s="363"/>
      <c r="Y1" s="363"/>
      <c r="Z1" s="363"/>
      <c r="AA1" s="158"/>
    </row>
    <row r="2" spans="1:27" ht="111.6" customHeight="1" thickBot="1" x14ac:dyDescent="0.3">
      <c r="A2" s="363" t="s">
        <v>143</v>
      </c>
      <c r="B2" s="364"/>
      <c r="C2" s="364"/>
      <c r="D2" s="364"/>
      <c r="E2" s="364"/>
      <c r="F2" s="364"/>
      <c r="G2" s="364"/>
      <c r="H2" s="364"/>
      <c r="I2" s="364"/>
      <c r="J2" s="364"/>
      <c r="K2" s="364"/>
      <c r="L2" s="364"/>
      <c r="M2" s="364"/>
      <c r="N2" s="364"/>
      <c r="O2" s="364"/>
      <c r="P2" s="364"/>
      <c r="Q2" s="364"/>
      <c r="R2" s="364"/>
      <c r="S2" s="364"/>
      <c r="T2" s="364"/>
      <c r="U2" s="364"/>
      <c r="V2" s="364"/>
      <c r="W2" s="364"/>
      <c r="X2" s="364"/>
      <c r="Y2" s="364"/>
      <c r="Z2" s="364"/>
      <c r="AA2" s="158"/>
    </row>
    <row r="3" spans="1:27" ht="51.75" customHeight="1" thickBot="1" x14ac:dyDescent="0.3">
      <c r="A3" s="365" t="s">
        <v>42</v>
      </c>
      <c r="B3" s="366"/>
      <c r="C3" s="371" t="s">
        <v>2</v>
      </c>
      <c r="D3" s="372"/>
      <c r="E3" s="372"/>
      <c r="F3" s="372"/>
      <c r="G3" s="372"/>
      <c r="H3" s="372"/>
      <c r="I3" s="372"/>
      <c r="J3" s="372"/>
      <c r="K3" s="372"/>
      <c r="L3" s="372"/>
      <c r="M3" s="372"/>
      <c r="N3" s="372"/>
      <c r="O3" s="372"/>
      <c r="P3" s="372"/>
      <c r="Q3" s="372"/>
      <c r="R3" s="372"/>
      <c r="S3" s="372"/>
      <c r="T3" s="372"/>
      <c r="U3" s="372"/>
      <c r="V3" s="372"/>
      <c r="W3" s="372"/>
      <c r="X3" s="372"/>
      <c r="Y3" s="372"/>
      <c r="Z3" s="373"/>
      <c r="AA3" s="158"/>
    </row>
    <row r="4" spans="1:27" ht="66" customHeight="1" x14ac:dyDescent="0.25">
      <c r="A4" s="367"/>
      <c r="B4" s="368"/>
      <c r="C4" s="374" t="s">
        <v>3</v>
      </c>
      <c r="D4" s="375"/>
      <c r="E4" s="376"/>
      <c r="F4" s="374" t="s">
        <v>4</v>
      </c>
      <c r="G4" s="375"/>
      <c r="H4" s="376"/>
      <c r="I4" s="374" t="s">
        <v>5</v>
      </c>
      <c r="J4" s="375"/>
      <c r="K4" s="376"/>
      <c r="L4" s="374" t="s">
        <v>6</v>
      </c>
      <c r="M4" s="375"/>
      <c r="N4" s="376"/>
      <c r="O4" s="377" t="s">
        <v>7</v>
      </c>
      <c r="P4" s="375"/>
      <c r="Q4" s="376"/>
      <c r="R4" s="374" t="s">
        <v>8</v>
      </c>
      <c r="S4" s="375"/>
      <c r="T4" s="376"/>
      <c r="U4" s="377" t="s">
        <v>9</v>
      </c>
      <c r="V4" s="375"/>
      <c r="W4" s="376"/>
      <c r="X4" s="377" t="s">
        <v>10</v>
      </c>
      <c r="Y4" s="375"/>
      <c r="Z4" s="376"/>
      <c r="AA4" s="158"/>
    </row>
    <row r="5" spans="1:27" ht="48" customHeight="1" thickBot="1" x14ac:dyDescent="0.3">
      <c r="A5" s="369"/>
      <c r="B5" s="370"/>
      <c r="C5" s="118" t="s">
        <v>11</v>
      </c>
      <c r="D5" s="119" t="s">
        <v>16</v>
      </c>
      <c r="E5" s="120" t="s">
        <v>43</v>
      </c>
      <c r="F5" s="118" t="s">
        <v>11</v>
      </c>
      <c r="G5" s="119" t="s">
        <v>16</v>
      </c>
      <c r="H5" s="120" t="s">
        <v>43</v>
      </c>
      <c r="I5" s="118" t="s">
        <v>11</v>
      </c>
      <c r="J5" s="119" t="s">
        <v>16</v>
      </c>
      <c r="K5" s="120" t="s">
        <v>43</v>
      </c>
      <c r="L5" s="118" t="s">
        <v>11</v>
      </c>
      <c r="M5" s="119" t="s">
        <v>16</v>
      </c>
      <c r="N5" s="120" t="s">
        <v>43</v>
      </c>
      <c r="O5" s="118" t="s">
        <v>11</v>
      </c>
      <c r="P5" s="119" t="s">
        <v>16</v>
      </c>
      <c r="Q5" s="120" t="s">
        <v>43</v>
      </c>
      <c r="R5" s="118" t="s">
        <v>11</v>
      </c>
      <c r="S5" s="119" t="s">
        <v>16</v>
      </c>
      <c r="T5" s="120" t="s">
        <v>43</v>
      </c>
      <c r="U5" s="118" t="s">
        <v>11</v>
      </c>
      <c r="V5" s="119" t="s">
        <v>16</v>
      </c>
      <c r="W5" s="120" t="s">
        <v>43</v>
      </c>
      <c r="X5" s="118" t="s">
        <v>11</v>
      </c>
      <c r="Y5" s="119" t="s">
        <v>16</v>
      </c>
      <c r="Z5" s="120" t="s">
        <v>43</v>
      </c>
      <c r="AA5" s="158"/>
    </row>
    <row r="6" spans="1:27" ht="34.5" customHeight="1" x14ac:dyDescent="0.25">
      <c r="A6" s="379" t="s">
        <v>44</v>
      </c>
      <c r="B6" s="121" t="s">
        <v>12</v>
      </c>
      <c r="C6" s="122" t="s">
        <v>13</v>
      </c>
      <c r="D6" s="123" t="s">
        <v>13</v>
      </c>
      <c r="E6" s="124" t="s">
        <v>13</v>
      </c>
      <c r="F6" s="122" t="s">
        <v>13</v>
      </c>
      <c r="G6" s="123" t="s">
        <v>13</v>
      </c>
      <c r="H6" s="124" t="s">
        <v>13</v>
      </c>
      <c r="I6" s="122" t="s">
        <v>13</v>
      </c>
      <c r="J6" s="123" t="s">
        <v>13</v>
      </c>
      <c r="K6" s="124" t="s">
        <v>13</v>
      </c>
      <c r="L6" s="122">
        <v>0</v>
      </c>
      <c r="M6" s="123">
        <v>0</v>
      </c>
      <c r="N6" s="124">
        <f>+M6+L6</f>
        <v>0</v>
      </c>
      <c r="O6" s="122">
        <v>0</v>
      </c>
      <c r="P6" s="123">
        <v>0</v>
      </c>
      <c r="Q6" s="124">
        <f>+P6+O6</f>
        <v>0</v>
      </c>
      <c r="R6" s="122" t="s">
        <v>13</v>
      </c>
      <c r="S6" s="123" t="s">
        <v>13</v>
      </c>
      <c r="T6" s="124" t="s">
        <v>13</v>
      </c>
      <c r="U6" s="122" t="s">
        <v>13</v>
      </c>
      <c r="V6" s="123" t="s">
        <v>13</v>
      </c>
      <c r="W6" s="124" t="s">
        <v>13</v>
      </c>
      <c r="X6" s="450" t="s">
        <v>13</v>
      </c>
      <c r="Y6" s="451" t="s">
        <v>13</v>
      </c>
      <c r="Z6" s="124">
        <f>N6+Q6</f>
        <v>0</v>
      </c>
      <c r="AA6" s="158"/>
    </row>
    <row r="7" spans="1:27" ht="31.9" customHeight="1" x14ac:dyDescent="0.25">
      <c r="A7" s="378"/>
      <c r="B7" s="125" t="s">
        <v>14</v>
      </c>
      <c r="C7" s="126" t="s">
        <v>15</v>
      </c>
      <c r="D7" s="127" t="s">
        <v>15</v>
      </c>
      <c r="E7" s="128" t="s">
        <v>15</v>
      </c>
      <c r="F7" s="126" t="s">
        <v>15</v>
      </c>
      <c r="G7" s="127" t="s">
        <v>15</v>
      </c>
      <c r="H7" s="128" t="s">
        <v>15</v>
      </c>
      <c r="I7" s="126" t="s">
        <v>15</v>
      </c>
      <c r="J7" s="127" t="s">
        <v>15</v>
      </c>
      <c r="K7" s="128" t="s">
        <v>15</v>
      </c>
      <c r="L7" s="126">
        <f t="shared" ref="L7:Q7" si="0">L6/L$28</f>
        <v>0</v>
      </c>
      <c r="M7" s="127">
        <f t="shared" si="0"/>
        <v>0</v>
      </c>
      <c r="N7" s="128">
        <f t="shared" si="0"/>
        <v>0</v>
      </c>
      <c r="O7" s="126">
        <f t="shared" si="0"/>
        <v>0</v>
      </c>
      <c r="P7" s="127">
        <f t="shared" si="0"/>
        <v>0</v>
      </c>
      <c r="Q7" s="128">
        <f t="shared" si="0"/>
        <v>0</v>
      </c>
      <c r="R7" s="126" t="s">
        <v>15</v>
      </c>
      <c r="S7" s="127" t="s">
        <v>15</v>
      </c>
      <c r="T7" s="128" t="s">
        <v>15</v>
      </c>
      <c r="U7" s="126" t="s">
        <v>15</v>
      </c>
      <c r="V7" s="127" t="s">
        <v>15</v>
      </c>
      <c r="W7" s="128" t="s">
        <v>15</v>
      </c>
      <c r="X7" s="126" t="s">
        <v>15</v>
      </c>
      <c r="Y7" s="127" t="s">
        <v>15</v>
      </c>
      <c r="Z7" s="128">
        <f t="shared" ref="Z7:Z29" si="1">Z6/Z$28</f>
        <v>0</v>
      </c>
      <c r="AA7" s="158"/>
    </row>
    <row r="8" spans="1:27" ht="28.5" customHeight="1" x14ac:dyDescent="0.25">
      <c r="A8" s="380" t="s">
        <v>45</v>
      </c>
      <c r="B8" s="129" t="s">
        <v>12</v>
      </c>
      <c r="C8" s="130" t="s">
        <v>13</v>
      </c>
      <c r="D8" s="131" t="s">
        <v>13</v>
      </c>
      <c r="E8" s="132" t="s">
        <v>13</v>
      </c>
      <c r="F8" s="130" t="s">
        <v>13</v>
      </c>
      <c r="G8" s="131" t="s">
        <v>13</v>
      </c>
      <c r="H8" s="132" t="s">
        <v>13</v>
      </c>
      <c r="I8" s="130" t="s">
        <v>13</v>
      </c>
      <c r="J8" s="131" t="s">
        <v>13</v>
      </c>
      <c r="K8" s="132" t="s">
        <v>13</v>
      </c>
      <c r="L8" s="130">
        <v>15</v>
      </c>
      <c r="M8" s="131">
        <v>5</v>
      </c>
      <c r="N8" s="132">
        <f>+M8+L8</f>
        <v>20</v>
      </c>
      <c r="O8" s="130">
        <v>4</v>
      </c>
      <c r="P8" s="131">
        <v>0</v>
      </c>
      <c r="Q8" s="132">
        <f>+P8+O8</f>
        <v>4</v>
      </c>
      <c r="R8" s="130" t="s">
        <v>13</v>
      </c>
      <c r="S8" s="131" t="s">
        <v>13</v>
      </c>
      <c r="T8" s="132" t="s">
        <v>13</v>
      </c>
      <c r="U8" s="130" t="s">
        <v>13</v>
      </c>
      <c r="V8" s="131" t="s">
        <v>13</v>
      </c>
      <c r="W8" s="132" t="s">
        <v>13</v>
      </c>
      <c r="X8" s="452" t="s">
        <v>13</v>
      </c>
      <c r="Y8" s="453" t="s">
        <v>13</v>
      </c>
      <c r="Z8" s="132">
        <f t="shared" ref="Z8" si="2">N8+Q8</f>
        <v>24</v>
      </c>
      <c r="AA8" s="158"/>
    </row>
    <row r="9" spans="1:27" ht="31.5" customHeight="1" x14ac:dyDescent="0.25">
      <c r="A9" s="378"/>
      <c r="B9" s="125" t="s">
        <v>14</v>
      </c>
      <c r="C9" s="126" t="s">
        <v>15</v>
      </c>
      <c r="D9" s="127" t="s">
        <v>15</v>
      </c>
      <c r="E9" s="128" t="s">
        <v>15</v>
      </c>
      <c r="F9" s="126" t="s">
        <v>15</v>
      </c>
      <c r="G9" s="127" t="s">
        <v>15</v>
      </c>
      <c r="H9" s="128" t="s">
        <v>15</v>
      </c>
      <c r="I9" s="126" t="s">
        <v>15</v>
      </c>
      <c r="J9" s="127" t="s">
        <v>15</v>
      </c>
      <c r="K9" s="128" t="s">
        <v>15</v>
      </c>
      <c r="L9" s="126">
        <f t="shared" ref="L9:Q9" si="3">L8/L$28</f>
        <v>0.41666666666666669</v>
      </c>
      <c r="M9" s="127">
        <f t="shared" si="3"/>
        <v>0.22727272727272727</v>
      </c>
      <c r="N9" s="128">
        <f t="shared" si="3"/>
        <v>0.34482758620689657</v>
      </c>
      <c r="O9" s="126">
        <f t="shared" si="3"/>
        <v>6.4516129032258063E-2</v>
      </c>
      <c r="P9" s="127">
        <f t="shared" si="3"/>
        <v>0</v>
      </c>
      <c r="Q9" s="128">
        <f t="shared" si="3"/>
        <v>5.4054054054054057E-2</v>
      </c>
      <c r="R9" s="126" t="s">
        <v>15</v>
      </c>
      <c r="S9" s="127" t="s">
        <v>15</v>
      </c>
      <c r="T9" s="128" t="s">
        <v>15</v>
      </c>
      <c r="U9" s="126" t="s">
        <v>15</v>
      </c>
      <c r="V9" s="127" t="s">
        <v>15</v>
      </c>
      <c r="W9" s="128" t="s">
        <v>15</v>
      </c>
      <c r="X9" s="126" t="s">
        <v>15</v>
      </c>
      <c r="Y9" s="127" t="s">
        <v>15</v>
      </c>
      <c r="Z9" s="128">
        <f t="shared" si="1"/>
        <v>0.18181818181818182</v>
      </c>
      <c r="AA9" s="158"/>
    </row>
    <row r="10" spans="1:27" ht="31.5" customHeight="1" x14ac:dyDescent="0.25">
      <c r="A10" s="380" t="s">
        <v>46</v>
      </c>
      <c r="B10" s="129" t="s">
        <v>12</v>
      </c>
      <c r="C10" s="130" t="s">
        <v>13</v>
      </c>
      <c r="D10" s="131" t="s">
        <v>13</v>
      </c>
      <c r="E10" s="132" t="s">
        <v>13</v>
      </c>
      <c r="F10" s="130" t="s">
        <v>13</v>
      </c>
      <c r="G10" s="131" t="s">
        <v>13</v>
      </c>
      <c r="H10" s="132" t="s">
        <v>13</v>
      </c>
      <c r="I10" s="130" t="s">
        <v>13</v>
      </c>
      <c r="J10" s="131" t="s">
        <v>13</v>
      </c>
      <c r="K10" s="132" t="s">
        <v>13</v>
      </c>
      <c r="L10" s="130">
        <v>2</v>
      </c>
      <c r="M10" s="131">
        <v>7</v>
      </c>
      <c r="N10" s="132">
        <f>+M10+L10</f>
        <v>9</v>
      </c>
      <c r="O10" s="130">
        <v>5</v>
      </c>
      <c r="P10" s="131">
        <v>2</v>
      </c>
      <c r="Q10" s="132">
        <f>+P10+O10</f>
        <v>7</v>
      </c>
      <c r="R10" s="130" t="s">
        <v>13</v>
      </c>
      <c r="S10" s="131" t="s">
        <v>13</v>
      </c>
      <c r="T10" s="132" t="s">
        <v>13</v>
      </c>
      <c r="U10" s="130" t="s">
        <v>13</v>
      </c>
      <c r="V10" s="131" t="s">
        <v>13</v>
      </c>
      <c r="W10" s="132" t="s">
        <v>13</v>
      </c>
      <c r="X10" s="452" t="s">
        <v>13</v>
      </c>
      <c r="Y10" s="453" t="s">
        <v>13</v>
      </c>
      <c r="Z10" s="132">
        <f t="shared" ref="Z10" si="4">N10+Q10</f>
        <v>16</v>
      </c>
      <c r="AA10" s="158"/>
    </row>
    <row r="11" spans="1:27" ht="31.5" customHeight="1" x14ac:dyDescent="0.25">
      <c r="A11" s="378"/>
      <c r="B11" s="125" t="s">
        <v>14</v>
      </c>
      <c r="C11" s="126" t="s">
        <v>15</v>
      </c>
      <c r="D11" s="127" t="s">
        <v>15</v>
      </c>
      <c r="E11" s="128" t="s">
        <v>15</v>
      </c>
      <c r="F11" s="126" t="s">
        <v>15</v>
      </c>
      <c r="G11" s="127" t="s">
        <v>15</v>
      </c>
      <c r="H11" s="128" t="s">
        <v>15</v>
      </c>
      <c r="I11" s="126" t="s">
        <v>15</v>
      </c>
      <c r="J11" s="127" t="s">
        <v>15</v>
      </c>
      <c r="K11" s="128" t="s">
        <v>15</v>
      </c>
      <c r="L11" s="126">
        <f t="shared" ref="L11:Q11" si="5">L10/L$28</f>
        <v>5.5555555555555552E-2</v>
      </c>
      <c r="M11" s="127">
        <f t="shared" si="5"/>
        <v>0.31818181818181818</v>
      </c>
      <c r="N11" s="128">
        <f t="shared" si="5"/>
        <v>0.15517241379310345</v>
      </c>
      <c r="O11" s="126">
        <f t="shared" si="5"/>
        <v>8.0645161290322578E-2</v>
      </c>
      <c r="P11" s="127">
        <f t="shared" si="5"/>
        <v>0.16666666666666666</v>
      </c>
      <c r="Q11" s="128">
        <f t="shared" si="5"/>
        <v>9.45945945945946E-2</v>
      </c>
      <c r="R11" s="126" t="s">
        <v>15</v>
      </c>
      <c r="S11" s="127" t="s">
        <v>15</v>
      </c>
      <c r="T11" s="128" t="s">
        <v>15</v>
      </c>
      <c r="U11" s="126" t="s">
        <v>15</v>
      </c>
      <c r="V11" s="127" t="s">
        <v>15</v>
      </c>
      <c r="W11" s="128" t="s">
        <v>15</v>
      </c>
      <c r="X11" s="126" t="s">
        <v>15</v>
      </c>
      <c r="Y11" s="127" t="s">
        <v>15</v>
      </c>
      <c r="Z11" s="128">
        <f t="shared" si="1"/>
        <v>0.12121212121212122</v>
      </c>
      <c r="AA11" s="158"/>
    </row>
    <row r="12" spans="1:27" ht="31.5" customHeight="1" x14ac:dyDescent="0.25">
      <c r="A12" s="378" t="s">
        <v>47</v>
      </c>
      <c r="B12" s="129" t="s">
        <v>12</v>
      </c>
      <c r="C12" s="130" t="s">
        <v>13</v>
      </c>
      <c r="D12" s="131" t="s">
        <v>13</v>
      </c>
      <c r="E12" s="132" t="s">
        <v>13</v>
      </c>
      <c r="F12" s="130" t="s">
        <v>13</v>
      </c>
      <c r="G12" s="131" t="s">
        <v>13</v>
      </c>
      <c r="H12" s="132" t="s">
        <v>13</v>
      </c>
      <c r="I12" s="130" t="s">
        <v>13</v>
      </c>
      <c r="J12" s="131" t="s">
        <v>13</v>
      </c>
      <c r="K12" s="132" t="s">
        <v>13</v>
      </c>
      <c r="L12" s="130">
        <v>0</v>
      </c>
      <c r="M12" s="131">
        <v>2</v>
      </c>
      <c r="N12" s="132">
        <f>+M12+L12</f>
        <v>2</v>
      </c>
      <c r="O12" s="130">
        <v>4</v>
      </c>
      <c r="P12" s="131">
        <v>1</v>
      </c>
      <c r="Q12" s="132">
        <f>+P12+O12</f>
        <v>5</v>
      </c>
      <c r="R12" s="130" t="s">
        <v>13</v>
      </c>
      <c r="S12" s="131" t="s">
        <v>13</v>
      </c>
      <c r="T12" s="132" t="s">
        <v>13</v>
      </c>
      <c r="U12" s="130" t="s">
        <v>13</v>
      </c>
      <c r="V12" s="131" t="s">
        <v>13</v>
      </c>
      <c r="W12" s="132" t="s">
        <v>13</v>
      </c>
      <c r="X12" s="452" t="s">
        <v>13</v>
      </c>
      <c r="Y12" s="453" t="s">
        <v>13</v>
      </c>
      <c r="Z12" s="132">
        <f t="shared" ref="Z12" si="6">N12+Q12</f>
        <v>7</v>
      </c>
      <c r="AA12" s="158"/>
    </row>
    <row r="13" spans="1:27" ht="31.5" customHeight="1" x14ac:dyDescent="0.25">
      <c r="A13" s="378"/>
      <c r="B13" s="125" t="s">
        <v>14</v>
      </c>
      <c r="C13" s="126" t="s">
        <v>15</v>
      </c>
      <c r="D13" s="127" t="s">
        <v>15</v>
      </c>
      <c r="E13" s="128" t="s">
        <v>15</v>
      </c>
      <c r="F13" s="126" t="s">
        <v>15</v>
      </c>
      <c r="G13" s="127" t="s">
        <v>15</v>
      </c>
      <c r="H13" s="128" t="s">
        <v>15</v>
      </c>
      <c r="I13" s="126" t="s">
        <v>15</v>
      </c>
      <c r="J13" s="127" t="s">
        <v>15</v>
      </c>
      <c r="K13" s="128" t="s">
        <v>15</v>
      </c>
      <c r="L13" s="126">
        <f t="shared" ref="L13:Q13" si="7">L12/L$28</f>
        <v>0</v>
      </c>
      <c r="M13" s="127">
        <f t="shared" si="7"/>
        <v>9.0909090909090912E-2</v>
      </c>
      <c r="N13" s="128">
        <f t="shared" si="7"/>
        <v>3.4482758620689655E-2</v>
      </c>
      <c r="O13" s="126">
        <f t="shared" si="7"/>
        <v>6.4516129032258063E-2</v>
      </c>
      <c r="P13" s="127">
        <f t="shared" si="7"/>
        <v>8.3333333333333329E-2</v>
      </c>
      <c r="Q13" s="128">
        <f t="shared" si="7"/>
        <v>6.7567567567567571E-2</v>
      </c>
      <c r="R13" s="126" t="s">
        <v>15</v>
      </c>
      <c r="S13" s="127" t="s">
        <v>15</v>
      </c>
      <c r="T13" s="128" t="s">
        <v>15</v>
      </c>
      <c r="U13" s="126" t="s">
        <v>15</v>
      </c>
      <c r="V13" s="127" t="s">
        <v>15</v>
      </c>
      <c r="W13" s="128" t="s">
        <v>15</v>
      </c>
      <c r="X13" s="126" t="s">
        <v>15</v>
      </c>
      <c r="Y13" s="127" t="s">
        <v>15</v>
      </c>
      <c r="Z13" s="128">
        <f t="shared" si="1"/>
        <v>5.3030303030303032E-2</v>
      </c>
      <c r="AA13" s="158"/>
    </row>
    <row r="14" spans="1:27" ht="31.5" customHeight="1" x14ac:dyDescent="0.25">
      <c r="A14" s="378" t="s">
        <v>48</v>
      </c>
      <c r="B14" s="129" t="s">
        <v>12</v>
      </c>
      <c r="C14" s="130" t="s">
        <v>13</v>
      </c>
      <c r="D14" s="131" t="s">
        <v>13</v>
      </c>
      <c r="E14" s="132" t="s">
        <v>13</v>
      </c>
      <c r="F14" s="130" t="s">
        <v>13</v>
      </c>
      <c r="G14" s="131" t="s">
        <v>13</v>
      </c>
      <c r="H14" s="132" t="s">
        <v>13</v>
      </c>
      <c r="I14" s="130" t="s">
        <v>13</v>
      </c>
      <c r="J14" s="131" t="s">
        <v>13</v>
      </c>
      <c r="K14" s="132" t="s">
        <v>13</v>
      </c>
      <c r="L14" s="130">
        <v>6</v>
      </c>
      <c r="M14" s="131">
        <v>2</v>
      </c>
      <c r="N14" s="132">
        <f>+M14+L14</f>
        <v>8</v>
      </c>
      <c r="O14" s="130">
        <v>15</v>
      </c>
      <c r="P14" s="131">
        <v>2</v>
      </c>
      <c r="Q14" s="132">
        <f>+P14+O14</f>
        <v>17</v>
      </c>
      <c r="R14" s="130" t="s">
        <v>13</v>
      </c>
      <c r="S14" s="131" t="s">
        <v>13</v>
      </c>
      <c r="T14" s="132" t="s">
        <v>13</v>
      </c>
      <c r="U14" s="130" t="s">
        <v>13</v>
      </c>
      <c r="V14" s="131" t="s">
        <v>13</v>
      </c>
      <c r="W14" s="132" t="s">
        <v>13</v>
      </c>
      <c r="X14" s="452" t="s">
        <v>13</v>
      </c>
      <c r="Y14" s="453" t="s">
        <v>13</v>
      </c>
      <c r="Z14" s="132">
        <f t="shared" ref="Z14" si="8">N14+Q14</f>
        <v>25</v>
      </c>
      <c r="AA14" s="158"/>
    </row>
    <row r="15" spans="1:27" ht="31.5" customHeight="1" x14ac:dyDescent="0.25">
      <c r="A15" s="378"/>
      <c r="B15" s="125" t="s">
        <v>14</v>
      </c>
      <c r="C15" s="126" t="s">
        <v>15</v>
      </c>
      <c r="D15" s="127" t="s">
        <v>15</v>
      </c>
      <c r="E15" s="128" t="s">
        <v>15</v>
      </c>
      <c r="F15" s="126" t="s">
        <v>15</v>
      </c>
      <c r="G15" s="127" t="s">
        <v>15</v>
      </c>
      <c r="H15" s="128" t="s">
        <v>15</v>
      </c>
      <c r="I15" s="126" t="s">
        <v>15</v>
      </c>
      <c r="J15" s="127" t="s">
        <v>15</v>
      </c>
      <c r="K15" s="128" t="s">
        <v>15</v>
      </c>
      <c r="L15" s="126">
        <f t="shared" ref="L15:Q15" si="9">L14/L$28</f>
        <v>0.16666666666666666</v>
      </c>
      <c r="M15" s="127">
        <f t="shared" si="9"/>
        <v>9.0909090909090912E-2</v>
      </c>
      <c r="N15" s="128">
        <f t="shared" si="9"/>
        <v>0.13793103448275862</v>
      </c>
      <c r="O15" s="126">
        <f t="shared" si="9"/>
        <v>0.24193548387096775</v>
      </c>
      <c r="P15" s="127">
        <f t="shared" si="9"/>
        <v>0.16666666666666666</v>
      </c>
      <c r="Q15" s="128">
        <f t="shared" si="9"/>
        <v>0.22972972972972974</v>
      </c>
      <c r="R15" s="126" t="s">
        <v>15</v>
      </c>
      <c r="S15" s="127" t="s">
        <v>15</v>
      </c>
      <c r="T15" s="128" t="s">
        <v>15</v>
      </c>
      <c r="U15" s="126" t="s">
        <v>15</v>
      </c>
      <c r="V15" s="127" t="s">
        <v>15</v>
      </c>
      <c r="W15" s="128" t="s">
        <v>15</v>
      </c>
      <c r="X15" s="126" t="s">
        <v>15</v>
      </c>
      <c r="Y15" s="127" t="s">
        <v>15</v>
      </c>
      <c r="Z15" s="128">
        <f t="shared" si="1"/>
        <v>0.18939393939393939</v>
      </c>
      <c r="AA15" s="158"/>
    </row>
    <row r="16" spans="1:27" ht="31.5" customHeight="1" x14ac:dyDescent="0.25">
      <c r="A16" s="378" t="s">
        <v>49</v>
      </c>
      <c r="B16" s="129" t="s">
        <v>12</v>
      </c>
      <c r="C16" s="130" t="s">
        <v>13</v>
      </c>
      <c r="D16" s="131" t="s">
        <v>13</v>
      </c>
      <c r="E16" s="132" t="s">
        <v>13</v>
      </c>
      <c r="F16" s="130" t="s">
        <v>13</v>
      </c>
      <c r="G16" s="131" t="s">
        <v>13</v>
      </c>
      <c r="H16" s="132" t="s">
        <v>13</v>
      </c>
      <c r="I16" s="130" t="s">
        <v>13</v>
      </c>
      <c r="J16" s="131" t="s">
        <v>13</v>
      </c>
      <c r="K16" s="132" t="s">
        <v>13</v>
      </c>
      <c r="L16" s="130">
        <v>3</v>
      </c>
      <c r="M16" s="131">
        <v>4</v>
      </c>
      <c r="N16" s="132">
        <f>+M16+L16</f>
        <v>7</v>
      </c>
      <c r="O16" s="130">
        <v>11</v>
      </c>
      <c r="P16" s="131">
        <v>0</v>
      </c>
      <c r="Q16" s="132">
        <f>+P16+O16</f>
        <v>11</v>
      </c>
      <c r="R16" s="130" t="s">
        <v>13</v>
      </c>
      <c r="S16" s="131" t="s">
        <v>13</v>
      </c>
      <c r="T16" s="132" t="s">
        <v>13</v>
      </c>
      <c r="U16" s="130" t="s">
        <v>13</v>
      </c>
      <c r="V16" s="131" t="s">
        <v>13</v>
      </c>
      <c r="W16" s="132" t="s">
        <v>13</v>
      </c>
      <c r="X16" s="452" t="s">
        <v>13</v>
      </c>
      <c r="Y16" s="453" t="s">
        <v>13</v>
      </c>
      <c r="Z16" s="132">
        <f t="shared" ref="Z16" si="10">N16+Q16</f>
        <v>18</v>
      </c>
      <c r="AA16" s="158"/>
    </row>
    <row r="17" spans="1:27" ht="31.5" customHeight="1" x14ac:dyDescent="0.25">
      <c r="A17" s="378"/>
      <c r="B17" s="125" t="s">
        <v>14</v>
      </c>
      <c r="C17" s="126" t="s">
        <v>15</v>
      </c>
      <c r="D17" s="127" t="s">
        <v>15</v>
      </c>
      <c r="E17" s="128" t="s">
        <v>15</v>
      </c>
      <c r="F17" s="126" t="s">
        <v>15</v>
      </c>
      <c r="G17" s="127" t="s">
        <v>15</v>
      </c>
      <c r="H17" s="128" t="s">
        <v>15</v>
      </c>
      <c r="I17" s="126" t="s">
        <v>15</v>
      </c>
      <c r="J17" s="127" t="s">
        <v>15</v>
      </c>
      <c r="K17" s="128" t="s">
        <v>15</v>
      </c>
      <c r="L17" s="126">
        <f t="shared" ref="L17:Q17" si="11">L16/L$28</f>
        <v>8.3333333333333329E-2</v>
      </c>
      <c r="M17" s="127">
        <f t="shared" si="11"/>
        <v>0.18181818181818182</v>
      </c>
      <c r="N17" s="128">
        <f t="shared" si="11"/>
        <v>0.1206896551724138</v>
      </c>
      <c r="O17" s="126">
        <f t="shared" si="11"/>
        <v>0.17741935483870969</v>
      </c>
      <c r="P17" s="127">
        <f t="shared" si="11"/>
        <v>0</v>
      </c>
      <c r="Q17" s="128">
        <f t="shared" si="11"/>
        <v>0.14864864864864866</v>
      </c>
      <c r="R17" s="126" t="s">
        <v>15</v>
      </c>
      <c r="S17" s="127" t="s">
        <v>15</v>
      </c>
      <c r="T17" s="128" t="s">
        <v>15</v>
      </c>
      <c r="U17" s="126" t="s">
        <v>15</v>
      </c>
      <c r="V17" s="127" t="s">
        <v>15</v>
      </c>
      <c r="W17" s="128" t="s">
        <v>15</v>
      </c>
      <c r="X17" s="126" t="s">
        <v>15</v>
      </c>
      <c r="Y17" s="127" t="s">
        <v>15</v>
      </c>
      <c r="Z17" s="128">
        <f t="shared" si="1"/>
        <v>0.13636363636363635</v>
      </c>
      <c r="AA17" s="158"/>
    </row>
    <row r="18" spans="1:27" ht="31.5" customHeight="1" x14ac:dyDescent="0.25">
      <c r="A18" s="378" t="s">
        <v>50</v>
      </c>
      <c r="B18" s="129" t="s">
        <v>12</v>
      </c>
      <c r="C18" s="130" t="s">
        <v>13</v>
      </c>
      <c r="D18" s="131" t="s">
        <v>13</v>
      </c>
      <c r="E18" s="132" t="s">
        <v>13</v>
      </c>
      <c r="F18" s="130" t="s">
        <v>13</v>
      </c>
      <c r="G18" s="131" t="s">
        <v>13</v>
      </c>
      <c r="H18" s="132" t="s">
        <v>13</v>
      </c>
      <c r="I18" s="130" t="s">
        <v>13</v>
      </c>
      <c r="J18" s="131" t="s">
        <v>13</v>
      </c>
      <c r="K18" s="132" t="s">
        <v>13</v>
      </c>
      <c r="L18" s="130">
        <v>2</v>
      </c>
      <c r="M18" s="131">
        <v>2</v>
      </c>
      <c r="N18" s="132">
        <f>+M18+L18</f>
        <v>4</v>
      </c>
      <c r="O18" s="130">
        <v>7</v>
      </c>
      <c r="P18" s="131">
        <v>3</v>
      </c>
      <c r="Q18" s="132">
        <f>+P18+O18</f>
        <v>10</v>
      </c>
      <c r="R18" s="130" t="s">
        <v>13</v>
      </c>
      <c r="S18" s="131" t="s">
        <v>13</v>
      </c>
      <c r="T18" s="132" t="s">
        <v>13</v>
      </c>
      <c r="U18" s="130" t="s">
        <v>13</v>
      </c>
      <c r="V18" s="131" t="s">
        <v>13</v>
      </c>
      <c r="W18" s="132" t="s">
        <v>13</v>
      </c>
      <c r="X18" s="452" t="s">
        <v>13</v>
      </c>
      <c r="Y18" s="453" t="s">
        <v>13</v>
      </c>
      <c r="Z18" s="132">
        <f t="shared" ref="Z18" si="12">N18+Q18</f>
        <v>14</v>
      </c>
      <c r="AA18" s="158"/>
    </row>
    <row r="19" spans="1:27" ht="31.5" customHeight="1" x14ac:dyDescent="0.25">
      <c r="A19" s="378"/>
      <c r="B19" s="125" t="s">
        <v>14</v>
      </c>
      <c r="C19" s="126" t="s">
        <v>15</v>
      </c>
      <c r="D19" s="127" t="s">
        <v>15</v>
      </c>
      <c r="E19" s="128" t="s">
        <v>15</v>
      </c>
      <c r="F19" s="126" t="s">
        <v>15</v>
      </c>
      <c r="G19" s="127" t="s">
        <v>15</v>
      </c>
      <c r="H19" s="128" t="s">
        <v>15</v>
      </c>
      <c r="I19" s="126" t="s">
        <v>15</v>
      </c>
      <c r="J19" s="127" t="s">
        <v>15</v>
      </c>
      <c r="K19" s="128" t="s">
        <v>15</v>
      </c>
      <c r="L19" s="126">
        <f t="shared" ref="L19:Q19" si="13">L18/L$28</f>
        <v>5.5555555555555552E-2</v>
      </c>
      <c r="M19" s="127">
        <f t="shared" si="13"/>
        <v>9.0909090909090912E-2</v>
      </c>
      <c r="N19" s="128">
        <f t="shared" si="13"/>
        <v>6.8965517241379309E-2</v>
      </c>
      <c r="O19" s="126">
        <f t="shared" si="13"/>
        <v>0.11290322580645161</v>
      </c>
      <c r="P19" s="127">
        <f t="shared" si="13"/>
        <v>0.25</v>
      </c>
      <c r="Q19" s="128">
        <f t="shared" si="13"/>
        <v>0.13513513513513514</v>
      </c>
      <c r="R19" s="126" t="s">
        <v>15</v>
      </c>
      <c r="S19" s="127" t="s">
        <v>15</v>
      </c>
      <c r="T19" s="128" t="s">
        <v>15</v>
      </c>
      <c r="U19" s="126" t="s">
        <v>15</v>
      </c>
      <c r="V19" s="127" t="s">
        <v>15</v>
      </c>
      <c r="W19" s="128" t="s">
        <v>15</v>
      </c>
      <c r="X19" s="126" t="s">
        <v>15</v>
      </c>
      <c r="Y19" s="127" t="s">
        <v>15</v>
      </c>
      <c r="Z19" s="128">
        <f t="shared" si="1"/>
        <v>0.10606060606060606</v>
      </c>
      <c r="AA19" s="158"/>
    </row>
    <row r="20" spans="1:27" ht="31.5" customHeight="1" x14ac:dyDescent="0.25">
      <c r="A20" s="378" t="s">
        <v>51</v>
      </c>
      <c r="B20" s="129" t="s">
        <v>12</v>
      </c>
      <c r="C20" s="130" t="s">
        <v>13</v>
      </c>
      <c r="D20" s="131" t="s">
        <v>13</v>
      </c>
      <c r="E20" s="132" t="s">
        <v>13</v>
      </c>
      <c r="F20" s="130" t="s">
        <v>13</v>
      </c>
      <c r="G20" s="131" t="s">
        <v>13</v>
      </c>
      <c r="H20" s="132" t="s">
        <v>13</v>
      </c>
      <c r="I20" s="130" t="s">
        <v>13</v>
      </c>
      <c r="J20" s="131" t="s">
        <v>13</v>
      </c>
      <c r="K20" s="132" t="s">
        <v>13</v>
      </c>
      <c r="L20" s="130">
        <v>5</v>
      </c>
      <c r="M20" s="131">
        <v>0</v>
      </c>
      <c r="N20" s="132">
        <f>+M20+L20</f>
        <v>5</v>
      </c>
      <c r="O20" s="130">
        <v>7</v>
      </c>
      <c r="P20" s="131">
        <v>1</v>
      </c>
      <c r="Q20" s="132">
        <f>+P20+O20</f>
        <v>8</v>
      </c>
      <c r="R20" s="130" t="s">
        <v>13</v>
      </c>
      <c r="S20" s="131" t="s">
        <v>13</v>
      </c>
      <c r="T20" s="132" t="s">
        <v>13</v>
      </c>
      <c r="U20" s="130" t="s">
        <v>13</v>
      </c>
      <c r="V20" s="131" t="s">
        <v>13</v>
      </c>
      <c r="W20" s="132" t="s">
        <v>13</v>
      </c>
      <c r="X20" s="452" t="s">
        <v>13</v>
      </c>
      <c r="Y20" s="453" t="s">
        <v>13</v>
      </c>
      <c r="Z20" s="132">
        <f t="shared" ref="Z20" si="14">N20+Q20</f>
        <v>13</v>
      </c>
      <c r="AA20" s="158"/>
    </row>
    <row r="21" spans="1:27" ht="31.5" customHeight="1" x14ac:dyDescent="0.25">
      <c r="A21" s="378"/>
      <c r="B21" s="125" t="s">
        <v>14</v>
      </c>
      <c r="C21" s="126" t="s">
        <v>15</v>
      </c>
      <c r="D21" s="127" t="s">
        <v>15</v>
      </c>
      <c r="E21" s="128" t="s">
        <v>15</v>
      </c>
      <c r="F21" s="126" t="s">
        <v>15</v>
      </c>
      <c r="G21" s="127" t="s">
        <v>15</v>
      </c>
      <c r="H21" s="128" t="s">
        <v>15</v>
      </c>
      <c r="I21" s="126" t="s">
        <v>15</v>
      </c>
      <c r="J21" s="127" t="s">
        <v>15</v>
      </c>
      <c r="K21" s="128" t="s">
        <v>15</v>
      </c>
      <c r="L21" s="126">
        <f t="shared" ref="L21:Q21" si="15">L20/L$28</f>
        <v>0.1388888888888889</v>
      </c>
      <c r="M21" s="127">
        <f t="shared" si="15"/>
        <v>0</v>
      </c>
      <c r="N21" s="128">
        <f t="shared" si="15"/>
        <v>8.6206896551724144E-2</v>
      </c>
      <c r="O21" s="126">
        <f t="shared" si="15"/>
        <v>0.11290322580645161</v>
      </c>
      <c r="P21" s="127">
        <f t="shared" si="15"/>
        <v>8.3333333333333329E-2</v>
      </c>
      <c r="Q21" s="128">
        <f t="shared" si="15"/>
        <v>0.10810810810810811</v>
      </c>
      <c r="R21" s="126" t="s">
        <v>15</v>
      </c>
      <c r="S21" s="127" t="s">
        <v>15</v>
      </c>
      <c r="T21" s="128" t="s">
        <v>15</v>
      </c>
      <c r="U21" s="126" t="s">
        <v>15</v>
      </c>
      <c r="V21" s="127" t="s">
        <v>15</v>
      </c>
      <c r="W21" s="128" t="s">
        <v>15</v>
      </c>
      <c r="X21" s="126" t="s">
        <v>15</v>
      </c>
      <c r="Y21" s="127" t="s">
        <v>15</v>
      </c>
      <c r="Z21" s="128">
        <f t="shared" si="1"/>
        <v>9.8484848484848481E-2</v>
      </c>
      <c r="AA21" s="158"/>
    </row>
    <row r="22" spans="1:27" ht="31.5" customHeight="1" x14ac:dyDescent="0.25">
      <c r="A22" s="378" t="s">
        <v>52</v>
      </c>
      <c r="B22" s="129" t="s">
        <v>12</v>
      </c>
      <c r="C22" s="130" t="s">
        <v>13</v>
      </c>
      <c r="D22" s="131" t="s">
        <v>13</v>
      </c>
      <c r="E22" s="132" t="s">
        <v>13</v>
      </c>
      <c r="F22" s="130" t="s">
        <v>13</v>
      </c>
      <c r="G22" s="131" t="s">
        <v>13</v>
      </c>
      <c r="H22" s="132" t="s">
        <v>13</v>
      </c>
      <c r="I22" s="130" t="s">
        <v>13</v>
      </c>
      <c r="J22" s="131" t="s">
        <v>13</v>
      </c>
      <c r="K22" s="132" t="s">
        <v>13</v>
      </c>
      <c r="L22" s="130">
        <v>1</v>
      </c>
      <c r="M22" s="131">
        <v>0</v>
      </c>
      <c r="N22" s="132">
        <f>+M22+L22</f>
        <v>1</v>
      </c>
      <c r="O22" s="130">
        <v>3</v>
      </c>
      <c r="P22" s="131">
        <v>1</v>
      </c>
      <c r="Q22" s="132">
        <f>+P22+O22</f>
        <v>4</v>
      </c>
      <c r="R22" s="130" t="s">
        <v>13</v>
      </c>
      <c r="S22" s="131" t="s">
        <v>13</v>
      </c>
      <c r="T22" s="132" t="s">
        <v>13</v>
      </c>
      <c r="U22" s="130" t="s">
        <v>13</v>
      </c>
      <c r="V22" s="131" t="s">
        <v>13</v>
      </c>
      <c r="W22" s="132" t="s">
        <v>13</v>
      </c>
      <c r="X22" s="452" t="s">
        <v>13</v>
      </c>
      <c r="Y22" s="453" t="s">
        <v>13</v>
      </c>
      <c r="Z22" s="132">
        <f t="shared" ref="Z22" si="16">N22+Q22</f>
        <v>5</v>
      </c>
      <c r="AA22" s="158"/>
    </row>
    <row r="23" spans="1:27" ht="31.5" customHeight="1" x14ac:dyDescent="0.25">
      <c r="A23" s="378"/>
      <c r="B23" s="125" t="s">
        <v>14</v>
      </c>
      <c r="C23" s="126" t="s">
        <v>15</v>
      </c>
      <c r="D23" s="127" t="s">
        <v>15</v>
      </c>
      <c r="E23" s="128" t="s">
        <v>15</v>
      </c>
      <c r="F23" s="126" t="s">
        <v>15</v>
      </c>
      <c r="G23" s="127" t="s">
        <v>15</v>
      </c>
      <c r="H23" s="128" t="s">
        <v>15</v>
      </c>
      <c r="I23" s="126" t="s">
        <v>15</v>
      </c>
      <c r="J23" s="127" t="s">
        <v>15</v>
      </c>
      <c r="K23" s="128" t="s">
        <v>15</v>
      </c>
      <c r="L23" s="126">
        <f t="shared" ref="L23:Q23" si="17">L22/L$28</f>
        <v>2.7777777777777776E-2</v>
      </c>
      <c r="M23" s="127">
        <f t="shared" si="17"/>
        <v>0</v>
      </c>
      <c r="N23" s="128">
        <f t="shared" si="17"/>
        <v>1.7241379310344827E-2</v>
      </c>
      <c r="O23" s="126">
        <f t="shared" si="17"/>
        <v>4.8387096774193547E-2</v>
      </c>
      <c r="P23" s="127">
        <f t="shared" si="17"/>
        <v>8.3333333333333329E-2</v>
      </c>
      <c r="Q23" s="128">
        <f t="shared" si="17"/>
        <v>5.4054054054054057E-2</v>
      </c>
      <c r="R23" s="126" t="s">
        <v>15</v>
      </c>
      <c r="S23" s="127" t="s">
        <v>15</v>
      </c>
      <c r="T23" s="128" t="s">
        <v>15</v>
      </c>
      <c r="U23" s="126" t="s">
        <v>15</v>
      </c>
      <c r="V23" s="127" t="s">
        <v>15</v>
      </c>
      <c r="W23" s="128" t="s">
        <v>15</v>
      </c>
      <c r="X23" s="126" t="s">
        <v>15</v>
      </c>
      <c r="Y23" s="127" t="s">
        <v>15</v>
      </c>
      <c r="Z23" s="128">
        <f t="shared" si="1"/>
        <v>3.787878787878788E-2</v>
      </c>
      <c r="AA23" s="158"/>
    </row>
    <row r="24" spans="1:27" ht="31.5" customHeight="1" x14ac:dyDescent="0.25">
      <c r="A24" s="378" t="s">
        <v>53</v>
      </c>
      <c r="B24" s="129" t="s">
        <v>12</v>
      </c>
      <c r="C24" s="130" t="s">
        <v>13</v>
      </c>
      <c r="D24" s="131" t="s">
        <v>13</v>
      </c>
      <c r="E24" s="132" t="s">
        <v>13</v>
      </c>
      <c r="F24" s="130" t="s">
        <v>13</v>
      </c>
      <c r="G24" s="131" t="s">
        <v>13</v>
      </c>
      <c r="H24" s="132" t="s">
        <v>13</v>
      </c>
      <c r="I24" s="130" t="s">
        <v>13</v>
      </c>
      <c r="J24" s="131" t="s">
        <v>13</v>
      </c>
      <c r="K24" s="132" t="s">
        <v>13</v>
      </c>
      <c r="L24" s="130">
        <v>1</v>
      </c>
      <c r="M24" s="131">
        <v>0</v>
      </c>
      <c r="N24" s="132">
        <f>+M24+L24</f>
        <v>1</v>
      </c>
      <c r="O24" s="130">
        <v>3</v>
      </c>
      <c r="P24" s="131">
        <v>0</v>
      </c>
      <c r="Q24" s="132">
        <f>+P24+O24</f>
        <v>3</v>
      </c>
      <c r="R24" s="130" t="s">
        <v>13</v>
      </c>
      <c r="S24" s="131" t="s">
        <v>13</v>
      </c>
      <c r="T24" s="132" t="s">
        <v>13</v>
      </c>
      <c r="U24" s="130" t="s">
        <v>13</v>
      </c>
      <c r="V24" s="131" t="s">
        <v>13</v>
      </c>
      <c r="W24" s="132" t="s">
        <v>13</v>
      </c>
      <c r="X24" s="452" t="s">
        <v>13</v>
      </c>
      <c r="Y24" s="453" t="s">
        <v>13</v>
      </c>
      <c r="Z24" s="132">
        <f t="shared" ref="Z24" si="18">N24+Q24</f>
        <v>4</v>
      </c>
      <c r="AA24" s="158"/>
    </row>
    <row r="25" spans="1:27" ht="31.5" customHeight="1" x14ac:dyDescent="0.25">
      <c r="A25" s="378"/>
      <c r="B25" s="125" t="s">
        <v>14</v>
      </c>
      <c r="C25" s="126" t="s">
        <v>15</v>
      </c>
      <c r="D25" s="127" t="s">
        <v>15</v>
      </c>
      <c r="E25" s="128" t="s">
        <v>15</v>
      </c>
      <c r="F25" s="126" t="s">
        <v>15</v>
      </c>
      <c r="G25" s="127" t="s">
        <v>15</v>
      </c>
      <c r="H25" s="128" t="s">
        <v>15</v>
      </c>
      <c r="I25" s="126" t="s">
        <v>15</v>
      </c>
      <c r="J25" s="127" t="s">
        <v>15</v>
      </c>
      <c r="K25" s="128" t="s">
        <v>15</v>
      </c>
      <c r="L25" s="126">
        <f t="shared" ref="L25:Q25" si="19">L24/L$28</f>
        <v>2.7777777777777776E-2</v>
      </c>
      <c r="M25" s="127">
        <f t="shared" si="19"/>
        <v>0</v>
      </c>
      <c r="N25" s="128">
        <f t="shared" si="19"/>
        <v>1.7241379310344827E-2</v>
      </c>
      <c r="O25" s="126">
        <f t="shared" si="19"/>
        <v>4.8387096774193547E-2</v>
      </c>
      <c r="P25" s="127">
        <f t="shared" si="19"/>
        <v>0</v>
      </c>
      <c r="Q25" s="128">
        <f t="shared" si="19"/>
        <v>4.0540540540540543E-2</v>
      </c>
      <c r="R25" s="126" t="s">
        <v>15</v>
      </c>
      <c r="S25" s="127" t="s">
        <v>15</v>
      </c>
      <c r="T25" s="128" t="s">
        <v>15</v>
      </c>
      <c r="U25" s="126" t="s">
        <v>15</v>
      </c>
      <c r="V25" s="127" t="s">
        <v>15</v>
      </c>
      <c r="W25" s="128" t="s">
        <v>15</v>
      </c>
      <c r="X25" s="126" t="s">
        <v>15</v>
      </c>
      <c r="Y25" s="127" t="s">
        <v>15</v>
      </c>
      <c r="Z25" s="128">
        <f t="shared" si="1"/>
        <v>3.0303030303030304E-2</v>
      </c>
      <c r="AA25" s="158"/>
    </row>
    <row r="26" spans="1:27" ht="31.5" customHeight="1" x14ac:dyDescent="0.25">
      <c r="A26" s="378" t="s">
        <v>54</v>
      </c>
      <c r="B26" s="129" t="s">
        <v>12</v>
      </c>
      <c r="C26" s="130" t="s">
        <v>13</v>
      </c>
      <c r="D26" s="131" t="s">
        <v>13</v>
      </c>
      <c r="E26" s="132" t="s">
        <v>13</v>
      </c>
      <c r="F26" s="130" t="s">
        <v>13</v>
      </c>
      <c r="G26" s="131" t="s">
        <v>13</v>
      </c>
      <c r="H26" s="132" t="s">
        <v>13</v>
      </c>
      <c r="I26" s="130" t="s">
        <v>13</v>
      </c>
      <c r="J26" s="131" t="s">
        <v>13</v>
      </c>
      <c r="K26" s="132" t="s">
        <v>13</v>
      </c>
      <c r="L26" s="130">
        <v>1</v>
      </c>
      <c r="M26" s="131">
        <v>0</v>
      </c>
      <c r="N26" s="132">
        <f>+M26+L26</f>
        <v>1</v>
      </c>
      <c r="O26" s="130">
        <v>3</v>
      </c>
      <c r="P26" s="131">
        <v>2</v>
      </c>
      <c r="Q26" s="132">
        <f>+P26+O26</f>
        <v>5</v>
      </c>
      <c r="R26" s="130" t="s">
        <v>13</v>
      </c>
      <c r="S26" s="131" t="s">
        <v>13</v>
      </c>
      <c r="T26" s="132" t="s">
        <v>13</v>
      </c>
      <c r="U26" s="130" t="s">
        <v>13</v>
      </c>
      <c r="V26" s="131" t="s">
        <v>13</v>
      </c>
      <c r="W26" s="132" t="s">
        <v>13</v>
      </c>
      <c r="X26" s="452" t="s">
        <v>13</v>
      </c>
      <c r="Y26" s="453" t="s">
        <v>13</v>
      </c>
      <c r="Z26" s="132">
        <f t="shared" ref="Z26" si="20">N26+Q26</f>
        <v>6</v>
      </c>
      <c r="AA26" s="158"/>
    </row>
    <row r="27" spans="1:27" ht="31.5" customHeight="1" thickBot="1" x14ac:dyDescent="0.3">
      <c r="A27" s="381"/>
      <c r="B27" s="133" t="s">
        <v>14</v>
      </c>
      <c r="C27" s="134" t="s">
        <v>15</v>
      </c>
      <c r="D27" s="135" t="s">
        <v>15</v>
      </c>
      <c r="E27" s="136" t="s">
        <v>15</v>
      </c>
      <c r="F27" s="134" t="s">
        <v>15</v>
      </c>
      <c r="G27" s="135" t="s">
        <v>15</v>
      </c>
      <c r="H27" s="136" t="s">
        <v>15</v>
      </c>
      <c r="I27" s="134" t="s">
        <v>15</v>
      </c>
      <c r="J27" s="135" t="s">
        <v>15</v>
      </c>
      <c r="K27" s="136" t="s">
        <v>15</v>
      </c>
      <c r="L27" s="134">
        <f t="shared" ref="L27:Q27" si="21">L26/L$28</f>
        <v>2.7777777777777776E-2</v>
      </c>
      <c r="M27" s="135">
        <f t="shared" si="21"/>
        <v>0</v>
      </c>
      <c r="N27" s="136">
        <f t="shared" si="21"/>
        <v>1.7241379310344827E-2</v>
      </c>
      <c r="O27" s="134">
        <f t="shared" si="21"/>
        <v>4.8387096774193547E-2</v>
      </c>
      <c r="P27" s="135">
        <f t="shared" si="21"/>
        <v>0.16666666666666666</v>
      </c>
      <c r="Q27" s="136">
        <f t="shared" si="21"/>
        <v>6.7567567567567571E-2</v>
      </c>
      <c r="R27" s="134" t="s">
        <v>15</v>
      </c>
      <c r="S27" s="135" t="s">
        <v>15</v>
      </c>
      <c r="T27" s="136" t="s">
        <v>15</v>
      </c>
      <c r="U27" s="134" t="s">
        <v>15</v>
      </c>
      <c r="V27" s="135" t="s">
        <v>15</v>
      </c>
      <c r="W27" s="136" t="s">
        <v>15</v>
      </c>
      <c r="X27" s="134" t="s">
        <v>15</v>
      </c>
      <c r="Y27" s="135" t="s">
        <v>15</v>
      </c>
      <c r="Z27" s="136">
        <f t="shared" si="1"/>
        <v>4.5454545454545456E-2</v>
      </c>
      <c r="AA27" s="158"/>
    </row>
    <row r="28" spans="1:27" ht="31.5" customHeight="1" x14ac:dyDescent="0.25">
      <c r="A28" s="374" t="s">
        <v>55</v>
      </c>
      <c r="B28" s="121" t="s">
        <v>12</v>
      </c>
      <c r="C28" s="137">
        <v>0</v>
      </c>
      <c r="D28" s="138">
        <v>0</v>
      </c>
      <c r="E28" s="139">
        <v>0</v>
      </c>
      <c r="F28" s="137">
        <v>0</v>
      </c>
      <c r="G28" s="138">
        <v>0</v>
      </c>
      <c r="H28" s="139">
        <v>0</v>
      </c>
      <c r="I28" s="137">
        <v>0</v>
      </c>
      <c r="J28" s="138">
        <v>0</v>
      </c>
      <c r="K28" s="139">
        <v>0</v>
      </c>
      <c r="L28" s="137">
        <f>+L6+L8+L10+L12+L14+L16+L18+L20+L22+L24+L26</f>
        <v>36</v>
      </c>
      <c r="M28" s="140">
        <f>+M6+M8+M10+M12+M14+M16+M18+M20+M22+M24+M26</f>
        <v>22</v>
      </c>
      <c r="N28" s="139">
        <f>+M28+L28</f>
        <v>58</v>
      </c>
      <c r="O28" s="137">
        <f>+O6+O8+O10+O12+O14+O16+O18+O20+O22+O24+O26</f>
        <v>62</v>
      </c>
      <c r="P28" s="140">
        <f>+P6+P8+P10+P12+P14+P16+P18+P20+P22+P24+P26</f>
        <v>12</v>
      </c>
      <c r="Q28" s="139">
        <f>+P28+O28</f>
        <v>74</v>
      </c>
      <c r="R28" s="137">
        <v>0</v>
      </c>
      <c r="S28" s="138">
        <v>0</v>
      </c>
      <c r="T28" s="139">
        <v>0</v>
      </c>
      <c r="U28" s="137">
        <v>0</v>
      </c>
      <c r="V28" s="138">
        <v>0</v>
      </c>
      <c r="W28" s="139">
        <v>0</v>
      </c>
      <c r="X28" s="137">
        <v>0</v>
      </c>
      <c r="Y28" s="138">
        <v>0</v>
      </c>
      <c r="Z28" s="139">
        <f t="shared" ref="Z28" si="22">N28+Q28</f>
        <v>132</v>
      </c>
      <c r="AA28" s="158"/>
    </row>
    <row r="29" spans="1:27" ht="31.5" customHeight="1" thickBot="1" x14ac:dyDescent="0.3">
      <c r="A29" s="382"/>
      <c r="B29" s="141" t="s">
        <v>14</v>
      </c>
      <c r="C29" s="142" t="s">
        <v>15</v>
      </c>
      <c r="D29" s="143" t="s">
        <v>15</v>
      </c>
      <c r="E29" s="144" t="s">
        <v>15</v>
      </c>
      <c r="F29" s="142" t="s">
        <v>15</v>
      </c>
      <c r="G29" s="143" t="s">
        <v>15</v>
      </c>
      <c r="H29" s="144" t="s">
        <v>15</v>
      </c>
      <c r="I29" s="142" t="s">
        <v>15</v>
      </c>
      <c r="J29" s="143" t="s">
        <v>15</v>
      </c>
      <c r="K29" s="144" t="s">
        <v>15</v>
      </c>
      <c r="L29" s="142">
        <f t="shared" ref="L29:Q29" si="23">L28/L$28</f>
        <v>1</v>
      </c>
      <c r="M29" s="145">
        <f t="shared" si="23"/>
        <v>1</v>
      </c>
      <c r="N29" s="144">
        <f t="shared" si="23"/>
        <v>1</v>
      </c>
      <c r="O29" s="142">
        <f t="shared" si="23"/>
        <v>1</v>
      </c>
      <c r="P29" s="145">
        <f t="shared" si="23"/>
        <v>1</v>
      </c>
      <c r="Q29" s="144">
        <f t="shared" si="23"/>
        <v>1</v>
      </c>
      <c r="R29" s="142" t="s">
        <v>15</v>
      </c>
      <c r="S29" s="143" t="s">
        <v>15</v>
      </c>
      <c r="T29" s="144" t="s">
        <v>15</v>
      </c>
      <c r="U29" s="142" t="s">
        <v>15</v>
      </c>
      <c r="V29" s="143" t="s">
        <v>15</v>
      </c>
      <c r="W29" s="144" t="s">
        <v>15</v>
      </c>
      <c r="X29" s="454" t="s">
        <v>15</v>
      </c>
      <c r="Y29" s="455" t="s">
        <v>15</v>
      </c>
      <c r="Z29" s="144">
        <f t="shared" si="1"/>
        <v>1</v>
      </c>
      <c r="AA29" s="158"/>
    </row>
    <row r="30" spans="1:27" ht="31.5" customHeight="1" thickBot="1" x14ac:dyDescent="0.3">
      <c r="A30" s="146"/>
      <c r="B30" s="147"/>
      <c r="C30" s="148"/>
      <c r="D30" s="148"/>
      <c r="E30" s="148"/>
      <c r="F30" s="148"/>
      <c r="G30" s="148"/>
      <c r="H30" s="148"/>
      <c r="I30" s="148"/>
      <c r="J30" s="148"/>
      <c r="K30" s="148"/>
      <c r="L30" s="148"/>
      <c r="M30" s="148"/>
      <c r="N30" s="148"/>
      <c r="O30" s="148"/>
      <c r="P30" s="148"/>
      <c r="Q30" s="148"/>
      <c r="R30" s="148"/>
      <c r="S30" s="148"/>
      <c r="T30" s="148"/>
      <c r="U30" s="148"/>
      <c r="V30" s="148"/>
      <c r="W30" s="148"/>
      <c r="X30" s="148"/>
      <c r="Y30" s="148"/>
      <c r="Z30" s="148"/>
      <c r="AA30" s="158"/>
    </row>
    <row r="31" spans="1:27" ht="42" customHeight="1" x14ac:dyDescent="0.25">
      <c r="A31" s="149" t="s">
        <v>56</v>
      </c>
      <c r="B31" s="150" t="s">
        <v>20</v>
      </c>
      <c r="C31" s="122" t="s">
        <v>13</v>
      </c>
      <c r="D31" s="123" t="s">
        <v>13</v>
      </c>
      <c r="E31" s="124" t="s">
        <v>13</v>
      </c>
      <c r="F31" s="122" t="s">
        <v>13</v>
      </c>
      <c r="G31" s="123" t="s">
        <v>13</v>
      </c>
      <c r="H31" s="124" t="s">
        <v>13</v>
      </c>
      <c r="I31" s="122" t="s">
        <v>13</v>
      </c>
      <c r="J31" s="123" t="s">
        <v>13</v>
      </c>
      <c r="K31" s="124" t="s">
        <v>13</v>
      </c>
      <c r="L31" s="122">
        <v>0</v>
      </c>
      <c r="M31" s="123">
        <v>1</v>
      </c>
      <c r="N31" s="124">
        <f>+M31+L31</f>
        <v>1</v>
      </c>
      <c r="O31" s="122">
        <v>0</v>
      </c>
      <c r="P31" s="123">
        <v>0</v>
      </c>
      <c r="Q31" s="124">
        <f>+P31+O31</f>
        <v>0</v>
      </c>
      <c r="R31" s="122" t="s">
        <v>13</v>
      </c>
      <c r="S31" s="123" t="s">
        <v>13</v>
      </c>
      <c r="T31" s="124" t="s">
        <v>13</v>
      </c>
      <c r="U31" s="122" t="s">
        <v>13</v>
      </c>
      <c r="V31" s="123" t="s">
        <v>13</v>
      </c>
      <c r="W31" s="124" t="s">
        <v>13</v>
      </c>
      <c r="X31" s="122">
        <v>0</v>
      </c>
      <c r="Y31" s="123">
        <v>1</v>
      </c>
      <c r="Z31" s="124">
        <v>1</v>
      </c>
      <c r="AA31" s="158"/>
    </row>
    <row r="32" spans="1:27" ht="43.5" customHeight="1" thickBot="1" x14ac:dyDescent="0.3">
      <c r="A32" s="151" t="s">
        <v>57</v>
      </c>
      <c r="B32" s="152" t="s">
        <v>20</v>
      </c>
      <c r="C32" s="383" t="s">
        <v>13</v>
      </c>
      <c r="D32" s="383"/>
      <c r="E32" s="383"/>
      <c r="F32" s="384">
        <v>5354</v>
      </c>
      <c r="G32" s="385"/>
      <c r="H32" s="386"/>
      <c r="I32" s="384" t="s">
        <v>13</v>
      </c>
      <c r="J32" s="385"/>
      <c r="K32" s="386"/>
      <c r="L32" s="384">
        <f>+L33-N28-N31</f>
        <v>0</v>
      </c>
      <c r="M32" s="385"/>
      <c r="N32" s="386"/>
      <c r="O32" s="384">
        <f>+O33-Q28-Q31</f>
        <v>0</v>
      </c>
      <c r="P32" s="385"/>
      <c r="Q32" s="386"/>
      <c r="R32" s="384" t="s">
        <v>13</v>
      </c>
      <c r="S32" s="385"/>
      <c r="T32" s="386"/>
      <c r="U32" s="384" t="s">
        <v>13</v>
      </c>
      <c r="V32" s="385"/>
      <c r="W32" s="386"/>
      <c r="X32" s="383">
        <f>+X33-Z28-Z31</f>
        <v>5354</v>
      </c>
      <c r="Y32" s="383"/>
      <c r="Z32" s="383"/>
      <c r="AA32" s="158"/>
    </row>
    <row r="33" spans="1:27" ht="51.75" customHeight="1" thickBot="1" x14ac:dyDescent="0.3">
      <c r="A33" s="153" t="s">
        <v>21</v>
      </c>
      <c r="B33" s="154" t="s">
        <v>20</v>
      </c>
      <c r="C33" s="387" t="s">
        <v>13</v>
      </c>
      <c r="D33" s="388"/>
      <c r="E33" s="389"/>
      <c r="F33" s="387">
        <v>5354</v>
      </c>
      <c r="G33" s="388"/>
      <c r="H33" s="389"/>
      <c r="I33" s="387" t="s">
        <v>13</v>
      </c>
      <c r="J33" s="388"/>
      <c r="K33" s="389"/>
      <c r="L33" s="387">
        <v>59</v>
      </c>
      <c r="M33" s="388"/>
      <c r="N33" s="389"/>
      <c r="O33" s="387">
        <v>74</v>
      </c>
      <c r="P33" s="388"/>
      <c r="Q33" s="389"/>
      <c r="R33" s="387" t="s">
        <v>13</v>
      </c>
      <c r="S33" s="388"/>
      <c r="T33" s="389"/>
      <c r="U33" s="387" t="s">
        <v>13</v>
      </c>
      <c r="V33" s="388"/>
      <c r="W33" s="389"/>
      <c r="X33" s="390">
        <f>+F33+L33+O33</f>
        <v>5487</v>
      </c>
      <c r="Y33" s="391"/>
      <c r="Z33" s="392"/>
      <c r="AA33" s="158"/>
    </row>
    <row r="34" spans="1:27" ht="30.6" customHeight="1" thickBot="1" x14ac:dyDescent="0.3">
      <c r="A34" s="155"/>
      <c r="B34" s="156"/>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c r="AA34" s="158"/>
    </row>
    <row r="35" spans="1:27" ht="36.75" customHeight="1" x14ac:dyDescent="0.25">
      <c r="A35" s="393"/>
      <c r="B35" s="394"/>
      <c r="C35" s="394"/>
      <c r="D35" s="394"/>
      <c r="E35" s="394"/>
      <c r="F35" s="395"/>
      <c r="G35" s="395"/>
      <c r="H35" s="395"/>
      <c r="I35" s="395"/>
      <c r="J35" s="395"/>
      <c r="K35" s="395"/>
      <c r="L35" s="395"/>
      <c r="M35" s="395"/>
      <c r="N35" s="395"/>
      <c r="O35" s="395"/>
      <c r="P35" s="395"/>
      <c r="Q35" s="395"/>
      <c r="R35" s="395"/>
      <c r="S35" s="395"/>
      <c r="T35" s="395"/>
      <c r="U35" s="395"/>
      <c r="V35" s="395"/>
      <c r="W35" s="395"/>
      <c r="X35" s="395"/>
      <c r="Y35" s="395"/>
      <c r="Z35" s="396"/>
      <c r="AA35" s="158"/>
    </row>
    <row r="36" spans="1:27" ht="44.25" customHeight="1" x14ac:dyDescent="0.25">
      <c r="A36" s="403" t="s">
        <v>23</v>
      </c>
      <c r="B36" s="404"/>
      <c r="C36" s="400">
        <v>0</v>
      </c>
      <c r="D36" s="401"/>
      <c r="E36" s="402"/>
      <c r="F36" s="400">
        <v>0</v>
      </c>
      <c r="G36" s="401"/>
      <c r="H36" s="402"/>
      <c r="I36" s="400">
        <v>0</v>
      </c>
      <c r="J36" s="401">
        <v>2</v>
      </c>
      <c r="K36" s="402">
        <v>2</v>
      </c>
      <c r="L36" s="400">
        <v>1</v>
      </c>
      <c r="M36" s="401">
        <v>2</v>
      </c>
      <c r="N36" s="402">
        <v>2</v>
      </c>
      <c r="O36" s="400">
        <v>1</v>
      </c>
      <c r="P36" s="401">
        <v>1</v>
      </c>
      <c r="Q36" s="402">
        <v>1</v>
      </c>
      <c r="R36" s="400">
        <v>0</v>
      </c>
      <c r="S36" s="401">
        <v>0</v>
      </c>
      <c r="T36" s="402">
        <v>0</v>
      </c>
      <c r="U36" s="400">
        <v>0</v>
      </c>
      <c r="V36" s="401">
        <v>3</v>
      </c>
      <c r="W36" s="402">
        <v>3</v>
      </c>
      <c r="X36" s="400">
        <f>C36+F36+I36+L36+O36+R36+U36</f>
        <v>2</v>
      </c>
      <c r="Y36" s="401">
        <f t="shared" ref="Y36:Z37" si="24">D36+G36+J36+M36+P36+S36+V36</f>
        <v>8</v>
      </c>
      <c r="Z36" s="402">
        <f t="shared" si="24"/>
        <v>8</v>
      </c>
      <c r="AA36" s="158"/>
    </row>
    <row r="37" spans="1:27" ht="44.25" customHeight="1" thickBot="1" x14ac:dyDescent="0.3">
      <c r="A37" s="405" t="s">
        <v>24</v>
      </c>
      <c r="B37" s="406"/>
      <c r="C37" s="407">
        <v>1</v>
      </c>
      <c r="D37" s="398"/>
      <c r="E37" s="408"/>
      <c r="F37" s="397">
        <v>2</v>
      </c>
      <c r="G37" s="398"/>
      <c r="H37" s="399"/>
      <c r="I37" s="397">
        <v>0</v>
      </c>
      <c r="J37" s="398"/>
      <c r="K37" s="399"/>
      <c r="L37" s="397">
        <v>1</v>
      </c>
      <c r="M37" s="398"/>
      <c r="N37" s="399"/>
      <c r="O37" s="397">
        <v>1</v>
      </c>
      <c r="P37" s="398"/>
      <c r="Q37" s="399"/>
      <c r="R37" s="397">
        <v>0</v>
      </c>
      <c r="S37" s="398"/>
      <c r="T37" s="399"/>
      <c r="U37" s="397">
        <v>0</v>
      </c>
      <c r="V37" s="398"/>
      <c r="W37" s="399"/>
      <c r="X37" s="398">
        <f>C37+F37+I37+L37+O37+R37+U37</f>
        <v>5</v>
      </c>
      <c r="Y37" s="398">
        <f t="shared" si="24"/>
        <v>0</v>
      </c>
      <c r="Z37" s="399">
        <f t="shared" si="24"/>
        <v>0</v>
      </c>
      <c r="AA37" s="158"/>
    </row>
    <row r="38" spans="1:27" ht="27" customHeight="1" x14ac:dyDescent="0.25">
      <c r="A38" s="158" t="s">
        <v>25</v>
      </c>
      <c r="B38" s="158"/>
      <c r="C38" s="158"/>
      <c r="D38" s="158"/>
      <c r="E38" s="158"/>
      <c r="F38" s="158"/>
      <c r="G38" s="158"/>
      <c r="H38" s="158"/>
      <c r="I38" s="158"/>
      <c r="J38" s="158"/>
      <c r="K38" s="158"/>
      <c r="L38" s="158"/>
      <c r="M38" s="158"/>
      <c r="N38" s="158"/>
      <c r="O38" s="158"/>
      <c r="P38" s="158"/>
      <c r="Q38" s="158"/>
      <c r="R38" s="158"/>
      <c r="S38" s="158"/>
      <c r="T38" s="158"/>
      <c r="U38" s="158"/>
      <c r="V38" s="158"/>
      <c r="W38" s="158"/>
      <c r="X38" s="158"/>
      <c r="Y38" s="158"/>
      <c r="Z38" s="158"/>
      <c r="AA38" s="158"/>
    </row>
    <row r="39" spans="1:27" s="458" customFormat="1" ht="64.150000000000006" customHeight="1" x14ac:dyDescent="0.25">
      <c r="A39" s="456" t="s">
        <v>144</v>
      </c>
      <c r="B39" s="456"/>
      <c r="C39" s="456"/>
      <c r="D39" s="456"/>
      <c r="E39" s="456"/>
      <c r="F39" s="456"/>
      <c r="G39" s="456"/>
      <c r="H39" s="456"/>
      <c r="I39" s="456"/>
      <c r="J39" s="456"/>
      <c r="K39" s="456"/>
      <c r="L39" s="456"/>
      <c r="M39" s="456"/>
      <c r="N39" s="456"/>
      <c r="O39" s="456"/>
      <c r="P39" s="456"/>
      <c r="Q39" s="456"/>
      <c r="R39" s="456"/>
      <c r="S39" s="456"/>
      <c r="T39" s="456"/>
      <c r="U39" s="456"/>
      <c r="V39" s="456"/>
      <c r="W39" s="456"/>
      <c r="X39" s="456"/>
      <c r="Y39" s="456"/>
      <c r="Z39" s="456"/>
      <c r="AA39" s="457"/>
    </row>
    <row r="40" spans="1:27" x14ac:dyDescent="0.25">
      <c r="A40" s="158"/>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c r="AA40" s="158"/>
    </row>
    <row r="41" spans="1:27" x14ac:dyDescent="0.25">
      <c r="A41" s="158"/>
      <c r="B41" s="158"/>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c r="AA41" s="158"/>
    </row>
  </sheetData>
  <mergeCells count="67">
    <mergeCell ref="U37:W37"/>
    <mergeCell ref="X37:Z37"/>
    <mergeCell ref="A39:Z39"/>
    <mergeCell ref="R36:T36"/>
    <mergeCell ref="U36:W36"/>
    <mergeCell ref="X36:Z36"/>
    <mergeCell ref="A37:B37"/>
    <mergeCell ref="C37:E37"/>
    <mergeCell ref="F37:H37"/>
    <mergeCell ref="I37:K37"/>
    <mergeCell ref="L37:N37"/>
    <mergeCell ref="O37:Q37"/>
    <mergeCell ref="R37:T37"/>
    <mergeCell ref="A36:B36"/>
    <mergeCell ref="C36:E36"/>
    <mergeCell ref="F36:H36"/>
    <mergeCell ref="I36:K36"/>
    <mergeCell ref="L36:N36"/>
    <mergeCell ref="O36:Q36"/>
    <mergeCell ref="U33:W33"/>
    <mergeCell ref="X33:Z33"/>
    <mergeCell ref="A35:E35"/>
    <mergeCell ref="F35:H35"/>
    <mergeCell ref="I35:K35"/>
    <mergeCell ref="L35:N35"/>
    <mergeCell ref="O35:Q35"/>
    <mergeCell ref="R35:T35"/>
    <mergeCell ref="U35:W35"/>
    <mergeCell ref="X35:Z35"/>
    <mergeCell ref="O32:Q32"/>
    <mergeCell ref="R32:T32"/>
    <mergeCell ref="U32:W32"/>
    <mergeCell ref="X32:Z32"/>
    <mergeCell ref="C33:E33"/>
    <mergeCell ref="F33:H33"/>
    <mergeCell ref="I33:K33"/>
    <mergeCell ref="L33:N33"/>
    <mergeCell ref="O33:Q33"/>
    <mergeCell ref="R33:T33"/>
    <mergeCell ref="A26:A27"/>
    <mergeCell ref="A28:A29"/>
    <mergeCell ref="C32:E32"/>
    <mergeCell ref="F32:H32"/>
    <mergeCell ref="I32:K32"/>
    <mergeCell ref="L32:N32"/>
    <mergeCell ref="A14:A15"/>
    <mergeCell ref="A16:A17"/>
    <mergeCell ref="A18:A19"/>
    <mergeCell ref="A20:A21"/>
    <mergeCell ref="A22:A23"/>
    <mergeCell ref="A24:A25"/>
    <mergeCell ref="U4:W4"/>
    <mergeCell ref="X4:Z4"/>
    <mergeCell ref="A6:A7"/>
    <mergeCell ref="A8:A9"/>
    <mergeCell ref="A10:A11"/>
    <mergeCell ref="A12:A13"/>
    <mergeCell ref="A1:Z1"/>
    <mergeCell ref="A2:Z2"/>
    <mergeCell ref="A3:B5"/>
    <mergeCell ref="C3:Z3"/>
    <mergeCell ref="C4:E4"/>
    <mergeCell ref="F4:H4"/>
    <mergeCell ref="I4:K4"/>
    <mergeCell ref="L4:N4"/>
    <mergeCell ref="O4:Q4"/>
    <mergeCell ref="R4:T4"/>
  </mergeCells>
  <pageMargins left="0.70866141732283472" right="0.70866141732283472" top="0.74803149606299213" bottom="0.74803149606299213" header="0.31496062992125984" footer="0.31496062992125984"/>
  <pageSetup paperSize="8" scale="53" orientation="landscape" copies="2" r:id="rId1"/>
  <headerFooter>
    <oddFooter>&amp;L&amp;F&amp;C&amp;A&amp;R&amp;P de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0B9386-6397-45D3-9429-C199D4BB96ED}">
  <sheetPr>
    <tabColor rgb="FF00FF00"/>
    <pageSetUpPr fitToPage="1"/>
  </sheetPr>
  <dimension ref="A1:J25"/>
  <sheetViews>
    <sheetView zoomScale="59" zoomScaleNormal="59" workbookViewId="0">
      <selection sqref="A1:J1"/>
    </sheetView>
  </sheetViews>
  <sheetFormatPr baseColWidth="10" defaultRowHeight="15" x14ac:dyDescent="0.25"/>
  <cols>
    <col min="1" max="1" width="41.140625" customWidth="1"/>
    <col min="2" max="2" width="19.5703125" style="176" customWidth="1"/>
    <col min="3" max="4" width="22.5703125" customWidth="1"/>
    <col min="5" max="5" width="18.42578125" customWidth="1"/>
    <col min="6" max="6" width="20.28515625" customWidth="1"/>
    <col min="7" max="10" width="22.5703125" customWidth="1"/>
  </cols>
  <sheetData>
    <row r="1" spans="1:10" ht="43.5" customHeight="1" x14ac:dyDescent="0.25">
      <c r="A1" s="411" t="s">
        <v>58</v>
      </c>
      <c r="B1" s="411"/>
      <c r="C1" s="411"/>
      <c r="D1" s="411"/>
      <c r="E1" s="411"/>
      <c r="F1" s="411"/>
      <c r="G1" s="411"/>
      <c r="H1" s="411"/>
      <c r="I1" s="411"/>
      <c r="J1" s="411"/>
    </row>
    <row r="2" spans="1:10" ht="42.75" customHeight="1" thickBot="1" x14ac:dyDescent="0.3">
      <c r="A2" s="411" t="s">
        <v>146</v>
      </c>
      <c r="B2" s="411"/>
      <c r="C2" s="412"/>
      <c r="D2" s="412"/>
      <c r="E2" s="412"/>
      <c r="F2" s="412"/>
      <c r="G2" s="412"/>
      <c r="H2" s="412"/>
      <c r="I2" s="412"/>
      <c r="J2" s="412"/>
    </row>
    <row r="3" spans="1:10" ht="51.75" customHeight="1" thickBot="1" x14ac:dyDescent="0.3">
      <c r="A3" s="350" t="s">
        <v>59</v>
      </c>
      <c r="B3" s="351"/>
      <c r="C3" s="355" t="s">
        <v>2</v>
      </c>
      <c r="D3" s="355"/>
      <c r="E3" s="355"/>
      <c r="F3" s="355"/>
      <c r="G3" s="355"/>
      <c r="H3" s="355"/>
      <c r="I3" s="355"/>
      <c r="J3" s="356"/>
    </row>
    <row r="4" spans="1:10" ht="67.5" customHeight="1" thickBot="1" x14ac:dyDescent="0.3">
      <c r="A4" s="352"/>
      <c r="B4" s="353"/>
      <c r="C4" s="79" t="s">
        <v>3</v>
      </c>
      <c r="D4" s="80" t="s">
        <v>4</v>
      </c>
      <c r="E4" s="81" t="s">
        <v>5</v>
      </c>
      <c r="F4" s="80" t="s">
        <v>6</v>
      </c>
      <c r="G4" s="80" t="s">
        <v>7</v>
      </c>
      <c r="H4" s="159" t="s">
        <v>8</v>
      </c>
      <c r="I4" s="82" t="s">
        <v>9</v>
      </c>
      <c r="J4" s="83" t="s">
        <v>10</v>
      </c>
    </row>
    <row r="5" spans="1:10" ht="25.5" customHeight="1" x14ac:dyDescent="0.25">
      <c r="A5" s="413" t="s">
        <v>60</v>
      </c>
      <c r="B5" s="46" t="s">
        <v>20</v>
      </c>
      <c r="C5" s="47" t="s">
        <v>13</v>
      </c>
      <c r="D5" s="47">
        <v>86</v>
      </c>
      <c r="E5" s="47" t="s">
        <v>13</v>
      </c>
      <c r="F5" s="47">
        <v>41</v>
      </c>
      <c r="G5" s="47">
        <v>59</v>
      </c>
      <c r="H5" s="47" t="s">
        <v>13</v>
      </c>
      <c r="I5" s="48" t="s">
        <v>13</v>
      </c>
      <c r="J5" s="84">
        <f>SUM(C5:I5)</f>
        <v>186</v>
      </c>
    </row>
    <row r="6" spans="1:10" ht="25.5" customHeight="1" x14ac:dyDescent="0.25">
      <c r="A6" s="410"/>
      <c r="B6" s="50" t="s">
        <v>29</v>
      </c>
      <c r="C6" s="58" t="s">
        <v>15</v>
      </c>
      <c r="D6" s="85">
        <f t="shared" ref="D6" si="0">D5/D$15</f>
        <v>0.89583333333333337</v>
      </c>
      <c r="E6" s="58" t="s">
        <v>15</v>
      </c>
      <c r="F6" s="85">
        <f t="shared" ref="F6:G6" si="1">F5/F$15</f>
        <v>0.7192982456140351</v>
      </c>
      <c r="G6" s="85">
        <f t="shared" si="1"/>
        <v>0.81944444444444442</v>
      </c>
      <c r="H6" s="58" t="s">
        <v>15</v>
      </c>
      <c r="I6" s="86" t="s">
        <v>15</v>
      </c>
      <c r="J6" s="87">
        <f t="shared" ref="J6" si="2">J5/J$15</f>
        <v>0.82666666666666666</v>
      </c>
    </row>
    <row r="7" spans="1:10" ht="25.5" customHeight="1" x14ac:dyDescent="0.25">
      <c r="A7" s="409" t="s">
        <v>61</v>
      </c>
      <c r="B7" s="54" t="s">
        <v>20</v>
      </c>
      <c r="C7" s="91" t="s">
        <v>13</v>
      </c>
      <c r="D7" s="91">
        <v>2</v>
      </c>
      <c r="E7" s="91" t="s">
        <v>13</v>
      </c>
      <c r="F7" s="91">
        <v>5</v>
      </c>
      <c r="G7" s="91">
        <v>0</v>
      </c>
      <c r="H7" s="91" t="s">
        <v>13</v>
      </c>
      <c r="I7" s="92" t="s">
        <v>13</v>
      </c>
      <c r="J7" s="160">
        <f t="shared" ref="J7" si="3">SUM(C7:I7)</f>
        <v>7</v>
      </c>
    </row>
    <row r="8" spans="1:10" ht="25.5" customHeight="1" x14ac:dyDescent="0.25">
      <c r="A8" s="410"/>
      <c r="B8" s="50" t="s">
        <v>29</v>
      </c>
      <c r="C8" s="85" t="s">
        <v>15</v>
      </c>
      <c r="D8" s="85">
        <f t="shared" ref="D8" si="4">D7/D$15</f>
        <v>2.0833333333333332E-2</v>
      </c>
      <c r="E8" s="85" t="s">
        <v>15</v>
      </c>
      <c r="F8" s="85">
        <f t="shared" ref="F8:G8" si="5">F7/F$15</f>
        <v>8.771929824561403E-2</v>
      </c>
      <c r="G8" s="85">
        <f t="shared" si="5"/>
        <v>0</v>
      </c>
      <c r="H8" s="85" t="s">
        <v>15</v>
      </c>
      <c r="I8" s="86" t="s">
        <v>15</v>
      </c>
      <c r="J8" s="87">
        <f t="shared" ref="J8" si="6">J7/J$15</f>
        <v>3.111111111111111E-2</v>
      </c>
    </row>
    <row r="9" spans="1:10" ht="25.5" customHeight="1" x14ac:dyDescent="0.25">
      <c r="A9" s="409" t="s">
        <v>62</v>
      </c>
      <c r="B9" s="54" t="s">
        <v>20</v>
      </c>
      <c r="C9" s="91" t="s">
        <v>13</v>
      </c>
      <c r="D9" s="91">
        <v>7</v>
      </c>
      <c r="E9" s="91" t="s">
        <v>13</v>
      </c>
      <c r="F9" s="91">
        <v>0</v>
      </c>
      <c r="G9" s="91">
        <v>6</v>
      </c>
      <c r="H9" s="91" t="s">
        <v>13</v>
      </c>
      <c r="I9" s="92" t="s">
        <v>13</v>
      </c>
      <c r="J9" s="160">
        <f t="shared" ref="J9" si="7">SUM(C9:I9)</f>
        <v>13</v>
      </c>
    </row>
    <row r="10" spans="1:10" ht="25.5" customHeight="1" x14ac:dyDescent="0.25">
      <c r="A10" s="410"/>
      <c r="B10" s="50" t="s">
        <v>29</v>
      </c>
      <c r="C10" s="85" t="s">
        <v>15</v>
      </c>
      <c r="D10" s="85">
        <v>0.01</v>
      </c>
      <c r="E10" s="85" t="s">
        <v>15</v>
      </c>
      <c r="F10" s="85">
        <v>0.01</v>
      </c>
      <c r="G10" s="85">
        <f t="shared" ref="G10" si="8">G9/G$15</f>
        <v>8.3333333333333329E-2</v>
      </c>
      <c r="H10" s="85" t="s">
        <v>15</v>
      </c>
      <c r="I10" s="86" t="s">
        <v>15</v>
      </c>
      <c r="J10" s="87">
        <f t="shared" ref="J10" si="9">J9/J$15</f>
        <v>5.7777777777777775E-2</v>
      </c>
    </row>
    <row r="11" spans="1:10" ht="25.5" customHeight="1" x14ac:dyDescent="0.25">
      <c r="A11" s="409" t="s">
        <v>63</v>
      </c>
      <c r="B11" s="54" t="s">
        <v>20</v>
      </c>
      <c r="C11" s="91" t="s">
        <v>13</v>
      </c>
      <c r="D11" s="91">
        <v>1</v>
      </c>
      <c r="E11" s="91" t="s">
        <v>13</v>
      </c>
      <c r="F11" s="91">
        <v>4</v>
      </c>
      <c r="G11" s="91">
        <v>5</v>
      </c>
      <c r="H11" s="91" t="s">
        <v>13</v>
      </c>
      <c r="I11" s="92" t="s">
        <v>13</v>
      </c>
      <c r="J11" s="160">
        <f t="shared" ref="J11" si="10">SUM(C11:I11)</f>
        <v>10</v>
      </c>
    </row>
    <row r="12" spans="1:10" ht="25.5" customHeight="1" x14ac:dyDescent="0.25">
      <c r="A12" s="410"/>
      <c r="B12" s="50" t="s">
        <v>29</v>
      </c>
      <c r="C12" s="85" t="s">
        <v>15</v>
      </c>
      <c r="D12" s="85">
        <f t="shared" ref="D12" si="11">D11/D$15</f>
        <v>1.0416666666666666E-2</v>
      </c>
      <c r="E12" s="85" t="s">
        <v>15</v>
      </c>
      <c r="F12" s="85">
        <f t="shared" ref="F12:G12" si="12">F11/F$15</f>
        <v>7.0175438596491224E-2</v>
      </c>
      <c r="G12" s="85">
        <f t="shared" si="12"/>
        <v>6.9444444444444448E-2</v>
      </c>
      <c r="H12" s="85" t="s">
        <v>15</v>
      </c>
      <c r="I12" s="86" t="s">
        <v>15</v>
      </c>
      <c r="J12" s="87">
        <f t="shared" ref="J12" si="13">J11/J$15</f>
        <v>4.4444444444444446E-2</v>
      </c>
    </row>
    <row r="13" spans="1:10" ht="25.5" customHeight="1" x14ac:dyDescent="0.25">
      <c r="A13" s="409" t="s">
        <v>64</v>
      </c>
      <c r="B13" s="54" t="s">
        <v>20</v>
      </c>
      <c r="C13" s="91" t="s">
        <v>13</v>
      </c>
      <c r="D13" s="91">
        <v>0</v>
      </c>
      <c r="E13" s="91" t="s">
        <v>13</v>
      </c>
      <c r="F13" s="91">
        <v>7</v>
      </c>
      <c r="G13" s="91">
        <v>2</v>
      </c>
      <c r="H13" s="91" t="s">
        <v>13</v>
      </c>
      <c r="I13" s="92" t="s">
        <v>13</v>
      </c>
      <c r="J13" s="160">
        <f t="shared" ref="J13" si="14">SUM(C13:I13)</f>
        <v>9</v>
      </c>
    </row>
    <row r="14" spans="1:10" ht="25.5" customHeight="1" thickBot="1" x14ac:dyDescent="0.3">
      <c r="A14" s="414"/>
      <c r="B14" s="50" t="s">
        <v>29</v>
      </c>
      <c r="C14" s="161" t="s">
        <v>15</v>
      </c>
      <c r="D14" s="161">
        <f t="shared" ref="D14" si="15">D13/D$15</f>
        <v>0</v>
      </c>
      <c r="E14" s="161" t="s">
        <v>15</v>
      </c>
      <c r="F14" s="161">
        <f t="shared" ref="F14:G14" si="16">F13/F$15</f>
        <v>0.12280701754385964</v>
      </c>
      <c r="G14" s="161">
        <f t="shared" si="16"/>
        <v>2.7777777777777776E-2</v>
      </c>
      <c r="H14" s="161" t="s">
        <v>15</v>
      </c>
      <c r="I14" s="162" t="s">
        <v>15</v>
      </c>
      <c r="J14" s="163">
        <f t="shared" ref="J14" si="17">J13/J$15</f>
        <v>0.04</v>
      </c>
    </row>
    <row r="15" spans="1:10" ht="27.75" customHeight="1" x14ac:dyDescent="0.25">
      <c r="A15" s="415" t="s">
        <v>65</v>
      </c>
      <c r="B15" s="46" t="s">
        <v>20</v>
      </c>
      <c r="C15" s="95" t="s">
        <v>13</v>
      </c>
      <c r="D15" s="95">
        <f>D5+D7+D9+D11+D13</f>
        <v>96</v>
      </c>
      <c r="E15" s="95" t="s">
        <v>13</v>
      </c>
      <c r="F15" s="95">
        <f>F5+F7+F9+F11+F13</f>
        <v>57</v>
      </c>
      <c r="G15" s="95">
        <f>G5+G7+G9+G11+G13</f>
        <v>72</v>
      </c>
      <c r="H15" s="95" t="s">
        <v>13</v>
      </c>
      <c r="I15" s="96" t="s">
        <v>13</v>
      </c>
      <c r="J15" s="164">
        <f t="shared" ref="J15" si="18">J5+J7+J9+J11+J13</f>
        <v>225</v>
      </c>
    </row>
    <row r="16" spans="1:10" ht="27.75" customHeight="1" thickBot="1" x14ac:dyDescent="0.3">
      <c r="A16" s="416"/>
      <c r="B16" s="64" t="s">
        <v>29</v>
      </c>
      <c r="C16" s="65" t="s">
        <v>15</v>
      </c>
      <c r="D16" s="65">
        <f t="shared" ref="D16" si="19">D15/D$15</f>
        <v>1</v>
      </c>
      <c r="E16" s="65" t="s">
        <v>15</v>
      </c>
      <c r="F16" s="65">
        <f t="shared" ref="F16:G16" si="20">F15/F$15</f>
        <v>1</v>
      </c>
      <c r="G16" s="65">
        <f t="shared" si="20"/>
        <v>1</v>
      </c>
      <c r="H16" s="65" t="s">
        <v>15</v>
      </c>
      <c r="I16" s="66" t="s">
        <v>15</v>
      </c>
      <c r="J16" s="99">
        <f>J15/J$15</f>
        <v>1</v>
      </c>
    </row>
    <row r="17" spans="1:10" ht="36" customHeight="1" thickBot="1" x14ac:dyDescent="0.3">
      <c r="A17" s="100"/>
      <c r="B17" s="68"/>
      <c r="C17" s="69"/>
      <c r="D17" s="69"/>
      <c r="E17" s="69"/>
      <c r="F17" s="69"/>
      <c r="G17" s="69"/>
      <c r="H17" s="69"/>
      <c r="I17" s="69"/>
      <c r="J17" s="69"/>
    </row>
    <row r="18" spans="1:10" ht="44.25" customHeight="1" x14ac:dyDescent="0.25">
      <c r="A18" s="165" t="s">
        <v>66</v>
      </c>
      <c r="B18" s="166" t="s">
        <v>20</v>
      </c>
      <c r="C18" s="167" t="s">
        <v>13</v>
      </c>
      <c r="D18" s="167">
        <v>0</v>
      </c>
      <c r="E18" s="167" t="s">
        <v>13</v>
      </c>
      <c r="F18" s="167">
        <v>2</v>
      </c>
      <c r="G18" s="167">
        <v>2</v>
      </c>
      <c r="H18" s="167" t="s">
        <v>13</v>
      </c>
      <c r="I18" s="167" t="s">
        <v>13</v>
      </c>
      <c r="J18" s="168">
        <f>SUM(C18:I18)</f>
        <v>4</v>
      </c>
    </row>
    <row r="19" spans="1:10" ht="44.25" customHeight="1" thickBot="1" x14ac:dyDescent="0.3">
      <c r="A19" s="169" t="s">
        <v>67</v>
      </c>
      <c r="B19" s="64" t="s">
        <v>20</v>
      </c>
      <c r="C19" s="170" t="s">
        <v>13</v>
      </c>
      <c r="D19" s="171">
        <f>+D20-D15-D18</f>
        <v>5258</v>
      </c>
      <c r="E19" s="171" t="s">
        <v>13</v>
      </c>
      <c r="F19" s="171">
        <f>+F20-F18-F15</f>
        <v>0</v>
      </c>
      <c r="G19" s="171">
        <f>+G20-G18-G15</f>
        <v>0</v>
      </c>
      <c r="H19" s="171" t="s">
        <v>13</v>
      </c>
      <c r="I19" s="172" t="s">
        <v>13</v>
      </c>
      <c r="J19" s="173">
        <f>SUM(C19:I19)</f>
        <v>5258</v>
      </c>
    </row>
    <row r="20" spans="1:10" ht="44.25" customHeight="1" thickBot="1" x14ac:dyDescent="0.3">
      <c r="A20" s="310" t="s">
        <v>21</v>
      </c>
      <c r="B20" s="64" t="s">
        <v>20</v>
      </c>
      <c r="C20" s="170" t="s">
        <v>13</v>
      </c>
      <c r="D20" s="171">
        <v>5354</v>
      </c>
      <c r="E20" s="171" t="s">
        <v>13</v>
      </c>
      <c r="F20" s="171">
        <v>59</v>
      </c>
      <c r="G20" s="171">
        <v>74</v>
      </c>
      <c r="H20" s="171" t="s">
        <v>13</v>
      </c>
      <c r="I20" s="171" t="s">
        <v>13</v>
      </c>
      <c r="J20" s="174">
        <f>SUM(C20:I20)</f>
        <v>5487</v>
      </c>
    </row>
    <row r="21" spans="1:10" ht="54.75" customHeight="1" thickBot="1" x14ac:dyDescent="0.3">
      <c r="A21" s="308"/>
      <c r="B21" s="100"/>
      <c r="C21" s="110"/>
      <c r="D21" s="110"/>
      <c r="E21" s="110"/>
      <c r="F21" s="110"/>
      <c r="G21" s="110"/>
      <c r="H21" s="110"/>
      <c r="I21" s="110"/>
      <c r="J21" s="112"/>
    </row>
    <row r="22" spans="1:10" ht="42" customHeight="1" x14ac:dyDescent="0.25">
      <c r="A22" s="327" t="s">
        <v>22</v>
      </c>
      <c r="B22" s="328"/>
      <c r="C22" s="328"/>
      <c r="D22" s="34"/>
      <c r="E22" s="34"/>
      <c r="F22" s="34"/>
      <c r="G22" s="34"/>
      <c r="H22" s="34"/>
      <c r="I22" s="34"/>
      <c r="J22" s="35"/>
    </row>
    <row r="23" spans="1:10" ht="42" customHeight="1" x14ac:dyDescent="0.25">
      <c r="A23" s="343" t="s">
        <v>23</v>
      </c>
      <c r="B23" s="344"/>
      <c r="C23" s="175">
        <v>0</v>
      </c>
      <c r="D23" s="71">
        <v>1</v>
      </c>
      <c r="E23" s="71">
        <v>0</v>
      </c>
      <c r="F23" s="71">
        <v>1</v>
      </c>
      <c r="G23" s="71">
        <v>1</v>
      </c>
      <c r="H23" s="71">
        <v>0</v>
      </c>
      <c r="I23" s="71">
        <v>0</v>
      </c>
      <c r="J23" s="72">
        <f>SUM(C23:I23)</f>
        <v>3</v>
      </c>
    </row>
    <row r="24" spans="1:10" ht="42" customHeight="1" thickBot="1" x14ac:dyDescent="0.3">
      <c r="A24" s="345" t="s">
        <v>24</v>
      </c>
      <c r="B24" s="346"/>
      <c r="C24" s="73">
        <v>1</v>
      </c>
      <c r="D24" s="74">
        <v>2</v>
      </c>
      <c r="E24" s="74">
        <v>0</v>
      </c>
      <c r="F24" s="74">
        <v>1</v>
      </c>
      <c r="G24" s="74">
        <v>1</v>
      </c>
      <c r="H24" s="74">
        <v>0</v>
      </c>
      <c r="I24" s="75">
        <v>0</v>
      </c>
      <c r="J24" s="76">
        <f>SUM(C24:I24)</f>
        <v>5</v>
      </c>
    </row>
    <row r="25" spans="1:10" ht="31.5" customHeight="1" x14ac:dyDescent="0.25">
      <c r="A25" s="43" t="s">
        <v>25</v>
      </c>
      <c r="B25" s="44"/>
      <c r="C25" s="45"/>
      <c r="D25" s="45"/>
      <c r="E25" s="45"/>
      <c r="F25" s="45"/>
      <c r="G25" s="45"/>
      <c r="H25" s="45"/>
      <c r="I25" s="45"/>
      <c r="J25" s="45"/>
    </row>
  </sheetData>
  <mergeCells count="13">
    <mergeCell ref="A24:B24"/>
    <mergeCell ref="A9:A10"/>
    <mergeCell ref="A11:A12"/>
    <mergeCell ref="A13:A14"/>
    <mergeCell ref="A15:A16"/>
    <mergeCell ref="A22:C22"/>
    <mergeCell ref="A23:B23"/>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5" orientation="landscape" r:id="rId1"/>
  <headerFooter>
    <oddFooter>&amp;L&amp;F&amp;C&amp;A&amp;R&amp;P de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72FA7A-DC48-4319-8A4E-6ADC2F8002CB}">
  <sheetPr>
    <tabColor rgb="FF00FF00"/>
    <pageSetUpPr fitToPage="1"/>
  </sheetPr>
  <dimension ref="A1:J21"/>
  <sheetViews>
    <sheetView zoomScale="60" zoomScaleNormal="60" workbookViewId="0">
      <selection sqref="A1:J1"/>
    </sheetView>
  </sheetViews>
  <sheetFormatPr baseColWidth="10" defaultRowHeight="15" x14ac:dyDescent="0.25"/>
  <cols>
    <col min="1" max="1" width="33.7109375" customWidth="1"/>
    <col min="2" max="2" width="12.140625" customWidth="1"/>
    <col min="3" max="10" width="22.5703125" customWidth="1"/>
  </cols>
  <sheetData>
    <row r="1" spans="1:10" ht="34.5" customHeight="1" x14ac:dyDescent="0.25">
      <c r="A1" s="411" t="s">
        <v>68</v>
      </c>
      <c r="B1" s="411"/>
      <c r="C1" s="411"/>
      <c r="D1" s="411"/>
      <c r="E1" s="411"/>
      <c r="F1" s="411"/>
      <c r="G1" s="411"/>
      <c r="H1" s="411"/>
      <c r="I1" s="411"/>
      <c r="J1" s="411"/>
    </row>
    <row r="2" spans="1:10" ht="35.25" customHeight="1" thickBot="1" x14ac:dyDescent="0.3">
      <c r="A2" s="411" t="s">
        <v>145</v>
      </c>
      <c r="B2" s="411"/>
      <c r="C2" s="412"/>
      <c r="D2" s="412"/>
      <c r="E2" s="412"/>
      <c r="F2" s="412"/>
      <c r="G2" s="412"/>
      <c r="H2" s="412"/>
      <c r="I2" s="412"/>
      <c r="J2" s="412"/>
    </row>
    <row r="3" spans="1:10" ht="51.75" customHeight="1" thickBot="1" x14ac:dyDescent="0.3">
      <c r="A3" s="350" t="s">
        <v>69</v>
      </c>
      <c r="B3" s="351"/>
      <c r="C3" s="354" t="s">
        <v>2</v>
      </c>
      <c r="D3" s="355"/>
      <c r="E3" s="355"/>
      <c r="F3" s="355"/>
      <c r="G3" s="355"/>
      <c r="H3" s="355"/>
      <c r="I3" s="355"/>
      <c r="J3" s="356"/>
    </row>
    <row r="4" spans="1:10" ht="48" customHeight="1" thickBot="1" x14ac:dyDescent="0.3">
      <c r="A4" s="352"/>
      <c r="B4" s="353"/>
      <c r="C4" s="79" t="s">
        <v>3</v>
      </c>
      <c r="D4" s="80" t="s">
        <v>4</v>
      </c>
      <c r="E4" s="81" t="s">
        <v>5</v>
      </c>
      <c r="F4" s="81" t="s">
        <v>70</v>
      </c>
      <c r="G4" s="80" t="s">
        <v>7</v>
      </c>
      <c r="H4" s="80" t="s">
        <v>8</v>
      </c>
      <c r="I4" s="82" t="s">
        <v>9</v>
      </c>
      <c r="J4" s="83" t="s">
        <v>10</v>
      </c>
    </row>
    <row r="5" spans="1:10" ht="25.5" customHeight="1" x14ac:dyDescent="0.25">
      <c r="A5" s="419" t="s">
        <v>71</v>
      </c>
      <c r="B5" s="54" t="s">
        <v>20</v>
      </c>
      <c r="C5" s="47" t="s">
        <v>13</v>
      </c>
      <c r="D5" s="47">
        <v>72</v>
      </c>
      <c r="E5" s="47" t="s">
        <v>13</v>
      </c>
      <c r="F5" s="47">
        <v>55</v>
      </c>
      <c r="G5" s="47">
        <v>54</v>
      </c>
      <c r="H5" s="47" t="s">
        <v>13</v>
      </c>
      <c r="I5" s="48" t="s">
        <v>13</v>
      </c>
      <c r="J5" s="84">
        <f>SUM(C5:I5)</f>
        <v>181</v>
      </c>
    </row>
    <row r="6" spans="1:10" ht="25.5" customHeight="1" x14ac:dyDescent="0.25">
      <c r="A6" s="418"/>
      <c r="B6" s="50" t="s">
        <v>29</v>
      </c>
      <c r="C6" s="85" t="s">
        <v>15</v>
      </c>
      <c r="D6" s="85">
        <f t="shared" ref="D6" si="0">D5/D$11</f>
        <v>0.75</v>
      </c>
      <c r="E6" s="85" t="s">
        <v>15</v>
      </c>
      <c r="F6" s="85">
        <f t="shared" ref="F6:G6" si="1">F5/F$11</f>
        <v>0.93220338983050843</v>
      </c>
      <c r="G6" s="85">
        <f t="shared" si="1"/>
        <v>0.73972602739726023</v>
      </c>
      <c r="H6" s="85" t="s">
        <v>15</v>
      </c>
      <c r="I6" s="86" t="s">
        <v>15</v>
      </c>
      <c r="J6" s="87">
        <f t="shared" ref="J6" si="2">J5/J$11</f>
        <v>0.79385964912280704</v>
      </c>
    </row>
    <row r="7" spans="1:10" ht="25.5" customHeight="1" x14ac:dyDescent="0.25">
      <c r="A7" s="417" t="s">
        <v>72</v>
      </c>
      <c r="B7" s="54" t="s">
        <v>20</v>
      </c>
      <c r="C7" s="91" t="s">
        <v>13</v>
      </c>
      <c r="D7" s="91">
        <v>5</v>
      </c>
      <c r="E7" s="91" t="s">
        <v>13</v>
      </c>
      <c r="F7" s="91">
        <v>0</v>
      </c>
      <c r="G7" s="91">
        <v>4</v>
      </c>
      <c r="H7" s="91" t="s">
        <v>13</v>
      </c>
      <c r="I7" s="92" t="s">
        <v>13</v>
      </c>
      <c r="J7" s="160">
        <f t="shared" ref="J7" si="3">SUM(C7:I7)</f>
        <v>9</v>
      </c>
    </row>
    <row r="8" spans="1:10" ht="25.5" customHeight="1" x14ac:dyDescent="0.25">
      <c r="A8" s="418"/>
      <c r="B8" s="50" t="s">
        <v>29</v>
      </c>
      <c r="C8" s="85" t="s">
        <v>15</v>
      </c>
      <c r="D8" s="85">
        <f t="shared" ref="D8" si="4">D7/D$11</f>
        <v>5.2083333333333336E-2</v>
      </c>
      <c r="E8" s="85" t="s">
        <v>15</v>
      </c>
      <c r="F8" s="85">
        <f t="shared" ref="F8:G8" si="5">F7/F$11</f>
        <v>0</v>
      </c>
      <c r="G8" s="85">
        <f t="shared" si="5"/>
        <v>5.4794520547945202E-2</v>
      </c>
      <c r="H8" s="85" t="s">
        <v>15</v>
      </c>
      <c r="I8" s="86" t="s">
        <v>15</v>
      </c>
      <c r="J8" s="87">
        <f t="shared" ref="J8" si="6">J7/J$11</f>
        <v>3.9473684210526314E-2</v>
      </c>
    </row>
    <row r="9" spans="1:10" ht="25.5" customHeight="1" x14ac:dyDescent="0.25">
      <c r="A9" s="417" t="s">
        <v>73</v>
      </c>
      <c r="B9" s="88" t="s">
        <v>20</v>
      </c>
      <c r="C9" s="89" t="s">
        <v>13</v>
      </c>
      <c r="D9" s="89">
        <v>19</v>
      </c>
      <c r="E9" s="89" t="s">
        <v>13</v>
      </c>
      <c r="F9" s="89">
        <v>4</v>
      </c>
      <c r="G9" s="89">
        <v>15</v>
      </c>
      <c r="H9" s="89" t="s">
        <v>13</v>
      </c>
      <c r="I9" s="56" t="s">
        <v>13</v>
      </c>
      <c r="J9" s="90">
        <f t="shared" ref="J9:J11" si="7">SUM(C9:I9)</f>
        <v>38</v>
      </c>
    </row>
    <row r="10" spans="1:10" ht="25.5" customHeight="1" thickBot="1" x14ac:dyDescent="0.3">
      <c r="A10" s="420"/>
      <c r="B10" s="64" t="s">
        <v>29</v>
      </c>
      <c r="C10" s="93" t="s">
        <v>15</v>
      </c>
      <c r="D10" s="93">
        <f t="shared" ref="D10" si="8">D9/D$11</f>
        <v>0.19791666666666666</v>
      </c>
      <c r="E10" s="93" t="s">
        <v>15</v>
      </c>
      <c r="F10" s="93">
        <f t="shared" ref="F10:G10" si="9">F9/F$11</f>
        <v>6.7796610169491525E-2</v>
      </c>
      <c r="G10" s="93">
        <f t="shared" si="9"/>
        <v>0.20547945205479451</v>
      </c>
      <c r="H10" s="93" t="s">
        <v>15</v>
      </c>
      <c r="I10" s="94" t="s">
        <v>15</v>
      </c>
      <c r="J10" s="177">
        <f t="shared" ref="J10" si="10">J9/J$11</f>
        <v>0.16666666666666666</v>
      </c>
    </row>
    <row r="11" spans="1:10" ht="27.75" customHeight="1" x14ac:dyDescent="0.25">
      <c r="A11" s="421" t="s">
        <v>74</v>
      </c>
      <c r="B11" s="54" t="s">
        <v>20</v>
      </c>
      <c r="C11" s="61" t="s">
        <v>13</v>
      </c>
      <c r="D11" s="61">
        <f t="shared" ref="D11" si="11">D5+D7++D9</f>
        <v>96</v>
      </c>
      <c r="E11" s="61" t="s">
        <v>13</v>
      </c>
      <c r="F11" s="61">
        <f t="shared" ref="F11:G11" si="12">F5+F7++F9</f>
        <v>59</v>
      </c>
      <c r="G11" s="61">
        <f t="shared" si="12"/>
        <v>73</v>
      </c>
      <c r="H11" s="61" t="s">
        <v>13</v>
      </c>
      <c r="I11" s="62" t="s">
        <v>13</v>
      </c>
      <c r="J11" s="97">
        <f t="shared" si="7"/>
        <v>228</v>
      </c>
    </row>
    <row r="12" spans="1:10" ht="27.75" customHeight="1" thickBot="1" x14ac:dyDescent="0.3">
      <c r="A12" s="352"/>
      <c r="B12" s="64" t="s">
        <v>29</v>
      </c>
      <c r="C12" s="65" t="s">
        <v>15</v>
      </c>
      <c r="D12" s="65">
        <f t="shared" ref="D12" si="13">D11/D$11</f>
        <v>1</v>
      </c>
      <c r="E12" s="65" t="s">
        <v>15</v>
      </c>
      <c r="F12" s="65">
        <f t="shared" ref="F12:G12" si="14">F11/F$11</f>
        <v>1</v>
      </c>
      <c r="G12" s="65">
        <f t="shared" si="14"/>
        <v>1</v>
      </c>
      <c r="H12" s="65" t="s">
        <v>15</v>
      </c>
      <c r="I12" s="98" t="s">
        <v>15</v>
      </c>
      <c r="J12" s="99">
        <f>J11/J$11</f>
        <v>1</v>
      </c>
    </row>
    <row r="13" spans="1:10" ht="36" customHeight="1" thickBot="1" x14ac:dyDescent="0.3">
      <c r="A13" s="100"/>
      <c r="B13" s="68"/>
      <c r="C13" s="69"/>
      <c r="D13" s="69"/>
      <c r="E13" s="69"/>
      <c r="F13" s="69"/>
      <c r="G13" s="69"/>
      <c r="H13" s="69"/>
      <c r="I13" s="69"/>
      <c r="J13" s="69"/>
    </row>
    <row r="14" spans="1:10" ht="48.75" customHeight="1" x14ac:dyDescent="0.25">
      <c r="A14" s="165" t="s">
        <v>75</v>
      </c>
      <c r="B14" s="178" t="s">
        <v>20</v>
      </c>
      <c r="C14" s="167" t="s">
        <v>13</v>
      </c>
      <c r="D14" s="167">
        <v>0</v>
      </c>
      <c r="E14" s="167" t="s">
        <v>13</v>
      </c>
      <c r="F14" s="167">
        <v>0</v>
      </c>
      <c r="G14" s="167">
        <v>1</v>
      </c>
      <c r="H14" s="167" t="s">
        <v>13</v>
      </c>
      <c r="I14" s="179" t="s">
        <v>13</v>
      </c>
      <c r="J14" s="168">
        <f>SUM(C14:I14)</f>
        <v>1</v>
      </c>
    </row>
    <row r="15" spans="1:10" ht="48.75" customHeight="1" thickBot="1" x14ac:dyDescent="0.3">
      <c r="A15" s="180" t="s">
        <v>67</v>
      </c>
      <c r="B15" s="181" t="s">
        <v>20</v>
      </c>
      <c r="C15" s="171" t="s">
        <v>13</v>
      </c>
      <c r="D15" s="171">
        <f>+D16-D14-D11</f>
        <v>5258</v>
      </c>
      <c r="E15" s="171" t="s">
        <v>13</v>
      </c>
      <c r="F15" s="171">
        <f>+F16-F14-F11</f>
        <v>0</v>
      </c>
      <c r="G15" s="171">
        <f>+G16-G14-G11</f>
        <v>0</v>
      </c>
      <c r="H15" s="171" t="s">
        <v>13</v>
      </c>
      <c r="I15" s="172" t="s">
        <v>13</v>
      </c>
      <c r="J15" s="174">
        <f t="shared" ref="J15" si="15">J16-J11-J14</f>
        <v>5258</v>
      </c>
    </row>
    <row r="16" spans="1:10" ht="48.75" customHeight="1" thickBot="1" x14ac:dyDescent="0.3">
      <c r="A16" s="312" t="s">
        <v>21</v>
      </c>
      <c r="B16" s="113" t="s">
        <v>20</v>
      </c>
      <c r="C16" s="171" t="s">
        <v>13</v>
      </c>
      <c r="D16" s="171">
        <v>5354</v>
      </c>
      <c r="E16" s="171" t="s">
        <v>13</v>
      </c>
      <c r="F16" s="171">
        <v>59</v>
      </c>
      <c r="G16" s="171">
        <v>74</v>
      </c>
      <c r="H16" s="171" t="s">
        <v>13</v>
      </c>
      <c r="I16" s="172" t="s">
        <v>13</v>
      </c>
      <c r="J16" s="174">
        <f>SUM(C16:I16)</f>
        <v>5487</v>
      </c>
    </row>
    <row r="17" spans="1:10" ht="54.75" customHeight="1" thickBot="1" x14ac:dyDescent="0.3">
      <c r="A17" s="308"/>
      <c r="B17" s="100"/>
      <c r="C17" s="110"/>
      <c r="D17" s="110"/>
      <c r="E17" s="110"/>
      <c r="F17" s="110"/>
      <c r="G17" s="110"/>
      <c r="H17" s="110"/>
      <c r="I17" s="110"/>
      <c r="J17" s="112"/>
    </row>
    <row r="18" spans="1:10" ht="36" customHeight="1" x14ac:dyDescent="0.25">
      <c r="A18" s="327" t="s">
        <v>22</v>
      </c>
      <c r="B18" s="328"/>
      <c r="C18" s="328"/>
      <c r="D18" s="34"/>
      <c r="E18" s="34"/>
      <c r="F18" s="34"/>
      <c r="G18" s="34"/>
      <c r="H18" s="34"/>
      <c r="I18" s="34"/>
      <c r="J18" s="35"/>
    </row>
    <row r="19" spans="1:10" ht="36" customHeight="1" x14ac:dyDescent="0.25">
      <c r="A19" s="343" t="s">
        <v>23</v>
      </c>
      <c r="B19" s="344"/>
      <c r="C19" s="182">
        <v>0</v>
      </c>
      <c r="D19" s="71">
        <v>1</v>
      </c>
      <c r="E19" s="71">
        <v>0</v>
      </c>
      <c r="F19" s="71">
        <v>1</v>
      </c>
      <c r="G19" s="71">
        <v>1</v>
      </c>
      <c r="H19" s="71">
        <v>0</v>
      </c>
      <c r="I19" s="71">
        <v>0</v>
      </c>
      <c r="J19" s="72">
        <f>SUM(C19:I19)</f>
        <v>3</v>
      </c>
    </row>
    <row r="20" spans="1:10" ht="36" customHeight="1" thickBot="1" x14ac:dyDescent="0.3">
      <c r="A20" s="345" t="s">
        <v>24</v>
      </c>
      <c r="B20" s="346"/>
      <c r="C20" s="73">
        <v>1</v>
      </c>
      <c r="D20" s="74">
        <v>2</v>
      </c>
      <c r="E20" s="74">
        <v>0</v>
      </c>
      <c r="F20" s="74">
        <v>1</v>
      </c>
      <c r="G20" s="74">
        <v>1</v>
      </c>
      <c r="H20" s="74">
        <v>0</v>
      </c>
      <c r="I20" s="75">
        <v>0</v>
      </c>
      <c r="J20" s="76">
        <f>SUM(C20:I20)</f>
        <v>5</v>
      </c>
    </row>
    <row r="21" spans="1:10" ht="31.5" customHeight="1" x14ac:dyDescent="0.25">
      <c r="A21" s="43" t="s">
        <v>25</v>
      </c>
      <c r="B21" s="44"/>
      <c r="C21" s="45"/>
      <c r="D21" s="45"/>
      <c r="E21" s="45"/>
      <c r="F21" s="45"/>
      <c r="G21" s="45"/>
      <c r="H21" s="45"/>
      <c r="I21" s="45"/>
      <c r="J21" s="45"/>
    </row>
  </sheetData>
  <mergeCells count="11">
    <mergeCell ref="A9:A10"/>
    <mergeCell ref="A11:A12"/>
    <mergeCell ref="A18:C18"/>
    <mergeCell ref="A19:B19"/>
    <mergeCell ref="A20:B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57" orientation="landscape" r:id="rId1"/>
  <headerFooter>
    <oddFooter>&amp;L&amp;F&amp;C&amp;A&amp;R&amp;P de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3E626B-AAE8-4214-A367-2AA814A6152B}">
  <sheetPr>
    <tabColor rgb="FF00FF00"/>
    <pageSetUpPr fitToPage="1"/>
  </sheetPr>
  <dimension ref="A1:J32"/>
  <sheetViews>
    <sheetView zoomScale="57" zoomScaleNormal="57" workbookViewId="0">
      <selection sqref="A1:J1"/>
    </sheetView>
  </sheetViews>
  <sheetFormatPr baseColWidth="10" defaultRowHeight="15" x14ac:dyDescent="0.25"/>
  <cols>
    <col min="1" max="1" width="54.5703125" customWidth="1"/>
    <col min="2" max="2" width="17.28515625" customWidth="1"/>
    <col min="3" max="10" width="26.140625" customWidth="1"/>
  </cols>
  <sheetData>
    <row r="1" spans="1:10" ht="57" customHeight="1" x14ac:dyDescent="0.25">
      <c r="A1" s="423" t="s">
        <v>76</v>
      </c>
      <c r="B1" s="423"/>
      <c r="C1" s="423"/>
      <c r="D1" s="423"/>
      <c r="E1" s="423"/>
      <c r="F1" s="423"/>
      <c r="G1" s="423"/>
      <c r="H1" s="423"/>
      <c r="I1" s="423"/>
      <c r="J1" s="423"/>
    </row>
    <row r="2" spans="1:10" ht="42" customHeight="1" thickBot="1" x14ac:dyDescent="0.3">
      <c r="A2" s="424" t="s">
        <v>147</v>
      </c>
      <c r="B2" s="424"/>
      <c r="C2" s="425"/>
      <c r="D2" s="425"/>
      <c r="E2" s="425"/>
      <c r="F2" s="425"/>
      <c r="G2" s="425"/>
      <c r="H2" s="425"/>
      <c r="I2" s="425"/>
      <c r="J2" s="425"/>
    </row>
    <row r="3" spans="1:10" ht="51.75" customHeight="1" thickBot="1" x14ac:dyDescent="0.3">
      <c r="A3" s="365" t="s">
        <v>77</v>
      </c>
      <c r="B3" s="426"/>
      <c r="C3" s="354" t="s">
        <v>2</v>
      </c>
      <c r="D3" s="355"/>
      <c r="E3" s="355"/>
      <c r="F3" s="355"/>
      <c r="G3" s="355"/>
      <c r="H3" s="355"/>
      <c r="I3" s="355"/>
      <c r="J3" s="356"/>
    </row>
    <row r="4" spans="1:10" ht="57.75" customHeight="1" thickBot="1" x14ac:dyDescent="0.3">
      <c r="A4" s="369"/>
      <c r="B4" s="427"/>
      <c r="C4" s="183" t="s">
        <v>3</v>
      </c>
      <c r="D4" s="184" t="s">
        <v>4</v>
      </c>
      <c r="E4" s="185" t="s">
        <v>5</v>
      </c>
      <c r="F4" s="185" t="s">
        <v>6</v>
      </c>
      <c r="G4" s="184" t="s">
        <v>7</v>
      </c>
      <c r="H4" s="186" t="s">
        <v>8</v>
      </c>
      <c r="I4" s="187" t="s">
        <v>9</v>
      </c>
      <c r="J4" s="309" t="s">
        <v>10</v>
      </c>
    </row>
    <row r="5" spans="1:10" ht="23.25" customHeight="1" x14ac:dyDescent="0.25">
      <c r="A5" s="428" t="s">
        <v>78</v>
      </c>
      <c r="B5" s="188" t="s">
        <v>20</v>
      </c>
      <c r="C5" s="189" t="s">
        <v>13</v>
      </c>
      <c r="D5" s="189">
        <v>248</v>
      </c>
      <c r="E5" s="189" t="s">
        <v>13</v>
      </c>
      <c r="F5" s="189">
        <v>2</v>
      </c>
      <c r="G5" s="189">
        <v>2</v>
      </c>
      <c r="H5" s="189" t="s">
        <v>13</v>
      </c>
      <c r="I5" s="190" t="s">
        <v>13</v>
      </c>
      <c r="J5" s="191">
        <f>SUM(C5:I5)</f>
        <v>252</v>
      </c>
    </row>
    <row r="6" spans="1:10" ht="23.25" customHeight="1" x14ac:dyDescent="0.25">
      <c r="A6" s="429"/>
      <c r="B6" s="192" t="s">
        <v>29</v>
      </c>
      <c r="C6" s="193" t="s">
        <v>15</v>
      </c>
      <c r="D6" s="193">
        <f t="shared" ref="D6" si="0">D5/D$21</f>
        <v>4.7014218009478671E-2</v>
      </c>
      <c r="E6" s="193" t="s">
        <v>15</v>
      </c>
      <c r="F6" s="193">
        <f t="shared" ref="F6:G6" si="1">F5/F$21</f>
        <v>6.25E-2</v>
      </c>
      <c r="G6" s="193">
        <f t="shared" si="1"/>
        <v>3.2258064516129031E-2</v>
      </c>
      <c r="H6" s="193" t="s">
        <v>15</v>
      </c>
      <c r="I6" s="194" t="s">
        <v>15</v>
      </c>
      <c r="J6" s="195">
        <f t="shared" ref="J6" si="2">J5/J$21</f>
        <v>4.6936114732724903E-2</v>
      </c>
    </row>
    <row r="7" spans="1:10" ht="23.25" customHeight="1" x14ac:dyDescent="0.25">
      <c r="A7" s="430" t="s">
        <v>79</v>
      </c>
      <c r="B7" s="196" t="s">
        <v>20</v>
      </c>
      <c r="C7" s="197" t="s">
        <v>13</v>
      </c>
      <c r="D7" s="197">
        <v>1742</v>
      </c>
      <c r="E7" s="197" t="s">
        <v>13</v>
      </c>
      <c r="F7" s="197">
        <v>0</v>
      </c>
      <c r="G7" s="197">
        <v>13</v>
      </c>
      <c r="H7" s="197" t="s">
        <v>13</v>
      </c>
      <c r="I7" s="198" t="s">
        <v>13</v>
      </c>
      <c r="J7" s="199">
        <f t="shared" ref="J7" si="3">SUM(C7:I7)</f>
        <v>1755</v>
      </c>
    </row>
    <row r="8" spans="1:10" ht="23.25" customHeight="1" x14ac:dyDescent="0.25">
      <c r="A8" s="429"/>
      <c r="B8" s="192" t="s">
        <v>29</v>
      </c>
      <c r="C8" s="193" t="s">
        <v>15</v>
      </c>
      <c r="D8" s="193">
        <f t="shared" ref="D8" si="4">D7/D$21</f>
        <v>0.33023696682464454</v>
      </c>
      <c r="E8" s="193" t="s">
        <v>15</v>
      </c>
      <c r="F8" s="193">
        <f t="shared" ref="F8:G8" si="5">F7/F$21</f>
        <v>0</v>
      </c>
      <c r="G8" s="193">
        <f t="shared" si="5"/>
        <v>0.20967741935483872</v>
      </c>
      <c r="H8" s="193" t="s">
        <v>15</v>
      </c>
      <c r="I8" s="194" t="s">
        <v>15</v>
      </c>
      <c r="J8" s="195">
        <f t="shared" ref="J8" si="6">J7/J$21</f>
        <v>0.32687651331719131</v>
      </c>
    </row>
    <row r="9" spans="1:10" ht="23.25" customHeight="1" x14ac:dyDescent="0.25">
      <c r="A9" s="430" t="s">
        <v>80</v>
      </c>
      <c r="B9" s="196" t="s">
        <v>20</v>
      </c>
      <c r="C9" s="197" t="s">
        <v>13</v>
      </c>
      <c r="D9" s="200">
        <v>1128</v>
      </c>
      <c r="E9" s="197" t="s">
        <v>13</v>
      </c>
      <c r="F9" s="197">
        <v>20</v>
      </c>
      <c r="G9" s="197">
        <v>14</v>
      </c>
      <c r="H9" s="197" t="s">
        <v>13</v>
      </c>
      <c r="I9" s="198" t="s">
        <v>13</v>
      </c>
      <c r="J9" s="199">
        <f t="shared" ref="J9" si="7">SUM(C9:I9)</f>
        <v>1162</v>
      </c>
    </row>
    <row r="10" spans="1:10" ht="23.25" customHeight="1" x14ac:dyDescent="0.25">
      <c r="A10" s="429"/>
      <c r="B10" s="192" t="s">
        <v>29</v>
      </c>
      <c r="C10" s="193" t="s">
        <v>15</v>
      </c>
      <c r="D10" s="193">
        <f t="shared" ref="D10" si="8">D9/D$21</f>
        <v>0.2138388625592417</v>
      </c>
      <c r="E10" s="193" t="s">
        <v>15</v>
      </c>
      <c r="F10" s="193">
        <f t="shared" ref="F10:G10" si="9">F9/F$21</f>
        <v>0.625</v>
      </c>
      <c r="G10" s="193">
        <f t="shared" si="9"/>
        <v>0.22580645161290322</v>
      </c>
      <c r="H10" s="193" t="s">
        <v>15</v>
      </c>
      <c r="I10" s="194" t="s">
        <v>15</v>
      </c>
      <c r="J10" s="195">
        <f t="shared" ref="J10" si="10">J9/J$21</f>
        <v>0.21642764015645372</v>
      </c>
    </row>
    <row r="11" spans="1:10" ht="23.25" customHeight="1" x14ac:dyDescent="0.25">
      <c r="A11" s="430" t="s">
        <v>81</v>
      </c>
      <c r="B11" s="196" t="s">
        <v>20</v>
      </c>
      <c r="C11" s="197" t="s">
        <v>13</v>
      </c>
      <c r="D11" s="197">
        <v>631</v>
      </c>
      <c r="E11" s="197" t="s">
        <v>13</v>
      </c>
      <c r="F11" s="197">
        <v>2</v>
      </c>
      <c r="G11" s="197">
        <v>3</v>
      </c>
      <c r="H11" s="197" t="s">
        <v>13</v>
      </c>
      <c r="I11" s="198" t="s">
        <v>13</v>
      </c>
      <c r="J11" s="199">
        <f t="shared" ref="J11" si="11">SUM(C11:I11)</f>
        <v>636</v>
      </c>
    </row>
    <row r="12" spans="1:10" ht="23.25" customHeight="1" x14ac:dyDescent="0.25">
      <c r="A12" s="429"/>
      <c r="B12" s="192" t="s">
        <v>29</v>
      </c>
      <c r="C12" s="193" t="s">
        <v>15</v>
      </c>
      <c r="D12" s="193">
        <f t="shared" ref="D12" si="12">D11/D$21</f>
        <v>0.11962085308056872</v>
      </c>
      <c r="E12" s="193" t="s">
        <v>15</v>
      </c>
      <c r="F12" s="193">
        <f t="shared" ref="F12:G12" si="13">F11/F$21</f>
        <v>6.25E-2</v>
      </c>
      <c r="G12" s="193">
        <f t="shared" si="13"/>
        <v>4.8387096774193547E-2</v>
      </c>
      <c r="H12" s="193" t="s">
        <v>15</v>
      </c>
      <c r="I12" s="194" t="s">
        <v>15</v>
      </c>
      <c r="J12" s="195">
        <f t="shared" ref="J12" si="14">J11/J$21</f>
        <v>0.11845781337306761</v>
      </c>
    </row>
    <row r="13" spans="1:10" ht="23.25" customHeight="1" x14ac:dyDescent="0.25">
      <c r="A13" s="430" t="s">
        <v>82</v>
      </c>
      <c r="B13" s="196" t="s">
        <v>20</v>
      </c>
      <c r="C13" s="197" t="s">
        <v>13</v>
      </c>
      <c r="D13" s="197">
        <v>105</v>
      </c>
      <c r="E13" s="197" t="s">
        <v>13</v>
      </c>
      <c r="F13" s="197">
        <v>0</v>
      </c>
      <c r="G13" s="197">
        <v>5</v>
      </c>
      <c r="H13" s="197" t="s">
        <v>13</v>
      </c>
      <c r="I13" s="198" t="s">
        <v>13</v>
      </c>
      <c r="J13" s="199">
        <f t="shared" ref="J13" si="15">SUM(C13:I13)</f>
        <v>110</v>
      </c>
    </row>
    <row r="14" spans="1:10" ht="23.25" customHeight="1" x14ac:dyDescent="0.25">
      <c r="A14" s="429"/>
      <c r="B14" s="192" t="s">
        <v>29</v>
      </c>
      <c r="C14" s="193" t="s">
        <v>15</v>
      </c>
      <c r="D14" s="193">
        <f t="shared" ref="D14" si="16">D13/D$21</f>
        <v>1.9905213270142181E-2</v>
      </c>
      <c r="E14" s="193" t="s">
        <v>15</v>
      </c>
      <c r="F14" s="193">
        <f t="shared" ref="F14:G14" si="17">F13/F$21</f>
        <v>0</v>
      </c>
      <c r="G14" s="193">
        <f t="shared" si="17"/>
        <v>8.0645161290322578E-2</v>
      </c>
      <c r="H14" s="193" t="s">
        <v>15</v>
      </c>
      <c r="I14" s="194" t="s">
        <v>15</v>
      </c>
      <c r="J14" s="195">
        <f t="shared" ref="J14" si="18">J13/J$21</f>
        <v>2.0487986589681505E-2</v>
      </c>
    </row>
    <row r="15" spans="1:10" ht="23.25" customHeight="1" x14ac:dyDescent="0.25">
      <c r="A15" s="430" t="s">
        <v>83</v>
      </c>
      <c r="B15" s="196" t="s">
        <v>20</v>
      </c>
      <c r="C15" s="197" t="s">
        <v>13</v>
      </c>
      <c r="D15" s="197">
        <v>894</v>
      </c>
      <c r="E15" s="197" t="s">
        <v>13</v>
      </c>
      <c r="F15" s="197">
        <v>0</v>
      </c>
      <c r="G15" s="197">
        <v>1</v>
      </c>
      <c r="H15" s="197" t="s">
        <v>13</v>
      </c>
      <c r="I15" s="198" t="s">
        <v>13</v>
      </c>
      <c r="J15" s="199">
        <f t="shared" ref="J15" si="19">SUM(C15:I15)</f>
        <v>895</v>
      </c>
    </row>
    <row r="16" spans="1:10" ht="23.25" customHeight="1" x14ac:dyDescent="0.25">
      <c r="A16" s="429"/>
      <c r="B16" s="192" t="s">
        <v>29</v>
      </c>
      <c r="C16" s="193" t="s">
        <v>15</v>
      </c>
      <c r="D16" s="193">
        <f t="shared" ref="D16" si="20">D15/D$21</f>
        <v>0.16947867298578198</v>
      </c>
      <c r="E16" s="193" t="s">
        <v>15</v>
      </c>
      <c r="F16" s="193">
        <f t="shared" ref="F16:G16" si="21">F15/F$21</f>
        <v>0</v>
      </c>
      <c r="G16" s="193">
        <f t="shared" si="21"/>
        <v>1.6129032258064516E-2</v>
      </c>
      <c r="H16" s="193" t="s">
        <v>15</v>
      </c>
      <c r="I16" s="194" t="s">
        <v>15</v>
      </c>
      <c r="J16" s="195">
        <f t="shared" ref="J16" si="22">J15/J$21</f>
        <v>0.16669770907059042</v>
      </c>
    </row>
    <row r="17" spans="1:10" ht="23.25" customHeight="1" x14ac:dyDescent="0.25">
      <c r="A17" s="422" t="s">
        <v>84</v>
      </c>
      <c r="B17" s="196" t="s">
        <v>20</v>
      </c>
      <c r="C17" s="197" t="s">
        <v>13</v>
      </c>
      <c r="D17" s="197">
        <v>0</v>
      </c>
      <c r="E17" s="197" t="s">
        <v>13</v>
      </c>
      <c r="F17" s="197">
        <v>1</v>
      </c>
      <c r="G17" s="197">
        <v>2</v>
      </c>
      <c r="H17" s="197" t="s">
        <v>13</v>
      </c>
      <c r="I17" s="198" t="s">
        <v>13</v>
      </c>
      <c r="J17" s="199">
        <f t="shared" ref="J17" si="23">SUM(C17:I17)</f>
        <v>3</v>
      </c>
    </row>
    <row r="18" spans="1:10" ht="23.25" customHeight="1" x14ac:dyDescent="0.25">
      <c r="A18" s="429"/>
      <c r="B18" s="192" t="s">
        <v>29</v>
      </c>
      <c r="C18" s="193" t="s">
        <v>15</v>
      </c>
      <c r="D18" s="193">
        <f t="shared" ref="D18" si="24">D17/D$21</f>
        <v>0</v>
      </c>
      <c r="E18" s="193" t="s">
        <v>15</v>
      </c>
      <c r="F18" s="193">
        <f t="shared" ref="F18:G18" si="25">F17/F$21</f>
        <v>3.125E-2</v>
      </c>
      <c r="G18" s="193">
        <f t="shared" si="25"/>
        <v>3.2258064516129031E-2</v>
      </c>
      <c r="H18" s="193" t="s">
        <v>15</v>
      </c>
      <c r="I18" s="194" t="s">
        <v>15</v>
      </c>
      <c r="J18" s="195">
        <f t="shared" ref="J18" si="26">J17/J$21</f>
        <v>5.5876327062767738E-4</v>
      </c>
    </row>
    <row r="19" spans="1:10" ht="27" customHeight="1" x14ac:dyDescent="0.25">
      <c r="A19" s="422" t="s">
        <v>85</v>
      </c>
      <c r="B19" s="196" t="s">
        <v>20</v>
      </c>
      <c r="C19" s="197" t="s">
        <v>13</v>
      </c>
      <c r="D19" s="197">
        <v>527</v>
      </c>
      <c r="E19" s="197" t="s">
        <v>13</v>
      </c>
      <c r="F19" s="197">
        <v>7</v>
      </c>
      <c r="G19" s="197">
        <v>22</v>
      </c>
      <c r="H19" s="197" t="s">
        <v>13</v>
      </c>
      <c r="I19" s="198" t="s">
        <v>13</v>
      </c>
      <c r="J19" s="199">
        <f t="shared" ref="J19" si="27">SUM(C19:I19)</f>
        <v>556</v>
      </c>
    </row>
    <row r="20" spans="1:10" ht="27" customHeight="1" thickBot="1" x14ac:dyDescent="0.3">
      <c r="A20" s="422"/>
      <c r="B20" s="196" t="s">
        <v>29</v>
      </c>
      <c r="C20" s="201" t="s">
        <v>15</v>
      </c>
      <c r="D20" s="201">
        <f t="shared" ref="D20" si="28">D19/D$21</f>
        <v>9.9905213270142179E-2</v>
      </c>
      <c r="E20" s="201" t="s">
        <v>15</v>
      </c>
      <c r="F20" s="201">
        <f t="shared" ref="F20:G20" si="29">F19/F$21</f>
        <v>0.21875</v>
      </c>
      <c r="G20" s="201">
        <f t="shared" si="29"/>
        <v>0.35483870967741937</v>
      </c>
      <c r="H20" s="201" t="s">
        <v>15</v>
      </c>
      <c r="I20" s="202" t="s">
        <v>15</v>
      </c>
      <c r="J20" s="203">
        <f t="shared" ref="J20" si="30">J19/J$21</f>
        <v>0.10355745948966288</v>
      </c>
    </row>
    <row r="21" spans="1:10" ht="27.75" customHeight="1" x14ac:dyDescent="0.25">
      <c r="A21" s="431" t="s">
        <v>86</v>
      </c>
      <c r="B21" s="204" t="s">
        <v>20</v>
      </c>
      <c r="C21" s="95" t="s">
        <v>13</v>
      </c>
      <c r="D21" s="95">
        <f t="shared" ref="D21" si="31">D5+D7+D9+D11+D13+D15+D17+D19</f>
        <v>5275</v>
      </c>
      <c r="E21" s="95" t="s">
        <v>13</v>
      </c>
      <c r="F21" s="95">
        <f t="shared" ref="F21:G21" si="32">F5+F7+F9+F11+F13+F15+F17+F19</f>
        <v>32</v>
      </c>
      <c r="G21" s="95">
        <f t="shared" si="32"/>
        <v>62</v>
      </c>
      <c r="H21" s="95" t="s">
        <v>13</v>
      </c>
      <c r="I21" s="96" t="s">
        <v>13</v>
      </c>
      <c r="J21" s="164">
        <f t="shared" ref="J21" si="33">J5+J7+J9+J11+J13+J15+J17+J19</f>
        <v>5369</v>
      </c>
    </row>
    <row r="22" spans="1:10" ht="27.75" customHeight="1" thickBot="1" x14ac:dyDescent="0.3">
      <c r="A22" s="432"/>
      <c r="B22" s="205" t="s">
        <v>29</v>
      </c>
      <c r="C22" s="65" t="s">
        <v>15</v>
      </c>
      <c r="D22" s="65">
        <f t="shared" ref="D22" si="34">D21/D$21</f>
        <v>1</v>
      </c>
      <c r="E22" s="65" t="s">
        <v>15</v>
      </c>
      <c r="F22" s="65">
        <f t="shared" ref="F22:G22" si="35">F21/F$21</f>
        <v>1</v>
      </c>
      <c r="G22" s="65">
        <f t="shared" si="35"/>
        <v>1</v>
      </c>
      <c r="H22" s="65" t="s">
        <v>15</v>
      </c>
      <c r="I22" s="98" t="s">
        <v>15</v>
      </c>
      <c r="J22" s="99">
        <f>J21/J$21</f>
        <v>1</v>
      </c>
    </row>
    <row r="23" spans="1:10" ht="36" customHeight="1" thickBot="1" x14ac:dyDescent="0.3">
      <c r="A23" s="100"/>
      <c r="B23" s="68"/>
      <c r="C23" s="69"/>
      <c r="D23" s="69"/>
      <c r="E23" s="69"/>
      <c r="F23" s="69"/>
      <c r="G23" s="69"/>
      <c r="H23" s="69"/>
      <c r="I23" s="69"/>
      <c r="J23" s="69"/>
    </row>
    <row r="24" spans="1:10" ht="57" customHeight="1" x14ac:dyDescent="0.25">
      <c r="A24" s="165" t="s">
        <v>87</v>
      </c>
      <c r="B24" s="206" t="s">
        <v>20</v>
      </c>
      <c r="C24" s="207" t="s">
        <v>13</v>
      </c>
      <c r="D24" s="208">
        <v>79</v>
      </c>
      <c r="E24" s="208" t="s">
        <v>13</v>
      </c>
      <c r="F24" s="208">
        <v>27</v>
      </c>
      <c r="G24" s="208">
        <v>12</v>
      </c>
      <c r="H24" s="208" t="s">
        <v>13</v>
      </c>
      <c r="I24" s="209" t="s">
        <v>13</v>
      </c>
      <c r="J24" s="210">
        <f>SUM(C24:I24)</f>
        <v>118</v>
      </c>
    </row>
    <row r="25" spans="1:10" ht="55.5" customHeight="1" thickBot="1" x14ac:dyDescent="0.3">
      <c r="A25" s="180" t="s">
        <v>67</v>
      </c>
      <c r="B25" s="211" t="s">
        <v>20</v>
      </c>
      <c r="C25" s="212" t="s">
        <v>13</v>
      </c>
      <c r="D25" s="212">
        <f>+D26-D24-D21</f>
        <v>0</v>
      </c>
      <c r="E25" s="212" t="s">
        <v>13</v>
      </c>
      <c r="F25" s="212">
        <f>+F26-F24-F21</f>
        <v>0</v>
      </c>
      <c r="G25" s="212">
        <f>+G26-G24-G21</f>
        <v>0</v>
      </c>
      <c r="H25" s="213" t="s">
        <v>13</v>
      </c>
      <c r="I25" s="214" t="s">
        <v>13</v>
      </c>
      <c r="J25" s="215">
        <f>+J26-J24-J21</f>
        <v>0</v>
      </c>
    </row>
    <row r="26" spans="1:10" ht="54.75" customHeight="1" thickBot="1" x14ac:dyDescent="0.3">
      <c r="A26" s="312" t="s">
        <v>21</v>
      </c>
      <c r="B26" s="216" t="s">
        <v>20</v>
      </c>
      <c r="C26" s="212" t="s">
        <v>13</v>
      </c>
      <c r="D26" s="213">
        <v>5354</v>
      </c>
      <c r="E26" s="213" t="s">
        <v>13</v>
      </c>
      <c r="F26" s="213">
        <v>59</v>
      </c>
      <c r="G26" s="213">
        <v>74</v>
      </c>
      <c r="H26" s="213" t="s">
        <v>13</v>
      </c>
      <c r="I26" s="214" t="s">
        <v>13</v>
      </c>
      <c r="J26" s="215">
        <f>SUM(C26:I26)</f>
        <v>5487</v>
      </c>
    </row>
    <row r="27" spans="1:10" ht="54.75" customHeight="1" thickBot="1" x14ac:dyDescent="0.3">
      <c r="A27" s="308"/>
      <c r="B27" s="100"/>
      <c r="C27" s="110"/>
      <c r="D27" s="110"/>
      <c r="E27" s="110"/>
      <c r="F27" s="110"/>
      <c r="G27" s="110"/>
      <c r="H27" s="110"/>
      <c r="I27" s="110"/>
      <c r="J27" s="112"/>
    </row>
    <row r="28" spans="1:10" ht="36.75" customHeight="1" x14ac:dyDescent="0.25">
      <c r="A28" s="433" t="s">
        <v>22</v>
      </c>
      <c r="B28" s="434"/>
      <c r="C28" s="434"/>
      <c r="D28" s="34"/>
      <c r="E28" s="34"/>
      <c r="F28" s="34"/>
      <c r="G28" s="34"/>
      <c r="H28" s="34"/>
      <c r="I28" s="34"/>
      <c r="J28" s="35"/>
    </row>
    <row r="29" spans="1:10" ht="36.75" customHeight="1" x14ac:dyDescent="0.25">
      <c r="A29" s="435" t="s">
        <v>23</v>
      </c>
      <c r="B29" s="436"/>
      <c r="C29" s="217">
        <v>0</v>
      </c>
      <c r="D29" s="218">
        <v>2</v>
      </c>
      <c r="E29" s="218">
        <v>0</v>
      </c>
      <c r="F29" s="218">
        <v>1</v>
      </c>
      <c r="G29" s="218">
        <v>1</v>
      </c>
      <c r="H29" s="218">
        <v>0</v>
      </c>
      <c r="I29" s="218">
        <v>0</v>
      </c>
      <c r="J29" s="219">
        <f>SUM(C29:I29)</f>
        <v>4</v>
      </c>
    </row>
    <row r="30" spans="1:10" ht="36.75" customHeight="1" thickBot="1" x14ac:dyDescent="0.3">
      <c r="A30" s="437" t="s">
        <v>24</v>
      </c>
      <c r="B30" s="438"/>
      <c r="C30" s="220">
        <v>1</v>
      </c>
      <c r="D30" s="221">
        <v>2</v>
      </c>
      <c r="E30" s="221">
        <v>0</v>
      </c>
      <c r="F30" s="221">
        <v>1</v>
      </c>
      <c r="G30" s="221">
        <v>1</v>
      </c>
      <c r="H30" s="221">
        <v>0</v>
      </c>
      <c r="I30" s="222">
        <v>0</v>
      </c>
      <c r="J30" s="223">
        <f>SUM(C30:I30)</f>
        <v>5</v>
      </c>
    </row>
    <row r="31" spans="1:10" ht="31.5" customHeight="1" x14ac:dyDescent="0.25">
      <c r="A31" s="224" t="s">
        <v>25</v>
      </c>
      <c r="B31" s="21"/>
      <c r="C31" s="45"/>
      <c r="D31" s="45"/>
      <c r="E31" s="45"/>
      <c r="F31" s="45"/>
      <c r="G31" s="45"/>
      <c r="H31" s="45"/>
      <c r="I31" s="45"/>
      <c r="J31" s="45"/>
    </row>
    <row r="32" spans="1:10" ht="38.25" customHeight="1" x14ac:dyDescent="0.25">
      <c r="A32" s="439" t="s">
        <v>88</v>
      </c>
      <c r="B32" s="439"/>
      <c r="C32" s="439"/>
      <c r="D32" s="439"/>
      <c r="E32" s="439"/>
      <c r="F32" s="439"/>
      <c r="G32" s="439"/>
      <c r="H32" s="439"/>
      <c r="I32" s="439"/>
      <c r="J32" s="439"/>
    </row>
  </sheetData>
  <mergeCells count="17">
    <mergeCell ref="A21:A22"/>
    <mergeCell ref="A28:C28"/>
    <mergeCell ref="A29:B29"/>
    <mergeCell ref="A30:B30"/>
    <mergeCell ref="A32:J32"/>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4" orientation="landscape" r:id="rId1"/>
  <headerFooter>
    <oddFooter>&amp;L&amp;F&amp;C&amp;A&amp;R&amp;P de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37ACF9-E409-4EAE-ACA6-4F642B6E6B02}">
  <sheetPr>
    <tabColor rgb="FF00FF00"/>
    <pageSetUpPr fitToPage="1"/>
  </sheetPr>
  <dimension ref="A1:J37"/>
  <sheetViews>
    <sheetView zoomScale="53" zoomScaleNormal="53" workbookViewId="0">
      <selection sqref="A1:J1"/>
    </sheetView>
  </sheetViews>
  <sheetFormatPr baseColWidth="10" defaultRowHeight="15" x14ac:dyDescent="0.25"/>
  <cols>
    <col min="1" max="1" width="57.85546875" customWidth="1"/>
    <col min="2" max="2" width="10.140625" customWidth="1"/>
    <col min="3" max="4" width="22.5703125" customWidth="1"/>
    <col min="5" max="5" width="27.5703125" customWidth="1"/>
    <col min="6" max="10" width="22.5703125" customWidth="1"/>
  </cols>
  <sheetData>
    <row r="1" spans="1:10" s="158" customFormat="1" ht="34.5" customHeight="1" x14ac:dyDescent="0.25">
      <c r="A1" s="368" t="s">
        <v>89</v>
      </c>
      <c r="B1" s="368"/>
      <c r="C1" s="368"/>
      <c r="D1" s="368"/>
      <c r="E1" s="368"/>
      <c r="F1" s="368"/>
      <c r="G1" s="368"/>
      <c r="H1" s="368"/>
      <c r="I1" s="368"/>
      <c r="J1" s="368"/>
    </row>
    <row r="2" spans="1:10" s="158" customFormat="1" ht="49.5" customHeight="1" thickBot="1" x14ac:dyDescent="0.3">
      <c r="A2" s="368" t="s">
        <v>148</v>
      </c>
      <c r="B2" s="368"/>
      <c r="C2" s="370"/>
      <c r="D2" s="370"/>
      <c r="E2" s="370"/>
      <c r="F2" s="370"/>
      <c r="G2" s="370"/>
      <c r="H2" s="370"/>
      <c r="I2" s="370"/>
      <c r="J2" s="370"/>
    </row>
    <row r="3" spans="1:10" s="158" customFormat="1" ht="51.75" customHeight="1" thickBot="1" x14ac:dyDescent="0.3">
      <c r="A3" s="336" t="s">
        <v>90</v>
      </c>
      <c r="B3" s="337"/>
      <c r="C3" s="371" t="s">
        <v>2</v>
      </c>
      <c r="D3" s="372"/>
      <c r="E3" s="372"/>
      <c r="F3" s="372"/>
      <c r="G3" s="372"/>
      <c r="H3" s="372"/>
      <c r="I3" s="372"/>
      <c r="J3" s="373"/>
    </row>
    <row r="4" spans="1:10" s="158" customFormat="1" ht="70.5" customHeight="1" thickBot="1" x14ac:dyDescent="0.3">
      <c r="A4" s="338"/>
      <c r="B4" s="339"/>
      <c r="C4" s="225" t="s">
        <v>3</v>
      </c>
      <c r="D4" s="159" t="s">
        <v>4</v>
      </c>
      <c r="E4" s="159" t="s">
        <v>5</v>
      </c>
      <c r="F4" s="159" t="s">
        <v>149</v>
      </c>
      <c r="G4" s="226" t="s">
        <v>7</v>
      </c>
      <c r="H4" s="159" t="s">
        <v>8</v>
      </c>
      <c r="I4" s="227" t="s">
        <v>9</v>
      </c>
      <c r="J4" s="228" t="s">
        <v>10</v>
      </c>
    </row>
    <row r="5" spans="1:10" s="158" customFormat="1" ht="31.5" customHeight="1" x14ac:dyDescent="0.25">
      <c r="A5" s="442" t="s">
        <v>91</v>
      </c>
      <c r="B5" s="6" t="s">
        <v>12</v>
      </c>
      <c r="C5" s="229" t="s">
        <v>13</v>
      </c>
      <c r="D5" s="229">
        <v>0</v>
      </c>
      <c r="E5" s="229" t="s">
        <v>13</v>
      </c>
      <c r="F5" s="229">
        <v>9</v>
      </c>
      <c r="G5" s="229">
        <v>30</v>
      </c>
      <c r="H5" s="229" t="s">
        <v>13</v>
      </c>
      <c r="I5" s="230" t="s">
        <v>13</v>
      </c>
      <c r="J5" s="231">
        <f>SUM(C5:I5)</f>
        <v>39</v>
      </c>
    </row>
    <row r="6" spans="1:10" s="158" customFormat="1" ht="31.5" customHeight="1" x14ac:dyDescent="0.25">
      <c r="A6" s="441"/>
      <c r="B6" s="232" t="s">
        <v>29</v>
      </c>
      <c r="C6" s="233" t="s">
        <v>15</v>
      </c>
      <c r="D6" s="233">
        <f t="shared" ref="D6" si="0">D5/D$23</f>
        <v>0</v>
      </c>
      <c r="E6" s="233" t="s">
        <v>15</v>
      </c>
      <c r="F6" s="233">
        <f t="shared" ref="F6:G6" si="1">F5/F$23</f>
        <v>0.15789473684210525</v>
      </c>
      <c r="G6" s="233">
        <f t="shared" si="1"/>
        <v>0.40540540540540543</v>
      </c>
      <c r="H6" s="233" t="s">
        <v>15</v>
      </c>
      <c r="I6" s="234" t="s">
        <v>15</v>
      </c>
      <c r="J6" s="235">
        <f t="shared" ref="J6" si="2">J5/J$23</f>
        <v>0.17180616740088106</v>
      </c>
    </row>
    <row r="7" spans="1:10" s="158" customFormat="1" ht="25.5" customHeight="1" x14ac:dyDescent="0.25">
      <c r="A7" s="440" t="s">
        <v>92</v>
      </c>
      <c r="B7" s="236" t="s">
        <v>20</v>
      </c>
      <c r="C7" s="14" t="s">
        <v>13</v>
      </c>
      <c r="D7" s="14">
        <v>17</v>
      </c>
      <c r="E7" s="14" t="s">
        <v>13</v>
      </c>
      <c r="F7" s="14">
        <v>10</v>
      </c>
      <c r="G7" s="14">
        <v>12</v>
      </c>
      <c r="H7" s="14" t="s">
        <v>13</v>
      </c>
      <c r="I7" s="237" t="s">
        <v>13</v>
      </c>
      <c r="J7" s="238">
        <f t="shared" ref="J7" si="3">SUM(C7:I7)</f>
        <v>39</v>
      </c>
    </row>
    <row r="8" spans="1:10" s="158" customFormat="1" ht="25.5" customHeight="1" x14ac:dyDescent="0.25">
      <c r="A8" s="441"/>
      <c r="B8" s="232" t="s">
        <v>29</v>
      </c>
      <c r="C8" s="233" t="s">
        <v>15</v>
      </c>
      <c r="D8" s="233">
        <f t="shared" ref="D8" si="4">D7/D$23</f>
        <v>0.17708333333333334</v>
      </c>
      <c r="E8" s="233" t="s">
        <v>15</v>
      </c>
      <c r="F8" s="233">
        <f t="shared" ref="F8:G8" si="5">F7/F$23</f>
        <v>0.17543859649122806</v>
      </c>
      <c r="G8" s="233">
        <f t="shared" si="5"/>
        <v>0.16216216216216217</v>
      </c>
      <c r="H8" s="233" t="s">
        <v>15</v>
      </c>
      <c r="I8" s="234" t="s">
        <v>15</v>
      </c>
      <c r="J8" s="235">
        <f t="shared" ref="J8" si="6">J7/J$23</f>
        <v>0.17180616740088106</v>
      </c>
    </row>
    <row r="9" spans="1:10" s="158" customFormat="1" ht="25.5" customHeight="1" x14ac:dyDescent="0.25">
      <c r="A9" s="440" t="s">
        <v>93</v>
      </c>
      <c r="B9" s="236" t="s">
        <v>20</v>
      </c>
      <c r="C9" s="14" t="s">
        <v>13</v>
      </c>
      <c r="D9" s="14">
        <v>0</v>
      </c>
      <c r="E9" s="14" t="s">
        <v>13</v>
      </c>
      <c r="F9" s="14">
        <v>5</v>
      </c>
      <c r="G9" s="14">
        <v>14</v>
      </c>
      <c r="H9" s="14" t="s">
        <v>13</v>
      </c>
      <c r="I9" s="237" t="s">
        <v>13</v>
      </c>
      <c r="J9" s="238">
        <f t="shared" ref="J9" si="7">SUM(C9:I9)</f>
        <v>19</v>
      </c>
    </row>
    <row r="10" spans="1:10" s="158" customFormat="1" ht="25.5" customHeight="1" x14ac:dyDescent="0.25">
      <c r="A10" s="441"/>
      <c r="B10" s="232" t="s">
        <v>29</v>
      </c>
      <c r="C10" s="233" t="s">
        <v>15</v>
      </c>
      <c r="D10" s="233">
        <f t="shared" ref="D10" si="8">D9/D$23</f>
        <v>0</v>
      </c>
      <c r="E10" s="233" t="s">
        <v>15</v>
      </c>
      <c r="F10" s="233">
        <f t="shared" ref="F10:G10" si="9">F9/F$23</f>
        <v>8.771929824561403E-2</v>
      </c>
      <c r="G10" s="233">
        <f t="shared" si="9"/>
        <v>0.1891891891891892</v>
      </c>
      <c r="H10" s="233" t="s">
        <v>15</v>
      </c>
      <c r="I10" s="234" t="s">
        <v>15</v>
      </c>
      <c r="J10" s="235">
        <f t="shared" ref="J10" si="10">J9/J$23</f>
        <v>8.3700440528634359E-2</v>
      </c>
    </row>
    <row r="11" spans="1:10" s="158" customFormat="1" ht="25.5" customHeight="1" x14ac:dyDescent="0.25">
      <c r="A11" s="440" t="s">
        <v>150</v>
      </c>
      <c r="B11" s="236" t="s">
        <v>20</v>
      </c>
      <c r="C11" s="14" t="s">
        <v>13</v>
      </c>
      <c r="D11" s="14">
        <v>11</v>
      </c>
      <c r="E11" s="14" t="s">
        <v>13</v>
      </c>
      <c r="F11" s="14">
        <v>5</v>
      </c>
      <c r="G11" s="14">
        <v>1</v>
      </c>
      <c r="H11" s="14" t="s">
        <v>13</v>
      </c>
      <c r="I11" s="237" t="s">
        <v>13</v>
      </c>
      <c r="J11" s="238">
        <f t="shared" ref="J11" si="11">SUM(C11:I11)</f>
        <v>17</v>
      </c>
    </row>
    <row r="12" spans="1:10" s="158" customFormat="1" ht="25.5" customHeight="1" x14ac:dyDescent="0.25">
      <c r="A12" s="441"/>
      <c r="B12" s="232" t="s">
        <v>29</v>
      </c>
      <c r="C12" s="233" t="s">
        <v>15</v>
      </c>
      <c r="D12" s="233">
        <f t="shared" ref="D12" si="12">D11/D$23</f>
        <v>0.11458333333333333</v>
      </c>
      <c r="E12" s="233" t="s">
        <v>15</v>
      </c>
      <c r="F12" s="233">
        <f t="shared" ref="F12:G12" si="13">F11/F$23</f>
        <v>8.771929824561403E-2</v>
      </c>
      <c r="G12" s="233">
        <f t="shared" si="13"/>
        <v>1.3513513513513514E-2</v>
      </c>
      <c r="H12" s="233" t="s">
        <v>15</v>
      </c>
      <c r="I12" s="234" t="s">
        <v>15</v>
      </c>
      <c r="J12" s="235">
        <f t="shared" ref="J12" si="14">J11/J$23</f>
        <v>7.4889867841409691E-2</v>
      </c>
    </row>
    <row r="13" spans="1:10" s="158" customFormat="1" ht="25.5" customHeight="1" x14ac:dyDescent="0.25">
      <c r="A13" s="440" t="s">
        <v>94</v>
      </c>
      <c r="B13" s="236" t="s">
        <v>20</v>
      </c>
      <c r="C13" s="14" t="s">
        <v>13</v>
      </c>
      <c r="D13" s="14">
        <v>63</v>
      </c>
      <c r="E13" s="14" t="s">
        <v>13</v>
      </c>
      <c r="F13" s="14">
        <v>12</v>
      </c>
      <c r="G13" s="14">
        <v>9</v>
      </c>
      <c r="H13" s="14" t="s">
        <v>13</v>
      </c>
      <c r="I13" s="237" t="s">
        <v>13</v>
      </c>
      <c r="J13" s="238">
        <f>SUM(C13:I13)</f>
        <v>84</v>
      </c>
    </row>
    <row r="14" spans="1:10" s="158" customFormat="1" ht="25.5" customHeight="1" x14ac:dyDescent="0.25">
      <c r="A14" s="441"/>
      <c r="B14" s="232" t="s">
        <v>29</v>
      </c>
      <c r="C14" s="233" t="s">
        <v>15</v>
      </c>
      <c r="D14" s="233">
        <f t="shared" ref="D14" si="15">D13/D$23</f>
        <v>0.65625</v>
      </c>
      <c r="E14" s="233" t="s">
        <v>15</v>
      </c>
      <c r="F14" s="233">
        <f t="shared" ref="F14:G14" si="16">F13/F$23</f>
        <v>0.21052631578947367</v>
      </c>
      <c r="G14" s="233">
        <f t="shared" si="16"/>
        <v>0.12162162162162163</v>
      </c>
      <c r="H14" s="233" t="s">
        <v>15</v>
      </c>
      <c r="I14" s="234" t="s">
        <v>15</v>
      </c>
      <c r="J14" s="235">
        <f t="shared" ref="J14" si="17">J13/J$23</f>
        <v>0.37004405286343611</v>
      </c>
    </row>
    <row r="15" spans="1:10" s="158" customFormat="1" ht="25.5" customHeight="1" x14ac:dyDescent="0.25">
      <c r="A15" s="440" t="s">
        <v>95</v>
      </c>
      <c r="B15" s="236" t="s">
        <v>20</v>
      </c>
      <c r="C15" s="14" t="s">
        <v>13</v>
      </c>
      <c r="D15" s="14">
        <v>0</v>
      </c>
      <c r="E15" s="14" t="s">
        <v>13</v>
      </c>
      <c r="F15" s="14">
        <v>12</v>
      </c>
      <c r="G15" s="14">
        <v>1</v>
      </c>
      <c r="H15" s="14" t="s">
        <v>13</v>
      </c>
      <c r="I15" s="237" t="s">
        <v>13</v>
      </c>
      <c r="J15" s="238">
        <f t="shared" ref="J15" si="18">SUM(C15:I15)</f>
        <v>13</v>
      </c>
    </row>
    <row r="16" spans="1:10" s="158" customFormat="1" ht="25.5" customHeight="1" x14ac:dyDescent="0.25">
      <c r="A16" s="441"/>
      <c r="B16" s="232" t="s">
        <v>29</v>
      </c>
      <c r="C16" s="233" t="s">
        <v>15</v>
      </c>
      <c r="D16" s="233">
        <f t="shared" ref="D16" si="19">D15/D$23</f>
        <v>0</v>
      </c>
      <c r="E16" s="233" t="s">
        <v>15</v>
      </c>
      <c r="F16" s="233">
        <f t="shared" ref="F16:G16" si="20">F15/F$23</f>
        <v>0.21052631578947367</v>
      </c>
      <c r="G16" s="233">
        <f t="shared" si="20"/>
        <v>1.3513513513513514E-2</v>
      </c>
      <c r="H16" s="233" t="s">
        <v>15</v>
      </c>
      <c r="I16" s="234" t="s">
        <v>15</v>
      </c>
      <c r="J16" s="235">
        <f t="shared" ref="J16" si="21">J15/J$23</f>
        <v>5.7268722466960353E-2</v>
      </c>
    </row>
    <row r="17" spans="1:10" s="158" customFormat="1" ht="25.5" customHeight="1" x14ac:dyDescent="0.25">
      <c r="A17" s="440" t="s">
        <v>96</v>
      </c>
      <c r="B17" s="236" t="s">
        <v>20</v>
      </c>
      <c r="C17" s="14" t="s">
        <v>13</v>
      </c>
      <c r="D17" s="14">
        <v>2</v>
      </c>
      <c r="E17" s="14" t="s">
        <v>13</v>
      </c>
      <c r="F17" s="14">
        <v>2</v>
      </c>
      <c r="G17" s="14">
        <v>5</v>
      </c>
      <c r="H17" s="14" t="s">
        <v>13</v>
      </c>
      <c r="I17" s="237" t="s">
        <v>13</v>
      </c>
      <c r="J17" s="238">
        <f t="shared" ref="J17" si="22">SUM(C17:I17)</f>
        <v>9</v>
      </c>
    </row>
    <row r="18" spans="1:10" s="158" customFormat="1" ht="25.5" customHeight="1" x14ac:dyDescent="0.25">
      <c r="A18" s="441"/>
      <c r="B18" s="232" t="s">
        <v>29</v>
      </c>
      <c r="C18" s="233" t="s">
        <v>15</v>
      </c>
      <c r="D18" s="233">
        <f t="shared" ref="D18" si="23">D17/D$23</f>
        <v>2.0833333333333332E-2</v>
      </c>
      <c r="E18" s="233" t="s">
        <v>15</v>
      </c>
      <c r="F18" s="233">
        <f t="shared" ref="F18:G18" si="24">F17/F$23</f>
        <v>3.5087719298245612E-2</v>
      </c>
      <c r="G18" s="233">
        <f t="shared" si="24"/>
        <v>6.7567567567567571E-2</v>
      </c>
      <c r="H18" s="233" t="s">
        <v>15</v>
      </c>
      <c r="I18" s="234" t="s">
        <v>15</v>
      </c>
      <c r="J18" s="235">
        <f t="shared" ref="J18" si="25">J17/J$23</f>
        <v>3.9647577092511016E-2</v>
      </c>
    </row>
    <row r="19" spans="1:10" s="158" customFormat="1" ht="25.5" customHeight="1" x14ac:dyDescent="0.25">
      <c r="A19" s="440" t="s">
        <v>97</v>
      </c>
      <c r="B19" s="236" t="s">
        <v>20</v>
      </c>
      <c r="C19" s="14" t="s">
        <v>13</v>
      </c>
      <c r="D19" s="14">
        <v>3</v>
      </c>
      <c r="E19" s="14" t="s">
        <v>13</v>
      </c>
      <c r="F19" s="14">
        <v>2</v>
      </c>
      <c r="G19" s="14">
        <v>0</v>
      </c>
      <c r="H19" s="14" t="s">
        <v>13</v>
      </c>
      <c r="I19" s="237" t="s">
        <v>13</v>
      </c>
      <c r="J19" s="238">
        <f t="shared" ref="J19" si="26">SUM(C19:I19)</f>
        <v>5</v>
      </c>
    </row>
    <row r="20" spans="1:10" s="158" customFormat="1" ht="25.5" customHeight="1" x14ac:dyDescent="0.25">
      <c r="A20" s="441"/>
      <c r="B20" s="232" t="s">
        <v>29</v>
      </c>
      <c r="C20" s="233" t="s">
        <v>15</v>
      </c>
      <c r="D20" s="233">
        <f t="shared" ref="D20" si="27">D19/D$23</f>
        <v>3.125E-2</v>
      </c>
      <c r="E20" s="233" t="s">
        <v>15</v>
      </c>
      <c r="F20" s="233">
        <f t="shared" ref="F20:G20" si="28">F19/F$23</f>
        <v>3.5087719298245612E-2</v>
      </c>
      <c r="G20" s="233">
        <f t="shared" si="28"/>
        <v>0</v>
      </c>
      <c r="H20" s="233" t="s">
        <v>15</v>
      </c>
      <c r="I20" s="234" t="s">
        <v>15</v>
      </c>
      <c r="J20" s="235">
        <f t="shared" ref="J20" si="29">J19/J$23</f>
        <v>2.2026431718061675E-2</v>
      </c>
    </row>
    <row r="21" spans="1:10" s="158" customFormat="1" ht="25.5" customHeight="1" x14ac:dyDescent="0.25">
      <c r="A21" s="440" t="s">
        <v>98</v>
      </c>
      <c r="B21" s="236" t="s">
        <v>20</v>
      </c>
      <c r="C21" s="14" t="s">
        <v>13</v>
      </c>
      <c r="D21" s="14">
        <v>0</v>
      </c>
      <c r="E21" s="14" t="s">
        <v>13</v>
      </c>
      <c r="F21" s="14">
        <v>0</v>
      </c>
      <c r="G21" s="14">
        <v>2</v>
      </c>
      <c r="H21" s="14" t="s">
        <v>13</v>
      </c>
      <c r="I21" s="237" t="s">
        <v>13</v>
      </c>
      <c r="J21" s="238">
        <f t="shared" ref="J21" si="30">SUM(C21:I21)</f>
        <v>2</v>
      </c>
    </row>
    <row r="22" spans="1:10" s="158" customFormat="1" ht="25.5" customHeight="1" thickBot="1" x14ac:dyDescent="0.3">
      <c r="A22" s="442"/>
      <c r="B22" s="236" t="s">
        <v>29</v>
      </c>
      <c r="C22" s="239" t="s">
        <v>15</v>
      </c>
      <c r="D22" s="239">
        <f t="shared" ref="D22" si="31">D21/D$23</f>
        <v>0</v>
      </c>
      <c r="E22" s="239" t="s">
        <v>15</v>
      </c>
      <c r="F22" s="239">
        <f t="shared" ref="F22:G22" si="32">F21/F$23</f>
        <v>0</v>
      </c>
      <c r="G22" s="239">
        <f t="shared" si="32"/>
        <v>2.7027027027027029E-2</v>
      </c>
      <c r="H22" s="239" t="s">
        <v>15</v>
      </c>
      <c r="I22" s="240" t="s">
        <v>15</v>
      </c>
      <c r="J22" s="241">
        <f t="shared" ref="J22" si="33">J21/J$23</f>
        <v>8.8105726872246704E-3</v>
      </c>
    </row>
    <row r="23" spans="1:10" s="158" customFormat="1" ht="27" customHeight="1" x14ac:dyDescent="0.25">
      <c r="A23" s="336" t="s">
        <v>99</v>
      </c>
      <c r="B23" s="6" t="s">
        <v>20</v>
      </c>
      <c r="C23" s="242" t="s">
        <v>13</v>
      </c>
      <c r="D23" s="242">
        <f t="shared" ref="D23" si="34">D5+D7+D9+D11+D13+D15+D17+D19+D21</f>
        <v>96</v>
      </c>
      <c r="E23" s="242" t="s">
        <v>13</v>
      </c>
      <c r="F23" s="242">
        <f t="shared" ref="F23:G23" si="35">F5+F7+F9+F11+F13+F15+F17+F19+F21</f>
        <v>57</v>
      </c>
      <c r="G23" s="242">
        <f t="shared" si="35"/>
        <v>74</v>
      </c>
      <c r="H23" s="242" t="s">
        <v>13</v>
      </c>
      <c r="I23" s="243" t="s">
        <v>13</v>
      </c>
      <c r="J23" s="244">
        <f t="shared" ref="J23" si="36">J5+J7+J9+J11+J13+J15+J17+J19+J21</f>
        <v>227</v>
      </c>
    </row>
    <row r="24" spans="1:10" s="158" customFormat="1" ht="27" customHeight="1" thickBot="1" x14ac:dyDescent="0.3">
      <c r="A24" s="338"/>
      <c r="B24" s="245" t="s">
        <v>29</v>
      </c>
      <c r="C24" s="246" t="s">
        <v>15</v>
      </c>
      <c r="D24" s="246">
        <f t="shared" ref="D24" si="37">D23/D$23</f>
        <v>1</v>
      </c>
      <c r="E24" s="246" t="s">
        <v>15</v>
      </c>
      <c r="F24" s="246">
        <f t="shared" ref="F24:G24" si="38">F23/F$23</f>
        <v>1</v>
      </c>
      <c r="G24" s="246">
        <f t="shared" si="38"/>
        <v>1</v>
      </c>
      <c r="H24" s="246" t="s">
        <v>15</v>
      </c>
      <c r="I24" s="247" t="s">
        <v>15</v>
      </c>
      <c r="J24" s="248">
        <f>J23/J$23</f>
        <v>1</v>
      </c>
    </row>
    <row r="25" spans="1:10" s="158" customFormat="1" ht="36" customHeight="1" thickBot="1" x14ac:dyDescent="0.3">
      <c r="A25" s="147"/>
      <c r="B25" s="249"/>
      <c r="C25" s="250"/>
      <c r="D25" s="250"/>
      <c r="E25" s="250"/>
      <c r="F25" s="250"/>
      <c r="G25" s="250"/>
      <c r="H25" s="250"/>
      <c r="I25" s="250"/>
      <c r="J25" s="250"/>
    </row>
    <row r="26" spans="1:10" s="158" customFormat="1" ht="45.75" customHeight="1" x14ac:dyDescent="0.25">
      <c r="A26" s="251" t="s">
        <v>100</v>
      </c>
      <c r="B26" s="252" t="s">
        <v>20</v>
      </c>
      <c r="C26" s="253" t="s">
        <v>13</v>
      </c>
      <c r="D26" s="254">
        <v>0</v>
      </c>
      <c r="E26" s="254" t="s">
        <v>13</v>
      </c>
      <c r="F26" s="254">
        <v>2</v>
      </c>
      <c r="G26" s="254">
        <v>0</v>
      </c>
      <c r="H26" s="254" t="s">
        <v>13</v>
      </c>
      <c r="I26" s="255" t="s">
        <v>13</v>
      </c>
      <c r="J26" s="256">
        <f>SUM(C26:I26)</f>
        <v>2</v>
      </c>
    </row>
    <row r="27" spans="1:10" s="158" customFormat="1" ht="45.75" customHeight="1" thickBot="1" x14ac:dyDescent="0.3">
      <c r="A27" s="257" t="s">
        <v>67</v>
      </c>
      <c r="B27" s="245" t="s">
        <v>20</v>
      </c>
      <c r="C27" s="258" t="s">
        <v>13</v>
      </c>
      <c r="D27" s="259">
        <f>+D28-D23-D26</f>
        <v>5258</v>
      </c>
      <c r="E27" s="259" t="s">
        <v>13</v>
      </c>
      <c r="F27" s="259">
        <f>+F28-F23-F26</f>
        <v>0</v>
      </c>
      <c r="G27" s="259">
        <f>+G28-G23-G26</f>
        <v>0</v>
      </c>
      <c r="H27" s="259" t="s">
        <v>13</v>
      </c>
      <c r="I27" s="260" t="s">
        <v>13</v>
      </c>
      <c r="J27" s="261">
        <f>SUM(C27:I27)</f>
        <v>5258</v>
      </c>
    </row>
    <row r="28" spans="1:10" s="158" customFormat="1" ht="45.75" customHeight="1" thickBot="1" x14ac:dyDescent="0.3">
      <c r="A28" s="313" t="s">
        <v>21</v>
      </c>
      <c r="B28" s="245" t="s">
        <v>20</v>
      </c>
      <c r="C28" s="258" t="s">
        <v>13</v>
      </c>
      <c r="D28" s="259">
        <v>5354</v>
      </c>
      <c r="E28" s="259" t="s">
        <v>13</v>
      </c>
      <c r="F28" s="259">
        <v>59</v>
      </c>
      <c r="G28" s="259">
        <v>74</v>
      </c>
      <c r="H28" s="259" t="s">
        <v>13</v>
      </c>
      <c r="I28" s="260" t="s">
        <v>13</v>
      </c>
      <c r="J28" s="261">
        <f>SUM(C28:I28)</f>
        <v>5487</v>
      </c>
    </row>
    <row r="29" spans="1:10" s="158" customFormat="1" ht="48.75" customHeight="1" thickBot="1" x14ac:dyDescent="0.3">
      <c r="A29" s="146"/>
      <c r="B29" s="147"/>
      <c r="C29" s="32"/>
      <c r="D29" s="32"/>
      <c r="E29" s="32"/>
      <c r="F29" s="32"/>
      <c r="G29" s="32"/>
      <c r="H29" s="32"/>
      <c r="I29" s="32"/>
      <c r="J29" s="459"/>
    </row>
    <row r="30" spans="1:10" s="158" customFormat="1" ht="39.75" customHeight="1" x14ac:dyDescent="0.25">
      <c r="A30" s="393" t="s">
        <v>22</v>
      </c>
      <c r="B30" s="394"/>
      <c r="C30" s="394"/>
      <c r="D30" s="34"/>
      <c r="E30" s="34"/>
      <c r="F30" s="34"/>
      <c r="G30" s="34"/>
      <c r="H30" s="34"/>
      <c r="I30" s="34"/>
      <c r="J30" s="244"/>
    </row>
    <row r="31" spans="1:10" s="158" customFormat="1" ht="39.75" customHeight="1" x14ac:dyDescent="0.25">
      <c r="A31" s="403" t="s">
        <v>23</v>
      </c>
      <c r="B31" s="404"/>
      <c r="C31" s="175">
        <v>0</v>
      </c>
      <c r="D31" s="460">
        <v>1</v>
      </c>
      <c r="E31" s="460">
        <v>0</v>
      </c>
      <c r="F31" s="460">
        <v>1</v>
      </c>
      <c r="G31" s="460">
        <v>1</v>
      </c>
      <c r="H31" s="460">
        <v>0</v>
      </c>
      <c r="I31" s="460">
        <v>0</v>
      </c>
      <c r="J31" s="461">
        <f>SUM(C31:I31)</f>
        <v>3</v>
      </c>
    </row>
    <row r="32" spans="1:10" s="158" customFormat="1" ht="39.75" customHeight="1" thickBot="1" x14ac:dyDescent="0.3">
      <c r="A32" s="405" t="s">
        <v>24</v>
      </c>
      <c r="B32" s="406"/>
      <c r="C32" s="462">
        <v>1</v>
      </c>
      <c r="D32" s="463">
        <v>2</v>
      </c>
      <c r="E32" s="463">
        <v>0</v>
      </c>
      <c r="F32" s="463">
        <v>1</v>
      </c>
      <c r="G32" s="463">
        <v>1</v>
      </c>
      <c r="H32" s="463">
        <v>0</v>
      </c>
      <c r="I32" s="464">
        <v>0</v>
      </c>
      <c r="J32" s="465">
        <f>SUM(C32:I32)</f>
        <v>5</v>
      </c>
    </row>
    <row r="33" spans="1:10" s="158" customFormat="1" ht="26.25" customHeight="1" x14ac:dyDescent="0.25">
      <c r="A33" s="466" t="s">
        <v>25</v>
      </c>
      <c r="B33" s="467"/>
      <c r="C33" s="468"/>
      <c r="D33" s="468"/>
      <c r="E33" s="468"/>
      <c r="F33" s="468"/>
      <c r="G33" s="468"/>
      <c r="H33" s="468"/>
      <c r="I33" s="468"/>
      <c r="J33" s="468"/>
    </row>
    <row r="34" spans="1:10" s="158" customFormat="1" ht="46.5" customHeight="1" x14ac:dyDescent="0.25">
      <c r="A34" s="469" t="s">
        <v>151</v>
      </c>
      <c r="B34" s="469"/>
      <c r="C34" s="469"/>
      <c r="D34" s="469"/>
      <c r="E34" s="469"/>
      <c r="F34" s="469"/>
      <c r="G34" s="469"/>
      <c r="H34" s="469"/>
      <c r="I34" s="469"/>
      <c r="J34" s="469"/>
    </row>
    <row r="35" spans="1:10" s="158" customFormat="1" x14ac:dyDescent="0.25"/>
    <row r="36" spans="1:10" s="158" customFormat="1" x14ac:dyDescent="0.25"/>
    <row r="37" spans="1:10" s="158" customFormat="1" x14ac:dyDescent="0.25"/>
  </sheetData>
  <mergeCells count="18">
    <mergeCell ref="A21:A22"/>
    <mergeCell ref="A23:A24"/>
    <mergeCell ref="A30:C30"/>
    <mergeCell ref="A31:B31"/>
    <mergeCell ref="A32:B32"/>
    <mergeCell ref="A34:J34"/>
    <mergeCell ref="A9:A10"/>
    <mergeCell ref="A11:A12"/>
    <mergeCell ref="A13:A14"/>
    <mergeCell ref="A15:A16"/>
    <mergeCell ref="A17:A18"/>
    <mergeCell ref="A19:A20"/>
    <mergeCell ref="A1:J1"/>
    <mergeCell ref="A2:J2"/>
    <mergeCell ref="A3:B4"/>
    <mergeCell ref="C3:J3"/>
    <mergeCell ref="A5:A6"/>
    <mergeCell ref="A7:A8"/>
  </mergeCells>
  <pageMargins left="0.70866141732283472" right="0.70866141732283472" top="0.74803149606299213" bottom="0.74803149606299213" header="0.31496062992125984" footer="0.31496062992125984"/>
  <pageSetup paperSize="9" scale="45" orientation="landscape" r:id="rId1"/>
  <headerFooter>
    <oddFooter>&amp;L&amp;F&amp;C&amp;A&amp;R&amp;P de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A3DE6A-428F-4596-B727-7208D58846CE}">
  <sheetPr>
    <tabColor rgb="FF00FF00"/>
    <pageSetUpPr fitToPage="1"/>
  </sheetPr>
  <dimension ref="A1:J39"/>
  <sheetViews>
    <sheetView zoomScale="48" zoomScaleNormal="48" workbookViewId="0">
      <selection sqref="A1:J1"/>
    </sheetView>
  </sheetViews>
  <sheetFormatPr baseColWidth="10" defaultRowHeight="15" x14ac:dyDescent="0.25"/>
  <cols>
    <col min="1" max="1" width="51.85546875" customWidth="1"/>
    <col min="2" max="2" width="13.85546875" customWidth="1"/>
    <col min="3" max="4" width="24.42578125" customWidth="1"/>
    <col min="5" max="5" width="26.42578125" customWidth="1"/>
    <col min="6" max="10" width="24.42578125" customWidth="1"/>
  </cols>
  <sheetData>
    <row r="1" spans="1:10" ht="57" customHeight="1" x14ac:dyDescent="0.25">
      <c r="A1" s="411" t="s">
        <v>101</v>
      </c>
      <c r="B1" s="411"/>
      <c r="C1" s="411"/>
      <c r="D1" s="411"/>
      <c r="E1" s="411"/>
      <c r="F1" s="411"/>
      <c r="G1" s="411"/>
      <c r="H1" s="411"/>
      <c r="I1" s="411"/>
      <c r="J1" s="411"/>
    </row>
    <row r="2" spans="1:10" ht="57" customHeight="1" thickBot="1" x14ac:dyDescent="0.3">
      <c r="A2" s="411" t="s">
        <v>152</v>
      </c>
      <c r="B2" s="411"/>
      <c r="C2" s="412"/>
      <c r="D2" s="412"/>
      <c r="E2" s="412"/>
      <c r="F2" s="412"/>
      <c r="G2" s="412"/>
      <c r="H2" s="412"/>
      <c r="I2" s="412"/>
      <c r="J2" s="412"/>
    </row>
    <row r="3" spans="1:10" ht="51.75" customHeight="1" thickBot="1" x14ac:dyDescent="0.3">
      <c r="A3" s="350" t="s">
        <v>102</v>
      </c>
      <c r="B3" s="351"/>
      <c r="C3" s="354" t="s">
        <v>2</v>
      </c>
      <c r="D3" s="355"/>
      <c r="E3" s="355"/>
      <c r="F3" s="355"/>
      <c r="G3" s="355"/>
      <c r="H3" s="355"/>
      <c r="I3" s="355"/>
      <c r="J3" s="356"/>
    </row>
    <row r="4" spans="1:10" ht="48" customHeight="1" thickBot="1" x14ac:dyDescent="0.3">
      <c r="A4" s="352"/>
      <c r="B4" s="353"/>
      <c r="C4" s="79" t="s">
        <v>3</v>
      </c>
      <c r="D4" s="81" t="s">
        <v>4</v>
      </c>
      <c r="E4" s="81" t="s">
        <v>5</v>
      </c>
      <c r="F4" s="81" t="s">
        <v>6</v>
      </c>
      <c r="G4" s="80" t="s">
        <v>7</v>
      </c>
      <c r="H4" s="159" t="s">
        <v>8</v>
      </c>
      <c r="I4" s="82" t="s">
        <v>9</v>
      </c>
      <c r="J4" s="83" t="s">
        <v>10</v>
      </c>
    </row>
    <row r="5" spans="1:10" ht="31.5" customHeight="1" x14ac:dyDescent="0.25">
      <c r="A5" s="419" t="s">
        <v>103</v>
      </c>
      <c r="B5" s="46" t="s">
        <v>20</v>
      </c>
      <c r="C5" s="47" t="s">
        <v>13</v>
      </c>
      <c r="D5" s="47">
        <v>0</v>
      </c>
      <c r="E5" s="47" t="s">
        <v>13</v>
      </c>
      <c r="F5" s="47">
        <v>0</v>
      </c>
      <c r="G5" s="47">
        <v>5</v>
      </c>
      <c r="H5" s="47" t="s">
        <v>13</v>
      </c>
      <c r="I5" s="47" t="s">
        <v>13</v>
      </c>
      <c r="J5" s="84">
        <f>SUM(C5:I5)</f>
        <v>5</v>
      </c>
    </row>
    <row r="6" spans="1:10" ht="31.5" customHeight="1" x14ac:dyDescent="0.25">
      <c r="A6" s="418"/>
      <c r="B6" s="50" t="s">
        <v>29</v>
      </c>
      <c r="C6" s="85" t="s">
        <v>15</v>
      </c>
      <c r="D6" s="85">
        <v>4.8387096774193547E-2</v>
      </c>
      <c r="E6" s="85" t="s">
        <v>15</v>
      </c>
      <c r="F6" s="85">
        <f t="shared" ref="F6:G6" si="0">F5/F$29</f>
        <v>0</v>
      </c>
      <c r="G6" s="85">
        <f t="shared" si="0"/>
        <v>6.8493150684931503E-2</v>
      </c>
      <c r="H6" s="85" t="s">
        <v>15</v>
      </c>
      <c r="I6" s="85" t="s">
        <v>15</v>
      </c>
      <c r="J6" s="87">
        <f t="shared" ref="J6" si="1">J5/J$29</f>
        <v>2.1929824561403508E-2</v>
      </c>
    </row>
    <row r="7" spans="1:10" ht="25.5" customHeight="1" x14ac:dyDescent="0.25">
      <c r="A7" s="417" t="s">
        <v>104</v>
      </c>
      <c r="B7" s="54" t="s">
        <v>20</v>
      </c>
      <c r="C7" s="91" t="s">
        <v>13</v>
      </c>
      <c r="D7" s="91">
        <v>0</v>
      </c>
      <c r="E7" s="91" t="s">
        <v>13</v>
      </c>
      <c r="F7" s="91">
        <v>0</v>
      </c>
      <c r="G7" s="91">
        <v>0</v>
      </c>
      <c r="H7" s="91" t="s">
        <v>13</v>
      </c>
      <c r="I7" s="91" t="s">
        <v>13</v>
      </c>
      <c r="J7" s="160">
        <f t="shared" ref="J7" si="2">SUM(C7:I7)</f>
        <v>0</v>
      </c>
    </row>
    <row r="8" spans="1:10" ht="25.5" customHeight="1" x14ac:dyDescent="0.25">
      <c r="A8" s="418"/>
      <c r="B8" s="50" t="s">
        <v>29</v>
      </c>
      <c r="C8" s="85" t="s">
        <v>15</v>
      </c>
      <c r="D8" s="85">
        <v>1.6129032258064516E-2</v>
      </c>
      <c r="E8" s="85" t="s">
        <v>15</v>
      </c>
      <c r="F8" s="85">
        <f t="shared" ref="F8:G8" si="3">F7/F$29</f>
        <v>0</v>
      </c>
      <c r="G8" s="85">
        <f t="shared" si="3"/>
        <v>0</v>
      </c>
      <c r="H8" s="85" t="s">
        <v>15</v>
      </c>
      <c r="I8" s="85" t="s">
        <v>15</v>
      </c>
      <c r="J8" s="87">
        <f t="shared" ref="J8" si="4">J7/J$29</f>
        <v>0</v>
      </c>
    </row>
    <row r="9" spans="1:10" ht="25.5" customHeight="1" x14ac:dyDescent="0.25">
      <c r="A9" s="417" t="s">
        <v>105</v>
      </c>
      <c r="B9" s="54" t="s">
        <v>20</v>
      </c>
      <c r="C9" s="91" t="s">
        <v>13</v>
      </c>
      <c r="D9" s="91">
        <v>96</v>
      </c>
      <c r="E9" s="91" t="s">
        <v>13</v>
      </c>
      <c r="F9" s="91">
        <v>0</v>
      </c>
      <c r="G9" s="91">
        <v>3</v>
      </c>
      <c r="H9" s="91" t="s">
        <v>13</v>
      </c>
      <c r="I9" s="91" t="s">
        <v>13</v>
      </c>
      <c r="J9" s="160">
        <f t="shared" ref="J9" si="5">SUM(C9:I9)</f>
        <v>99</v>
      </c>
    </row>
    <row r="10" spans="1:10" ht="25.5" customHeight="1" x14ac:dyDescent="0.25">
      <c r="A10" s="418"/>
      <c r="B10" s="50" t="s">
        <v>29</v>
      </c>
      <c r="C10" s="85" t="s">
        <v>15</v>
      </c>
      <c r="D10" s="85">
        <v>0</v>
      </c>
      <c r="E10" s="85" t="s">
        <v>15</v>
      </c>
      <c r="F10" s="85">
        <f t="shared" ref="F10:G10" si="6">F9/F$29</f>
        <v>0</v>
      </c>
      <c r="G10" s="85">
        <f t="shared" si="6"/>
        <v>4.1095890410958902E-2</v>
      </c>
      <c r="H10" s="85" t="s">
        <v>15</v>
      </c>
      <c r="I10" s="85" t="s">
        <v>15</v>
      </c>
      <c r="J10" s="87">
        <f t="shared" ref="J10" si="7">J9/J$29</f>
        <v>0.43421052631578949</v>
      </c>
    </row>
    <row r="11" spans="1:10" ht="25.5" customHeight="1" x14ac:dyDescent="0.25">
      <c r="A11" s="417" t="s">
        <v>106</v>
      </c>
      <c r="B11" s="54" t="s">
        <v>20</v>
      </c>
      <c r="C11" s="91" t="s">
        <v>13</v>
      </c>
      <c r="D11" s="91">
        <v>0</v>
      </c>
      <c r="E11" s="91" t="s">
        <v>13</v>
      </c>
      <c r="F11" s="91">
        <v>56</v>
      </c>
      <c r="G11" s="91">
        <v>0</v>
      </c>
      <c r="H11" s="91" t="s">
        <v>13</v>
      </c>
      <c r="I11" s="91" t="s">
        <v>13</v>
      </c>
      <c r="J11" s="160">
        <f t="shared" ref="J11" si="8">SUM(C11:I11)</f>
        <v>56</v>
      </c>
    </row>
    <row r="12" spans="1:10" ht="25.5" customHeight="1" x14ac:dyDescent="0.25">
      <c r="A12" s="418"/>
      <c r="B12" s="50" t="s">
        <v>29</v>
      </c>
      <c r="C12" s="85" t="s">
        <v>15</v>
      </c>
      <c r="D12" s="85">
        <v>0.91935483870967738</v>
      </c>
      <c r="E12" s="85" t="s">
        <v>15</v>
      </c>
      <c r="F12" s="85">
        <f t="shared" ref="F12:G12" si="9">F11/F$29</f>
        <v>0.94915254237288138</v>
      </c>
      <c r="G12" s="85">
        <f t="shared" si="9"/>
        <v>0</v>
      </c>
      <c r="H12" s="85" t="s">
        <v>15</v>
      </c>
      <c r="I12" s="85" t="s">
        <v>15</v>
      </c>
      <c r="J12" s="87">
        <f t="shared" ref="J12" si="10">J11/J$29</f>
        <v>0.24561403508771928</v>
      </c>
    </row>
    <row r="13" spans="1:10" ht="25.5" customHeight="1" x14ac:dyDescent="0.25">
      <c r="A13" s="417" t="s">
        <v>107</v>
      </c>
      <c r="B13" s="54" t="s">
        <v>20</v>
      </c>
      <c r="C13" s="91" t="s">
        <v>13</v>
      </c>
      <c r="D13" s="91">
        <v>0</v>
      </c>
      <c r="E13" s="91" t="s">
        <v>13</v>
      </c>
      <c r="F13" s="91">
        <v>0</v>
      </c>
      <c r="G13" s="91">
        <v>62</v>
      </c>
      <c r="H13" s="91" t="s">
        <v>13</v>
      </c>
      <c r="I13" s="91" t="s">
        <v>13</v>
      </c>
      <c r="J13" s="160">
        <f t="shared" ref="J13" si="11">SUM(C13:I13)</f>
        <v>62</v>
      </c>
    </row>
    <row r="14" spans="1:10" ht="25.5" customHeight="1" x14ac:dyDescent="0.25">
      <c r="A14" s="418"/>
      <c r="B14" s="50" t="s">
        <v>29</v>
      </c>
      <c r="C14" s="85" t="s">
        <v>15</v>
      </c>
      <c r="D14" s="85">
        <v>0</v>
      </c>
      <c r="E14" s="85" t="s">
        <v>15</v>
      </c>
      <c r="F14" s="85">
        <f t="shared" ref="F14:G14" si="12">F13/F$29</f>
        <v>0</v>
      </c>
      <c r="G14" s="85">
        <f t="shared" si="12"/>
        <v>0.84931506849315064</v>
      </c>
      <c r="H14" s="85" t="s">
        <v>15</v>
      </c>
      <c r="I14" s="85" t="s">
        <v>15</v>
      </c>
      <c r="J14" s="87">
        <f t="shared" ref="J14" si="13">J13/J$29</f>
        <v>0.27192982456140352</v>
      </c>
    </row>
    <row r="15" spans="1:10" ht="25.5" customHeight="1" x14ac:dyDescent="0.25">
      <c r="A15" s="417" t="s">
        <v>108</v>
      </c>
      <c r="B15" s="54" t="s">
        <v>20</v>
      </c>
      <c r="C15" s="91" t="s">
        <v>13</v>
      </c>
      <c r="D15" s="91">
        <v>0</v>
      </c>
      <c r="E15" s="91" t="s">
        <v>13</v>
      </c>
      <c r="F15" s="91">
        <v>1</v>
      </c>
      <c r="G15" s="91">
        <v>0</v>
      </c>
      <c r="H15" s="91" t="s">
        <v>13</v>
      </c>
      <c r="I15" s="91" t="s">
        <v>13</v>
      </c>
      <c r="J15" s="160">
        <f t="shared" ref="J15" si="14">SUM(C15:I15)</f>
        <v>1</v>
      </c>
    </row>
    <row r="16" spans="1:10" ht="25.5" customHeight="1" x14ac:dyDescent="0.25">
      <c r="A16" s="418"/>
      <c r="B16" s="50" t="s">
        <v>29</v>
      </c>
      <c r="C16" s="85" t="s">
        <v>15</v>
      </c>
      <c r="D16" s="85">
        <v>0</v>
      </c>
      <c r="E16" s="85" t="s">
        <v>15</v>
      </c>
      <c r="F16" s="85">
        <f t="shared" ref="F16:G16" si="15">F15/F$29</f>
        <v>1.6949152542372881E-2</v>
      </c>
      <c r="G16" s="85">
        <f t="shared" si="15"/>
        <v>0</v>
      </c>
      <c r="H16" s="85" t="s">
        <v>15</v>
      </c>
      <c r="I16" s="85" t="s">
        <v>15</v>
      </c>
      <c r="J16" s="87">
        <f t="shared" ref="J16" si="16">J15/J$29</f>
        <v>4.3859649122807015E-3</v>
      </c>
    </row>
    <row r="17" spans="1:10" ht="25.5" customHeight="1" x14ac:dyDescent="0.25">
      <c r="A17" s="417" t="s">
        <v>109</v>
      </c>
      <c r="B17" s="54" t="s">
        <v>20</v>
      </c>
      <c r="C17" s="91" t="s">
        <v>13</v>
      </c>
      <c r="D17" s="91">
        <v>0</v>
      </c>
      <c r="E17" s="91" t="s">
        <v>13</v>
      </c>
      <c r="F17" s="91">
        <v>0</v>
      </c>
      <c r="G17" s="91">
        <v>0</v>
      </c>
      <c r="H17" s="91" t="s">
        <v>13</v>
      </c>
      <c r="I17" s="91" t="s">
        <v>13</v>
      </c>
      <c r="J17" s="160">
        <f t="shared" ref="J17" si="17">SUM(C17:I17)</f>
        <v>0</v>
      </c>
    </row>
    <row r="18" spans="1:10" ht="25.5" customHeight="1" x14ac:dyDescent="0.25">
      <c r="A18" s="418"/>
      <c r="B18" s="50" t="s">
        <v>29</v>
      </c>
      <c r="C18" s="85" t="s">
        <v>15</v>
      </c>
      <c r="D18" s="85">
        <v>0</v>
      </c>
      <c r="E18" s="85" t="s">
        <v>15</v>
      </c>
      <c r="F18" s="85">
        <f t="shared" ref="F18:G18" si="18">F17/F$29</f>
        <v>0</v>
      </c>
      <c r="G18" s="85">
        <f t="shared" si="18"/>
        <v>0</v>
      </c>
      <c r="H18" s="85" t="s">
        <v>15</v>
      </c>
      <c r="I18" s="85" t="s">
        <v>15</v>
      </c>
      <c r="J18" s="87">
        <f t="shared" ref="J18" si="19">J17/J$29</f>
        <v>0</v>
      </c>
    </row>
    <row r="19" spans="1:10" ht="25.5" customHeight="1" x14ac:dyDescent="0.25">
      <c r="A19" s="417" t="s">
        <v>110</v>
      </c>
      <c r="B19" s="54" t="s">
        <v>20</v>
      </c>
      <c r="C19" s="91" t="s">
        <v>13</v>
      </c>
      <c r="D19" s="91">
        <v>0</v>
      </c>
      <c r="E19" s="91" t="s">
        <v>13</v>
      </c>
      <c r="F19" s="91">
        <v>1</v>
      </c>
      <c r="G19" s="91">
        <v>0</v>
      </c>
      <c r="H19" s="91" t="s">
        <v>13</v>
      </c>
      <c r="I19" s="91" t="s">
        <v>13</v>
      </c>
      <c r="J19" s="160">
        <f t="shared" ref="J19" si="20">SUM(C19:I19)</f>
        <v>1</v>
      </c>
    </row>
    <row r="20" spans="1:10" ht="25.5" customHeight="1" x14ac:dyDescent="0.25">
      <c r="A20" s="418"/>
      <c r="B20" s="50" t="s">
        <v>29</v>
      </c>
      <c r="C20" s="85" t="s">
        <v>15</v>
      </c>
      <c r="D20" s="85">
        <v>0</v>
      </c>
      <c r="E20" s="85" t="s">
        <v>15</v>
      </c>
      <c r="F20" s="85">
        <f t="shared" ref="F20:G20" si="21">F19/F$29</f>
        <v>1.6949152542372881E-2</v>
      </c>
      <c r="G20" s="85">
        <f t="shared" si="21"/>
        <v>0</v>
      </c>
      <c r="H20" s="85" t="s">
        <v>15</v>
      </c>
      <c r="I20" s="85" t="s">
        <v>15</v>
      </c>
      <c r="J20" s="87">
        <f t="shared" ref="J20" si="22">J19/J$29</f>
        <v>4.3859649122807015E-3</v>
      </c>
    </row>
    <row r="21" spans="1:10" ht="25.5" customHeight="1" x14ac:dyDescent="0.25">
      <c r="A21" s="417" t="s">
        <v>111</v>
      </c>
      <c r="B21" s="54" t="s">
        <v>20</v>
      </c>
      <c r="C21" s="91" t="s">
        <v>13</v>
      </c>
      <c r="D21" s="91">
        <v>0</v>
      </c>
      <c r="E21" s="91" t="s">
        <v>13</v>
      </c>
      <c r="F21" s="91">
        <v>1</v>
      </c>
      <c r="G21" s="91">
        <v>3</v>
      </c>
      <c r="H21" s="91" t="s">
        <v>13</v>
      </c>
      <c r="I21" s="91" t="s">
        <v>13</v>
      </c>
      <c r="J21" s="160">
        <f t="shared" ref="J21" si="23">SUM(C21:I21)</f>
        <v>4</v>
      </c>
    </row>
    <row r="22" spans="1:10" ht="25.5" customHeight="1" x14ac:dyDescent="0.25">
      <c r="A22" s="418"/>
      <c r="B22" s="50" t="s">
        <v>29</v>
      </c>
      <c r="C22" s="85" t="s">
        <v>15</v>
      </c>
      <c r="D22" s="85">
        <v>1.6129032258064516E-2</v>
      </c>
      <c r="E22" s="85" t="s">
        <v>15</v>
      </c>
      <c r="F22" s="85">
        <f t="shared" ref="F22:G22" si="24">F21/F$29</f>
        <v>1.6949152542372881E-2</v>
      </c>
      <c r="G22" s="85">
        <f t="shared" si="24"/>
        <v>4.1095890410958902E-2</v>
      </c>
      <c r="H22" s="85" t="s">
        <v>15</v>
      </c>
      <c r="I22" s="85" t="s">
        <v>15</v>
      </c>
      <c r="J22" s="87">
        <f t="shared" ref="J22" si="25">J21/J$29</f>
        <v>1.7543859649122806E-2</v>
      </c>
    </row>
    <row r="23" spans="1:10" ht="25.5" customHeight="1" x14ac:dyDescent="0.25">
      <c r="A23" s="417" t="s">
        <v>112</v>
      </c>
      <c r="B23" s="54" t="s">
        <v>20</v>
      </c>
      <c r="C23" s="91" t="s">
        <v>13</v>
      </c>
      <c r="D23" s="91">
        <v>0</v>
      </c>
      <c r="E23" s="91" t="s">
        <v>13</v>
      </c>
      <c r="F23" s="91">
        <v>0</v>
      </c>
      <c r="G23" s="91">
        <v>0</v>
      </c>
      <c r="H23" s="91" t="s">
        <v>13</v>
      </c>
      <c r="I23" s="91" t="s">
        <v>13</v>
      </c>
      <c r="J23" s="160">
        <f t="shared" ref="J23" si="26">SUM(C23:I23)</f>
        <v>0</v>
      </c>
    </row>
    <row r="24" spans="1:10" ht="25.5" customHeight="1" x14ac:dyDescent="0.25">
      <c r="A24" s="418"/>
      <c r="B24" s="50" t="s">
        <v>29</v>
      </c>
      <c r="C24" s="85" t="s">
        <v>15</v>
      </c>
      <c r="D24" s="85">
        <v>0</v>
      </c>
      <c r="E24" s="85" t="s">
        <v>15</v>
      </c>
      <c r="F24" s="85">
        <f t="shared" ref="F24:G24" si="27">F23/F$29</f>
        <v>0</v>
      </c>
      <c r="G24" s="85">
        <f t="shared" si="27"/>
        <v>0</v>
      </c>
      <c r="H24" s="85" t="s">
        <v>15</v>
      </c>
      <c r="I24" s="85" t="s">
        <v>15</v>
      </c>
      <c r="J24" s="87">
        <f t="shared" ref="J24" si="28">J23/J$29</f>
        <v>0</v>
      </c>
    </row>
    <row r="25" spans="1:10" ht="25.5" customHeight="1" x14ac:dyDescent="0.25">
      <c r="A25" s="417" t="s">
        <v>113</v>
      </c>
      <c r="B25" s="54" t="s">
        <v>20</v>
      </c>
      <c r="C25" s="91" t="s">
        <v>13</v>
      </c>
      <c r="D25" s="91">
        <v>0</v>
      </c>
      <c r="E25" s="91" t="s">
        <v>13</v>
      </c>
      <c r="F25" s="91">
        <v>0</v>
      </c>
      <c r="G25" s="91">
        <v>0</v>
      </c>
      <c r="H25" s="91" t="s">
        <v>13</v>
      </c>
      <c r="I25" s="91" t="s">
        <v>13</v>
      </c>
      <c r="J25" s="160">
        <f t="shared" ref="J25" si="29">SUM(C25:I25)</f>
        <v>0</v>
      </c>
    </row>
    <row r="26" spans="1:10" ht="25.5" customHeight="1" x14ac:dyDescent="0.25">
      <c r="A26" s="418"/>
      <c r="B26" s="50" t="s">
        <v>29</v>
      </c>
      <c r="C26" s="85" t="s">
        <v>15</v>
      </c>
      <c r="D26" s="85">
        <v>0</v>
      </c>
      <c r="E26" s="85" t="s">
        <v>15</v>
      </c>
      <c r="F26" s="85">
        <f t="shared" ref="F26:G26" si="30">F25/F$29</f>
        <v>0</v>
      </c>
      <c r="G26" s="85">
        <f t="shared" si="30"/>
        <v>0</v>
      </c>
      <c r="H26" s="85" t="s">
        <v>15</v>
      </c>
      <c r="I26" s="85" t="s">
        <v>15</v>
      </c>
      <c r="J26" s="87">
        <f t="shared" ref="J26" si="31">J25/J$29</f>
        <v>0</v>
      </c>
    </row>
    <row r="27" spans="1:10" ht="25.5" customHeight="1" x14ac:dyDescent="0.25">
      <c r="A27" s="417" t="s">
        <v>114</v>
      </c>
      <c r="B27" s="54" t="s">
        <v>20</v>
      </c>
      <c r="C27" s="91" t="s">
        <v>13</v>
      </c>
      <c r="D27" s="91">
        <v>0</v>
      </c>
      <c r="E27" s="91" t="s">
        <v>13</v>
      </c>
      <c r="F27" s="91">
        <v>0</v>
      </c>
      <c r="G27" s="91">
        <v>0</v>
      </c>
      <c r="H27" s="91" t="s">
        <v>13</v>
      </c>
      <c r="I27" s="91" t="s">
        <v>13</v>
      </c>
      <c r="J27" s="160">
        <f t="shared" ref="J27" si="32">SUM(C27:I27)</f>
        <v>0</v>
      </c>
    </row>
    <row r="28" spans="1:10" ht="25.5" customHeight="1" thickBot="1" x14ac:dyDescent="0.3">
      <c r="A28" s="419"/>
      <c r="B28" s="54" t="s">
        <v>29</v>
      </c>
      <c r="C28" s="161" t="s">
        <v>15</v>
      </c>
      <c r="D28" s="161">
        <v>0</v>
      </c>
      <c r="E28" s="161" t="s">
        <v>15</v>
      </c>
      <c r="F28" s="161">
        <f t="shared" ref="F28:G28" si="33">F27/F$29</f>
        <v>0</v>
      </c>
      <c r="G28" s="161">
        <f t="shared" si="33"/>
        <v>0</v>
      </c>
      <c r="H28" s="161" t="s">
        <v>15</v>
      </c>
      <c r="I28" s="161" t="s">
        <v>15</v>
      </c>
      <c r="J28" s="163">
        <f t="shared" ref="J28" si="34">J27/J$29</f>
        <v>0</v>
      </c>
    </row>
    <row r="29" spans="1:10" ht="32.25" customHeight="1" x14ac:dyDescent="0.25">
      <c r="A29" s="350" t="s">
        <v>115</v>
      </c>
      <c r="B29" s="262" t="s">
        <v>20</v>
      </c>
      <c r="C29" s="95" t="s">
        <v>13</v>
      </c>
      <c r="D29" s="95">
        <f t="shared" ref="D29:G29" si="35">D5+D7+D9+D11+D13+D15+D17+D19+D21+D23+D25+D27</f>
        <v>96</v>
      </c>
      <c r="E29" s="95" t="s">
        <v>13</v>
      </c>
      <c r="F29" s="95">
        <f t="shared" si="35"/>
        <v>59</v>
      </c>
      <c r="G29" s="95">
        <f t="shared" si="35"/>
        <v>73</v>
      </c>
      <c r="H29" s="95" t="s">
        <v>13</v>
      </c>
      <c r="I29" s="95" t="s">
        <v>13</v>
      </c>
      <c r="J29" s="164">
        <f t="shared" ref="J29" si="36">J5+J7+J9+J11+J13+J15+J17+J19+J21+J23+J25+J27</f>
        <v>228</v>
      </c>
    </row>
    <row r="30" spans="1:10" ht="32.25" customHeight="1" thickBot="1" x14ac:dyDescent="0.3">
      <c r="A30" s="352"/>
      <c r="B30" s="263" t="s">
        <v>29</v>
      </c>
      <c r="C30" s="65" t="s">
        <v>15</v>
      </c>
      <c r="D30" s="65">
        <v>1</v>
      </c>
      <c r="E30" s="65" t="s">
        <v>15</v>
      </c>
      <c r="F30" s="65">
        <f t="shared" ref="F30:G30" si="37">F29/F$29</f>
        <v>1</v>
      </c>
      <c r="G30" s="65">
        <f t="shared" si="37"/>
        <v>1</v>
      </c>
      <c r="H30" s="65" t="s">
        <v>15</v>
      </c>
      <c r="I30" s="65" t="s">
        <v>15</v>
      </c>
      <c r="J30" s="99">
        <f t="shared" ref="J30" si="38">J29/J$29</f>
        <v>1</v>
      </c>
    </row>
    <row r="31" spans="1:10" ht="36" customHeight="1" thickBot="1" x14ac:dyDescent="0.3">
      <c r="A31" s="100"/>
      <c r="B31" s="68"/>
      <c r="C31" s="69"/>
      <c r="D31" s="69"/>
      <c r="E31" s="69"/>
      <c r="F31" s="69"/>
      <c r="G31" s="69"/>
      <c r="H31" s="69"/>
      <c r="I31" s="69"/>
      <c r="J31" s="69"/>
    </row>
    <row r="32" spans="1:10" ht="57" customHeight="1" x14ac:dyDescent="0.25">
      <c r="A32" s="165" t="s">
        <v>116</v>
      </c>
      <c r="B32" s="178" t="s">
        <v>20</v>
      </c>
      <c r="C32" s="264" t="s">
        <v>13</v>
      </c>
      <c r="D32" s="167">
        <v>0</v>
      </c>
      <c r="E32" s="167" t="s">
        <v>13</v>
      </c>
      <c r="F32" s="167">
        <v>0</v>
      </c>
      <c r="G32" s="167">
        <v>1</v>
      </c>
      <c r="H32" s="167" t="s">
        <v>13</v>
      </c>
      <c r="I32" s="470" t="s">
        <v>13</v>
      </c>
      <c r="J32" s="168">
        <f>SUM(C32:I32)</f>
        <v>1</v>
      </c>
    </row>
    <row r="33" spans="1:10" ht="55.5" customHeight="1" thickBot="1" x14ac:dyDescent="0.3">
      <c r="A33" s="180" t="s">
        <v>67</v>
      </c>
      <c r="B33" s="265" t="s">
        <v>20</v>
      </c>
      <c r="C33" s="170" t="s">
        <v>13</v>
      </c>
      <c r="D33" s="170">
        <f>+D34-D29-D32</f>
        <v>5258</v>
      </c>
      <c r="E33" s="170" t="s">
        <v>13</v>
      </c>
      <c r="F33" s="170">
        <f>+F34-F32-F29</f>
        <v>0</v>
      </c>
      <c r="G33" s="170">
        <f>+G34-G32-G29</f>
        <v>0</v>
      </c>
      <c r="H33" s="170" t="s">
        <v>13</v>
      </c>
      <c r="I33" s="471" t="s">
        <v>13</v>
      </c>
      <c r="J33" s="472">
        <f>+J34-J32-J29</f>
        <v>5258</v>
      </c>
    </row>
    <row r="34" spans="1:10" ht="54.75" customHeight="1" thickBot="1" x14ac:dyDescent="0.3">
      <c r="A34" s="312" t="s">
        <v>21</v>
      </c>
      <c r="B34" s="265" t="s">
        <v>20</v>
      </c>
      <c r="C34" s="170" t="s">
        <v>13</v>
      </c>
      <c r="D34" s="171">
        <v>5354</v>
      </c>
      <c r="E34" s="171" t="s">
        <v>13</v>
      </c>
      <c r="F34" s="171">
        <v>59</v>
      </c>
      <c r="G34" s="171">
        <v>74</v>
      </c>
      <c r="H34" s="171" t="s">
        <v>13</v>
      </c>
      <c r="I34" s="473" t="s">
        <v>13</v>
      </c>
      <c r="J34" s="174">
        <f>SUM(C34:I34)</f>
        <v>5487</v>
      </c>
    </row>
    <row r="35" spans="1:10" ht="54.75" customHeight="1" thickBot="1" x14ac:dyDescent="0.3">
      <c r="A35" s="308"/>
      <c r="B35" s="100"/>
      <c r="C35" s="110"/>
      <c r="D35" s="110"/>
      <c r="E35" s="110"/>
      <c r="F35" s="110"/>
      <c r="G35" s="110"/>
      <c r="H35" s="110"/>
      <c r="I35" s="110"/>
      <c r="J35" s="112"/>
    </row>
    <row r="36" spans="1:10" ht="41.25" customHeight="1" x14ac:dyDescent="0.25">
      <c r="A36" s="327" t="s">
        <v>22</v>
      </c>
      <c r="B36" s="328"/>
      <c r="C36" s="266"/>
      <c r="D36" s="34"/>
      <c r="E36" s="34"/>
      <c r="F36" s="34"/>
      <c r="G36" s="34"/>
      <c r="H36" s="34"/>
      <c r="I36" s="34"/>
      <c r="J36" s="35"/>
    </row>
    <row r="37" spans="1:10" ht="41.25" customHeight="1" x14ac:dyDescent="0.25">
      <c r="A37" s="343" t="s">
        <v>23</v>
      </c>
      <c r="B37" s="344"/>
      <c r="C37" s="182">
        <v>0</v>
      </c>
      <c r="D37" s="71">
        <v>1</v>
      </c>
      <c r="E37" s="71">
        <v>0</v>
      </c>
      <c r="F37" s="71">
        <v>1</v>
      </c>
      <c r="G37" s="71">
        <v>1</v>
      </c>
      <c r="H37" s="71">
        <v>0</v>
      </c>
      <c r="I37" s="71">
        <v>0</v>
      </c>
      <c r="J37" s="72">
        <f>SUM(C37:I37)</f>
        <v>3</v>
      </c>
    </row>
    <row r="38" spans="1:10" ht="41.25" customHeight="1" thickBot="1" x14ac:dyDescent="0.3">
      <c r="A38" s="345" t="s">
        <v>24</v>
      </c>
      <c r="B38" s="346"/>
      <c r="C38" s="73">
        <v>1</v>
      </c>
      <c r="D38" s="74">
        <v>2</v>
      </c>
      <c r="E38" s="74">
        <v>0</v>
      </c>
      <c r="F38" s="74">
        <v>1</v>
      </c>
      <c r="G38" s="74">
        <v>1</v>
      </c>
      <c r="H38" s="74">
        <v>0</v>
      </c>
      <c r="I38" s="75">
        <v>0</v>
      </c>
      <c r="J38" s="76">
        <f>SUM(C38:I38)</f>
        <v>5</v>
      </c>
    </row>
    <row r="39" spans="1:10" ht="31.5" customHeight="1" x14ac:dyDescent="0.25">
      <c r="A39" s="43" t="s">
        <v>25</v>
      </c>
      <c r="B39" s="44"/>
      <c r="C39" s="45"/>
      <c r="D39" s="45"/>
      <c r="E39" s="45"/>
      <c r="F39" s="45"/>
      <c r="G39" s="45"/>
      <c r="H39" s="45"/>
      <c r="I39" s="45"/>
      <c r="J39" s="45"/>
    </row>
  </sheetData>
  <mergeCells count="20">
    <mergeCell ref="A37:B37"/>
    <mergeCell ref="A38:B38"/>
    <mergeCell ref="A21:A22"/>
    <mergeCell ref="A23:A24"/>
    <mergeCell ref="A25:A26"/>
    <mergeCell ref="A27:A28"/>
    <mergeCell ref="A29:A30"/>
    <mergeCell ref="A36:B36"/>
    <mergeCell ref="A9:A10"/>
    <mergeCell ref="A11:A12"/>
    <mergeCell ref="A13:A14"/>
    <mergeCell ref="A15:A16"/>
    <mergeCell ref="A17:A18"/>
    <mergeCell ref="A19:A20"/>
    <mergeCell ref="A1:J1"/>
    <mergeCell ref="A2:J2"/>
    <mergeCell ref="A3:B4"/>
    <mergeCell ref="C3:J3"/>
    <mergeCell ref="A5:A6"/>
    <mergeCell ref="A7:A8"/>
  </mergeCells>
  <printOptions horizontalCentered="1"/>
  <pageMargins left="0.70866141732283472" right="0.70866141732283472" top="0.74803149606299213" bottom="0.74803149606299213" header="0.31496062992125984" footer="0.31496062992125984"/>
  <pageSetup paperSize="8" scale="57" orientation="landscape" r:id="rId1"/>
  <headerFooter>
    <oddFooter>&amp;L&amp;F&amp;C&amp;A&amp;R&amp;P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10</vt:i4>
      </vt:variant>
    </vt:vector>
  </HeadingPairs>
  <TitlesOfParts>
    <vt:vector size="10" baseType="lpstr">
      <vt:lpstr>TAB-8.1.1_2020_web</vt:lpstr>
      <vt:lpstr>TAB-8.1.2_2020_web</vt:lpstr>
      <vt:lpstr>TAB-8.1.3_2020_web</vt:lpstr>
      <vt:lpstr>TAB-8.1.4_2020_web</vt:lpstr>
      <vt:lpstr>TAB-8.1.5_2020_web</vt:lpstr>
      <vt:lpstr>TAB-8.1.6_2020_web</vt:lpstr>
      <vt:lpstr>TAB-8.1.7_2020_web</vt:lpstr>
      <vt:lpstr>TAB-8.1.8_2020_web</vt:lpstr>
      <vt:lpstr>TAB-8.1.9_2020_web</vt:lpstr>
      <vt:lpstr>TAB-8.1.10_2020_web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Didier Henry</dc:creator>
  <cp:lastModifiedBy>Olivier Colicis</cp:lastModifiedBy>
  <dcterms:created xsi:type="dcterms:W3CDTF">2020-11-25T12:56:36Z</dcterms:created>
  <dcterms:modified xsi:type="dcterms:W3CDTF">2021-11-07T17:10:43Z</dcterms:modified>
</cp:coreProperties>
</file>