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4\"/>
    </mc:Choice>
  </mc:AlternateContent>
  <xr:revisionPtr revIDLastSave="0" documentId="13_ncr:1_{F33900A3-9F60-4110-8C67-F353A514B545}" xr6:coauthVersionLast="47" xr6:coauthVersionMax="47" xr10:uidLastSave="{00000000-0000-0000-0000-000000000000}"/>
  <bookViews>
    <workbookView xWindow="-108" yWindow="-108" windowWidth="23256" windowHeight="12576"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A62" i="6"/>
  <c r="A92" i="6"/>
  <c r="A122" i="6"/>
  <c r="A32" i="6"/>
  <c r="C2" i="6" l="1"/>
  <c r="D2" i="6" s="1"/>
  <c r="B3" i="6"/>
  <c r="B33" i="6"/>
  <c r="B123" i="6"/>
  <c r="B63" i="6"/>
  <c r="B93" i="6"/>
  <c r="B32" i="6"/>
  <c r="B62" i="6" s="1"/>
  <c r="B92" i="6" s="1"/>
  <c r="B122" i="6" s="1"/>
  <c r="D123" i="6" l="1"/>
  <c r="D63" i="6"/>
  <c r="D33" i="6"/>
  <c r="D93" i="6"/>
  <c r="D3" i="6"/>
  <c r="C93" i="6"/>
  <c r="C33" i="6"/>
  <c r="C63" i="6"/>
  <c r="C123" i="6"/>
  <c r="C3" i="6"/>
  <c r="C32" i="6"/>
  <c r="C62" i="6" s="1"/>
  <c r="C92" i="6" s="1"/>
  <c r="C122" i="6" s="1"/>
  <c r="D32" i="6"/>
  <c r="D62" i="6" s="1"/>
  <c r="D92" i="6" s="1"/>
  <c r="D122" i="6" s="1"/>
  <c r="E2" i="6"/>
  <c r="E33" i="6" l="1"/>
  <c r="E123" i="6"/>
  <c r="E63" i="6"/>
  <c r="E93" i="6"/>
  <c r="E3" i="6"/>
  <c r="E32" i="6"/>
  <c r="E62" i="6" s="1"/>
  <c r="E92" i="6" s="1"/>
  <c r="E122" i="6" s="1"/>
  <c r="F2" i="6"/>
  <c r="F123" i="6" l="1"/>
  <c r="F63" i="6"/>
  <c r="F93" i="6"/>
  <c r="F3" i="6"/>
  <c r="F33" i="6"/>
  <c r="F32" i="6"/>
  <c r="F62" i="6" s="1"/>
  <c r="F92" i="6" s="1"/>
  <c r="F122" i="6" s="1"/>
  <c r="G2" i="6"/>
  <c r="G93" i="6" l="1"/>
  <c r="G3" i="6"/>
  <c r="G33" i="6"/>
  <c r="G123" i="6"/>
  <c r="G63" i="6"/>
  <c r="G32" i="6"/>
  <c r="G62" i="6" s="1"/>
  <c r="G92" i="6" s="1"/>
  <c r="G122" i="6" s="1"/>
  <c r="H2" i="6"/>
  <c r="H63" i="6" l="1"/>
  <c r="H93" i="6"/>
  <c r="H3" i="6"/>
  <c r="H33" i="6"/>
  <c r="H123" i="6"/>
  <c r="H32" i="6"/>
  <c r="H62" i="6" s="1"/>
  <c r="H92" i="6" s="1"/>
  <c r="H122" i="6" s="1"/>
  <c r="I2" i="6"/>
  <c r="I93" i="6" l="1"/>
  <c r="I123" i="6"/>
  <c r="I3" i="6"/>
  <c r="I33" i="6"/>
  <c r="I63" i="6"/>
  <c r="I32" i="6"/>
  <c r="I62" i="6" s="1"/>
  <c r="I92" i="6" s="1"/>
  <c r="I122" i="6" s="1"/>
  <c r="J2" i="6"/>
  <c r="J3" i="6" l="1"/>
  <c r="J33" i="6"/>
  <c r="J123" i="6"/>
  <c r="J63" i="6"/>
  <c r="J93" i="6"/>
  <c r="J32" i="6"/>
  <c r="J62" i="6" s="1"/>
  <c r="J92" i="6" s="1"/>
  <c r="J122" i="6" s="1"/>
  <c r="K2" i="6"/>
  <c r="K93" i="6" l="1"/>
  <c r="K33" i="6"/>
  <c r="K123" i="6"/>
  <c r="K63" i="6"/>
  <c r="K3" i="6"/>
  <c r="L2" i="6"/>
  <c r="K32" i="6"/>
  <c r="K62" i="6" s="1"/>
  <c r="K92" i="6" s="1"/>
  <c r="K122" i="6" s="1"/>
  <c r="L3" i="6" l="1"/>
  <c r="L33" i="6"/>
  <c r="L123" i="6"/>
  <c r="L63" i="6"/>
  <c r="L93" i="6"/>
  <c r="M2" i="6"/>
  <c r="L32" i="6"/>
  <c r="L62" i="6" s="1"/>
  <c r="L92" i="6" s="1"/>
  <c r="L122" i="6" s="1"/>
  <c r="M33" i="6" l="1"/>
  <c r="M63" i="6"/>
  <c r="M93" i="6"/>
  <c r="M3" i="6"/>
  <c r="M123" i="6"/>
  <c r="N2" i="6"/>
  <c r="M32" i="6"/>
  <c r="M62" i="6" s="1"/>
  <c r="M92" i="6" s="1"/>
  <c r="M122" i="6" s="1"/>
  <c r="N123" i="6" l="1"/>
  <c r="N63" i="6"/>
  <c r="N93" i="6"/>
  <c r="N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<sst xmlns="http://schemas.openxmlformats.org/spreadsheetml/2006/main" count="219" uniqueCount="60">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</sst>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496251</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475772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475772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475772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475772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workbookViewId="0">
      <pane xSplit="1" ySplit="6" topLeftCell="B231"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v>-44.00619090906283</v>
      </c>
      <c r="C238" s="7">
        <v>23.627915623951576</v>
      </c>
      <c r="D238" s="7">
        <v>-11.12</v>
      </c>
      <c r="E238" s="7">
        <v>-15.65</v>
      </c>
      <c r="F238" s="7">
        <v>-23.601026633253603</v>
      </c>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c r="C239" s="7"/>
      <c r="D239" s="7"/>
      <c r="E239" s="7"/>
      <c r="F239" s="7"/>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c r="C240" s="7"/>
      <c r="D240" s="7"/>
      <c r="E240" s="7"/>
      <c r="F240" s="7"/>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c r="C241" s="7"/>
      <c r="D241" s="7"/>
      <c r="E241" s="7"/>
      <c r="F241" s="7"/>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c r="C242" s="7"/>
      <c r="D242" s="7"/>
      <c r="E242" s="7"/>
      <c r="F242" s="7"/>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2" t="s">
        <v>7</v>
      </c>
      <c r="B247" s="62"/>
      <c r="C247" s="62"/>
      <c r="D247" s="62"/>
      <c r="E247" s="62"/>
      <c r="F247" s="62"/>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31" activePane="bottomRight" state="frozen"/>
      <selection activeCell="AB222" sqref="AB222"/>
      <selection pane="topRight" activeCell="AB222" sqref="AB222"/>
      <selection pane="bottomLeft" activeCell="AB222" sqref="AB222"/>
      <selection pane="bottomRight" activeCell="B239" sqref="B23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v>-60.771948715591655</v>
      </c>
      <c r="C238" s="26">
        <v>73.13</v>
      </c>
      <c r="D238" s="26">
        <v>42.22</v>
      </c>
      <c r="E238" s="27">
        <v>-45.148556135820115</v>
      </c>
      <c r="F238" s="26">
        <v>-15.03</v>
      </c>
      <c r="G238" s="26">
        <v>-18.449372273705979</v>
      </c>
      <c r="H238" s="26">
        <v>13.519327655724975</v>
      </c>
      <c r="I238" s="26">
        <v>-55.01</v>
      </c>
    </row>
    <row r="239" spans="1:9" x14ac:dyDescent="0.25">
      <c r="A239" s="28">
        <v>44701</v>
      </c>
      <c r="B239" s="26"/>
      <c r="C239" s="26"/>
      <c r="D239" s="26"/>
      <c r="E239" s="27"/>
      <c r="F239" s="26"/>
      <c r="G239" s="26"/>
      <c r="H239" s="26"/>
      <c r="I239" s="26"/>
    </row>
    <row r="240" spans="1:9" x14ac:dyDescent="0.25">
      <c r="A240" s="28">
        <v>44732</v>
      </c>
      <c r="B240" s="26"/>
      <c r="C240" s="26"/>
      <c r="D240" s="26"/>
      <c r="E240" s="27"/>
      <c r="F240" s="26"/>
      <c r="G240" s="26"/>
      <c r="H240" s="26"/>
      <c r="I240" s="26"/>
    </row>
    <row r="241" spans="1:9" x14ac:dyDescent="0.25">
      <c r="A241" s="28">
        <v>44762</v>
      </c>
      <c r="B241" s="26"/>
      <c r="C241" s="26"/>
      <c r="D241" s="26"/>
      <c r="E241" s="27"/>
      <c r="F241" s="26"/>
      <c r="G241" s="26"/>
      <c r="H241" s="26"/>
      <c r="I241" s="26"/>
    </row>
    <row r="242" spans="1:9" x14ac:dyDescent="0.25">
      <c r="A242" s="28">
        <v>44793</v>
      </c>
      <c r="B242" s="26"/>
      <c r="C242" s="26"/>
      <c r="D242" s="26"/>
      <c r="E242" s="27"/>
      <c r="F242" s="26"/>
      <c r="G242" s="26"/>
      <c r="H242" s="26"/>
      <c r="I242" s="26"/>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7.77734375" style="8" customWidth="1"/>
    <col min="3" max="14" width="7.33203125" style="8" customWidth="1"/>
    <col min="15" max="15" width="8.109375" style="8" bestFit="1" customWidth="1"/>
    <col min="16" max="16384" width="11.44140625" style="8"/>
  </cols>
  <sheetData>
    <row r="1" spans="1:14" x14ac:dyDescent="0.3">
      <c r="A1" s="35" t="s">
        <v>24</v>
      </c>
      <c r="B1" s="41">
        <v>44671</v>
      </c>
    </row>
    <row r="2" spans="1:14" x14ac:dyDescent="0.3">
      <c r="A2" s="31" t="s">
        <v>23</v>
      </c>
      <c r="B2" s="32">
        <f>EDATE($B$1,-12)</f>
        <v>44306</v>
      </c>
      <c r="C2" s="32">
        <f>EDATE(B$2,1)</f>
        <v>44336</v>
      </c>
      <c r="D2" s="32">
        <f t="shared" ref="D2:N2" si="0">EDATE(C$2,1)</f>
        <v>44367</v>
      </c>
      <c r="E2" s="32">
        <f t="shared" si="0"/>
        <v>44397</v>
      </c>
      <c r="F2" s="32">
        <f t="shared" si="0"/>
        <v>44428</v>
      </c>
      <c r="G2" s="32">
        <f t="shared" si="0"/>
        <v>44459</v>
      </c>
      <c r="H2" s="32">
        <f t="shared" si="0"/>
        <v>44489</v>
      </c>
      <c r="I2" s="32">
        <f t="shared" si="0"/>
        <v>44520</v>
      </c>
      <c r="J2" s="32">
        <f t="shared" si="0"/>
        <v>44550</v>
      </c>
      <c r="K2" s="32">
        <f t="shared" si="0"/>
        <v>44581</v>
      </c>
      <c r="L2" s="32">
        <f t="shared" si="0"/>
        <v>44612</v>
      </c>
      <c r="M2" s="32">
        <f t="shared" si="0"/>
        <v>44640</v>
      </c>
      <c r="N2" s="32">
        <f t="shared" si="0"/>
        <v>44671</v>
      </c>
    </row>
    <row r="3" spans="1:14" x14ac:dyDescent="0.3">
      <c r="A3" s="33" t="s">
        <v>22</v>
      </c>
      <c r="B3" s="34">
        <f>VLOOKUP(B$2,tabel_consumer!$A$7:$F$258,6,FALSE)</f>
        <v>-15.117249496840401</v>
      </c>
      <c r="C3" s="34">
        <f>VLOOKUP(C$2,tabel_consumer!$A$7:$F$258,6,FALSE)</f>
        <v>-9.9804600244235928</v>
      </c>
      <c r="D3" s="34">
        <f>VLOOKUP(D$2,tabel_consumer!$A$7:$F$258,6,FALSE)</f>
        <v>-5.2294980303646499</v>
      </c>
      <c r="E3" s="34">
        <f>VLOOKUP(E$2,tabel_consumer!$A$7:$F$258,6,FALSE)</f>
        <v>-3.0517937501527577</v>
      </c>
      <c r="F3" s="34">
        <f>VLOOKUP(F$2,tabel_consumer!$A$7:$F$258,6,FALSE)</f>
        <v>-7.49655059105622</v>
      </c>
      <c r="G3" s="34">
        <f>VLOOKUP(G$2,tabel_consumer!$A$7:$F$258,6,FALSE)</f>
        <v>-10.65006057778794</v>
      </c>
      <c r="H3" s="34">
        <f>VLOOKUP(H$2,tabel_consumer!$A$7:$F$258,6,FALSE)</f>
        <v>-8.4970892382056551</v>
      </c>
      <c r="I3" s="34">
        <f>VLOOKUP(I$2,tabel_consumer!$A$7:$F$258,6,FALSE)</f>
        <v>-13.546103153682681</v>
      </c>
      <c r="J3" s="34">
        <f>VLOOKUP(J$2,tabel_consumer!$A$7:$F$258,6,FALSE)</f>
        <v>-20.36220432534386</v>
      </c>
      <c r="K3" s="34">
        <f>VLOOKUP(K$2,tabel_consumer!$A$7:$F$258,6,FALSE)</f>
        <v>-14.847399482159542</v>
      </c>
      <c r="L3" s="34">
        <f>VLOOKUP(L$2,tabel_consumer!$A$7:$F$258,6,FALSE)</f>
        <v>-11.952150889809641</v>
      </c>
      <c r="M3" s="34">
        <f>VLOOKUP(M$2,tabel_consumer!$A$7:$F$258,6,FALSE)</f>
        <v>-26.863339823376691</v>
      </c>
      <c r="N3" s="34">
        <f>VLOOKUP(N$2,tabel_consumer!$A$7:$F$258,6,FALSE)</f>
        <v>-23.601026633253603</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44306</v>
      </c>
      <c r="C32" s="32">
        <f t="shared" si="1"/>
        <v>44336</v>
      </c>
      <c r="D32" s="32">
        <f t="shared" si="1"/>
        <v>44367</v>
      </c>
      <c r="E32" s="32">
        <f t="shared" si="1"/>
        <v>44397</v>
      </c>
      <c r="F32" s="32">
        <f t="shared" si="1"/>
        <v>44428</v>
      </c>
      <c r="G32" s="32">
        <f t="shared" si="1"/>
        <v>44459</v>
      </c>
      <c r="H32" s="32">
        <f t="shared" si="1"/>
        <v>44489</v>
      </c>
      <c r="I32" s="32">
        <f t="shared" si="1"/>
        <v>44520</v>
      </c>
      <c r="J32" s="32">
        <f t="shared" si="1"/>
        <v>44550</v>
      </c>
      <c r="K32" s="32">
        <f t="shared" si="1"/>
        <v>44581</v>
      </c>
      <c r="L32" s="32">
        <f t="shared" si="1"/>
        <v>44612</v>
      </c>
      <c r="M32" s="32">
        <f t="shared" si="1"/>
        <v>44640</v>
      </c>
      <c r="N32" s="32">
        <f t="shared" si="1"/>
        <v>44671</v>
      </c>
    </row>
    <row r="33" spans="1:14" x14ac:dyDescent="0.3">
      <c r="A33" s="33" t="s">
        <v>2</v>
      </c>
      <c r="B33" s="34">
        <f>VLOOKUP(B$2,tabel_consumer!$A$7:$F$258,2,FALSE)</f>
        <v>-10.575808983096692</v>
      </c>
      <c r="C33" s="34">
        <f>VLOOKUP(C$2,tabel_consumer!$A$7:$F$258,2,FALSE)</f>
        <v>-3.6442419865933062</v>
      </c>
      <c r="D33" s="34">
        <f>VLOOKUP(D$2,tabel_consumer!$A$7:$F$258,2,FALSE)</f>
        <v>4.0493436118689843</v>
      </c>
      <c r="E33" s="34">
        <f>VLOOKUP(E$2,tabel_consumer!$A$7:$F$258,2,FALSE)</f>
        <v>-0.39079078353973484</v>
      </c>
      <c r="F33" s="34">
        <f>VLOOKUP(F$2,tabel_consumer!$A$7:$F$258,2,FALSE)</f>
        <v>-10.355051220702064</v>
      </c>
      <c r="G33" s="34">
        <f>VLOOKUP(G$2,tabel_consumer!$A$7:$F$258,2,FALSE)</f>
        <v>-12.517163173725098</v>
      </c>
      <c r="H33" s="34">
        <f>VLOOKUP(H$2,tabel_consumer!$A$7:$F$258,2,FALSE)</f>
        <v>-16.402194476299933</v>
      </c>
      <c r="I33" s="34">
        <f>VLOOKUP(I$2,tabel_consumer!$A$7:$F$258,2,FALSE)</f>
        <v>-21.532723434077219</v>
      </c>
      <c r="J33" s="34">
        <f>VLOOKUP(J$2,tabel_consumer!$A$7:$F$258,2,FALSE)</f>
        <v>-30.417819979311826</v>
      </c>
      <c r="K33" s="34">
        <f>VLOOKUP(K$2,tabel_consumer!$A$7:$F$258,2,FALSE)</f>
        <v>-27.306436868552279</v>
      </c>
      <c r="L33" s="34">
        <f>VLOOKUP(L$2,tabel_consumer!$A$7:$F$258,2,FALSE)</f>
        <v>-25.68677823159155</v>
      </c>
      <c r="M33" s="34">
        <f>VLOOKUP(M$2,tabel_consumer!$A$7:$F$258,2,FALSE)</f>
        <v>-51.998524010026841</v>
      </c>
      <c r="N33" s="34">
        <f>VLOOKUP(N$2,tabel_consumer!$A$7:$F$258,2,FALSE)</f>
        <v>-44.00619090906283</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44306</v>
      </c>
      <c r="C62" s="32">
        <f t="shared" si="2"/>
        <v>44336</v>
      </c>
      <c r="D62" s="32">
        <f t="shared" si="2"/>
        <v>44367</v>
      </c>
      <c r="E62" s="32">
        <f t="shared" si="2"/>
        <v>44397</v>
      </c>
      <c r="F62" s="32">
        <f t="shared" si="2"/>
        <v>44428</v>
      </c>
      <c r="G62" s="32">
        <f t="shared" si="2"/>
        <v>44459</v>
      </c>
      <c r="H62" s="32">
        <f t="shared" si="2"/>
        <v>44489</v>
      </c>
      <c r="I62" s="32">
        <f t="shared" si="2"/>
        <v>44520</v>
      </c>
      <c r="J62" s="32">
        <f t="shared" si="2"/>
        <v>44550</v>
      </c>
      <c r="K62" s="32">
        <f t="shared" si="2"/>
        <v>44581</v>
      </c>
      <c r="L62" s="32">
        <f t="shared" si="2"/>
        <v>44612</v>
      </c>
      <c r="M62" s="32">
        <f t="shared" si="2"/>
        <v>44640</v>
      </c>
      <c r="N62" s="32">
        <f t="shared" si="2"/>
        <v>44671</v>
      </c>
    </row>
    <row r="63" spans="1:14" x14ac:dyDescent="0.3">
      <c r="A63" s="33" t="s">
        <v>25</v>
      </c>
      <c r="B63" s="34">
        <f>VLOOKUP(B$2,tabel_consumer!$A$7:$F$258,3,FALSE)</f>
        <v>51.853189004264912</v>
      </c>
      <c r="C63" s="34">
        <f>VLOOKUP(C$2,tabel_consumer!$A$7:$F$258,3,FALSE)</f>
        <v>42.887598111101063</v>
      </c>
      <c r="D63" s="34">
        <f>VLOOKUP(D$2,tabel_consumer!$A$7:$F$258,3,FALSE)</f>
        <v>33.057335733327584</v>
      </c>
      <c r="E63" s="34">
        <f>VLOOKUP(E$2,tabel_consumer!$A$7:$F$258,3,FALSE)</f>
        <v>27.146384217071294</v>
      </c>
      <c r="F63" s="34">
        <f>VLOOKUP(F$2,tabel_consumer!$A$7:$F$258,3,FALSE)</f>
        <v>27.961151143522812</v>
      </c>
      <c r="G63" s="34">
        <f>VLOOKUP(G$2,tabel_consumer!$A$7:$F$258,3,FALSE)</f>
        <v>26.723079137426655</v>
      </c>
      <c r="H63" s="34">
        <f>VLOOKUP(H$2,tabel_consumer!$A$7:$F$258,3,FALSE)</f>
        <v>18.206162476522689</v>
      </c>
      <c r="I63" s="34">
        <f>VLOOKUP(I$2,tabel_consumer!$A$7:$F$258,3,FALSE)</f>
        <v>17.261689180653505</v>
      </c>
      <c r="J63" s="34">
        <f>VLOOKUP(J$2,tabel_consumer!$A$7:$F$258,3,FALSE)</f>
        <v>30.470997322063631</v>
      </c>
      <c r="K63" s="34">
        <f>VLOOKUP(K$2,tabel_consumer!$A$7:$F$258,3,FALSE)</f>
        <v>20.823161060085887</v>
      </c>
      <c r="L63" s="34">
        <f>VLOOKUP(L$2,tabel_consumer!$A$7:$F$258,3,FALSE)</f>
        <v>13.501825327647017</v>
      </c>
      <c r="M63" s="34">
        <f>VLOOKUP(M$2,tabel_consumer!$A$7:$F$258,3,FALSE)</f>
        <v>20.714835283479925</v>
      </c>
      <c r="N63" s="34">
        <f>VLOOKUP(N$2,tabel_consumer!$A$7:$F$258,3,FALSE)</f>
        <v>23.627915623951576</v>
      </c>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44306</v>
      </c>
      <c r="C92" s="32">
        <f t="shared" si="3"/>
        <v>44336</v>
      </c>
      <c r="D92" s="32">
        <f t="shared" si="3"/>
        <v>44367</v>
      </c>
      <c r="E92" s="32">
        <f t="shared" si="3"/>
        <v>44397</v>
      </c>
      <c r="F92" s="32">
        <f t="shared" si="3"/>
        <v>44428</v>
      </c>
      <c r="G92" s="32">
        <f t="shared" si="3"/>
        <v>44459</v>
      </c>
      <c r="H92" s="32">
        <f t="shared" si="3"/>
        <v>44489</v>
      </c>
      <c r="I92" s="32">
        <f t="shared" si="3"/>
        <v>44520</v>
      </c>
      <c r="J92" s="32">
        <f t="shared" si="3"/>
        <v>44550</v>
      </c>
      <c r="K92" s="32">
        <f t="shared" si="3"/>
        <v>44581</v>
      </c>
      <c r="L92" s="32">
        <f t="shared" si="3"/>
        <v>44612</v>
      </c>
      <c r="M92" s="32">
        <f t="shared" si="3"/>
        <v>44640</v>
      </c>
      <c r="N92" s="32">
        <f t="shared" si="3"/>
        <v>44671</v>
      </c>
    </row>
    <row r="93" spans="1:14" x14ac:dyDescent="0.3">
      <c r="A93" s="33" t="s">
        <v>4</v>
      </c>
      <c r="B93" s="34">
        <f>VLOOKUP(B$2,tabel_consumer!$A$7:$F$258,4,FALSE)</f>
        <v>0.54</v>
      </c>
      <c r="C93" s="34">
        <f>VLOOKUP(C$2,tabel_consumer!$A$7:$F$258,4,FALSE)</f>
        <v>1.1299999999999999</v>
      </c>
      <c r="D93" s="34">
        <f>VLOOKUP(D$2,tabel_consumer!$A$7:$F$258,4,FALSE)</f>
        <v>4.55</v>
      </c>
      <c r="E93" s="34">
        <f>VLOOKUP(E$2,tabel_consumer!$A$7:$F$258,4,FALSE)</f>
        <v>1.38</v>
      </c>
      <c r="F93" s="34">
        <f>VLOOKUP(F$2,tabel_consumer!$A$7:$F$258,4,FALSE)</f>
        <v>0.12</v>
      </c>
      <c r="G93" s="34">
        <f>VLOOKUP(G$2,tabel_consumer!$A$7:$F$258,4,FALSE)</f>
        <v>2.5499999999999998</v>
      </c>
      <c r="H93" s="34">
        <f>VLOOKUP(H$2,tabel_consumer!$A$7:$F$258,4,FALSE)</f>
        <v>-4.3099999999999996</v>
      </c>
      <c r="I93" s="34">
        <f>VLOOKUP(I$2,tabel_consumer!$A$7:$F$258,4,FALSE)</f>
        <v>-5.57</v>
      </c>
      <c r="J93" s="34">
        <f>VLOOKUP(J$2,tabel_consumer!$A$7:$F$258,4,FALSE)</f>
        <v>-3.16</v>
      </c>
      <c r="K93" s="34">
        <f>VLOOKUP(K$2,tabel_consumer!$A$7:$F$258,4,FALSE)</f>
        <v>-4.88</v>
      </c>
      <c r="L93" s="34">
        <f>VLOOKUP(L$2,tabel_consumer!$A$7:$F$258,4,FALSE)</f>
        <v>-6.72</v>
      </c>
      <c r="M93" s="34">
        <f>VLOOKUP(M$2,tabel_consumer!$A$7:$F$258,4,FALSE)</f>
        <v>-15.43</v>
      </c>
      <c r="N93" s="34">
        <f>VLOOKUP(N$2,tabel_consumer!$A$7:$F$258,4,FALSE)</f>
        <v>-11.12</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44306</v>
      </c>
      <c r="C122" s="32">
        <f t="shared" si="4"/>
        <v>44336</v>
      </c>
      <c r="D122" s="32">
        <f t="shared" si="4"/>
        <v>44367</v>
      </c>
      <c r="E122" s="32">
        <f t="shared" si="4"/>
        <v>44397</v>
      </c>
      <c r="F122" s="32">
        <f t="shared" si="4"/>
        <v>44428</v>
      </c>
      <c r="G122" s="32">
        <f t="shared" si="4"/>
        <v>44459</v>
      </c>
      <c r="H122" s="32">
        <f t="shared" si="4"/>
        <v>44489</v>
      </c>
      <c r="I122" s="32">
        <f t="shared" si="4"/>
        <v>44520</v>
      </c>
      <c r="J122" s="32">
        <f t="shared" si="4"/>
        <v>44550</v>
      </c>
      <c r="K122" s="32">
        <f t="shared" si="4"/>
        <v>44581</v>
      </c>
      <c r="L122" s="32">
        <f t="shared" si="4"/>
        <v>44612</v>
      </c>
      <c r="M122" s="32">
        <f t="shared" si="4"/>
        <v>44640</v>
      </c>
      <c r="N122" s="32">
        <f t="shared" si="4"/>
        <v>44671</v>
      </c>
    </row>
    <row r="123" spans="1:14" x14ac:dyDescent="0.3">
      <c r="A123" s="33" t="s">
        <v>5</v>
      </c>
      <c r="B123" s="34">
        <f>VLOOKUP(B$2,tabel_consumer!$A$7:$F$258,5,FALSE)</f>
        <v>1.42</v>
      </c>
      <c r="C123" s="34">
        <f>VLOOKUP(C$2,tabel_consumer!$A$7:$F$258,5,FALSE)</f>
        <v>5.48</v>
      </c>
      <c r="D123" s="34">
        <f>VLOOKUP(D$2,tabel_consumer!$A$7:$F$258,5,FALSE)</f>
        <v>3.54</v>
      </c>
      <c r="E123" s="34">
        <f>VLOOKUP(E$2,tabel_consumer!$A$7:$F$258,5,FALSE)</f>
        <v>13.95</v>
      </c>
      <c r="F123" s="34">
        <f>VLOOKUP(F$2,tabel_consumer!$A$7:$F$258,5,FALSE)</f>
        <v>8.2100000000000009</v>
      </c>
      <c r="G123" s="34">
        <f>VLOOKUP(G$2,tabel_consumer!$A$7:$F$258,5,FALSE)</f>
        <v>-5.91</v>
      </c>
      <c r="H123" s="34">
        <f>VLOOKUP(H$2,tabel_consumer!$A$7:$F$258,5,FALSE)</f>
        <v>4.93</v>
      </c>
      <c r="I123" s="34">
        <f>VLOOKUP(I$2,tabel_consumer!$A$7:$F$258,5,FALSE)</f>
        <v>-9.82</v>
      </c>
      <c r="J123" s="34">
        <f>VLOOKUP(J$2,tabel_consumer!$A$7:$F$258,5,FALSE)</f>
        <v>-17.399999999999999</v>
      </c>
      <c r="K123" s="34">
        <f>VLOOKUP(K$2,tabel_consumer!$A$7:$F$258,5,FALSE)</f>
        <v>-6.38</v>
      </c>
      <c r="L123" s="34">
        <f>VLOOKUP(L$2,tabel_consumer!$A$7:$F$258,5,FALSE)</f>
        <v>-1.9</v>
      </c>
      <c r="M123" s="34">
        <f>VLOOKUP(M$2,tabel_consumer!$A$7:$F$258,5,FALSE)</f>
        <v>-19.309999999999999</v>
      </c>
      <c r="N123" s="34">
        <f>VLOOKUP(N$2,tabel_consumer!$A$7:$F$258,5,FALSE)</f>
        <v>-15.65</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2022-04-22T15:18:51Z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