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euil1" sheetId="1" r:id="rId4"/>
    <sheet state="visible" name="Sommaire" sheetId="2" r:id="rId5"/>
    <sheet state="visible" name="Ind-offreSoins" sheetId="3" r:id="rId6"/>
    <sheet state="visible" name="Meta-offreSoins" sheetId="4" r:id="rId7"/>
  </sheets>
  <definedNames/>
  <calcPr/>
  <extLst>
    <ext uri="GoogleSheetsCustomDataVersion1">
      <go:sheetsCustomData xmlns:go="http://customooxmlschemas.google.com/" r:id="rId8" roundtripDataSignature="AMtx7mjW2PmXZHNmsyD2eL1DEhWOXLGrPQ=="/>
    </ext>
  </extLst>
</workbook>
</file>

<file path=xl/sharedStrings.xml><?xml version="1.0" encoding="utf-8"?>
<sst xmlns="http://schemas.openxmlformats.org/spreadsheetml/2006/main" count="428" uniqueCount="243">
  <si>
    <t>Taux</t>
  </si>
  <si>
    <t>Numérateur</t>
  </si>
  <si>
    <t>Dénominateur</t>
  </si>
  <si>
    <t>Chapitre</t>
  </si>
  <si>
    <t xml:space="preserve">Sous-chapitre </t>
  </si>
  <si>
    <t>Indicateur</t>
  </si>
  <si>
    <t>Période</t>
  </si>
  <si>
    <t>Source</t>
  </si>
  <si>
    <t>Pv. Namur</t>
  </si>
  <si>
    <t>Ardennes</t>
  </si>
  <si>
    <t>Marne</t>
  </si>
  <si>
    <t>Terr. Psicocap</t>
  </si>
  <si>
    <t>Wallonie</t>
  </si>
  <si>
    <t>Grand Est</t>
  </si>
  <si>
    <t>Belgique</t>
  </si>
  <si>
    <t>France métrop.</t>
  </si>
  <si>
    <t>Commentaire</t>
  </si>
  <si>
    <t>Limites</t>
  </si>
  <si>
    <t>A conserver ?</t>
  </si>
  <si>
    <t>OFFRE DE SOINS</t>
  </si>
  <si>
    <t>1. Soins de première ligne</t>
  </si>
  <si>
    <t>Prévention</t>
  </si>
  <si>
    <t>Addictions</t>
  </si>
  <si>
    <t>Nombre et densité des CSAPA (pour 100 000 habitants)</t>
  </si>
  <si>
    <t>ARS GE</t>
  </si>
  <si>
    <t>CSAPA : Accueillent, informent, assurent l'évaluation médicale, psychologique et sociale et orientent la personne. Peuvent mettre en place des consultations de proximité. Assurent la prise en charge médicale, psychologique, sociale et éducative (y compris le diagnostic, les prestations de soins, l'accès aux soins sociaux et l'aide à la réinsertion)</t>
  </si>
  <si>
    <t>Nombre et densité de CAARUD (pour 100 000 habitants)</t>
  </si>
  <si>
    <t>CAARUD : S'adressent aux personnes n'étant pas forcément engagées dans une démarche de soins. Informent, conseillent, soutient les usagers dans leurs soins, leur accès aux soins, au logement et à l'insertion ou la réinsertion professionnelle. Mettent à disposition des usagers du matériel de prévention. Interviennent à l'extérieur en vue de contacter les usagers.
!! Attention !! Le nombre d'établissements recensé varie fortement selon la source : 1 dans les Ardennes, 4 dans la Marne et 28 dans le Grand Est d'après le recueil des rapports d'activité</t>
  </si>
  <si>
    <t>Nombre et densité de services d’aide et de soins spécialisés en assuétudes(pour 100 000 habitants)</t>
  </si>
  <si>
    <t>AVIQ</t>
  </si>
  <si>
    <t>Ces services proposent accueil, information, accompagnement individualisé, prise en charge psychothérapeutique et médicale, tout en promouvant une réduction des risques liés aux dépendances. Ils font partie de réseaux de santé mentale spécialisés en assuétudes qui visent à former un réseau local d’aide et de soins autour de toute personne confrontée à un usage problématique de substances psychoactives.</t>
  </si>
  <si>
    <t>Nombre et densité de Maisons d'accueil socio-sanitaires(pour 100 000 habitants)</t>
  </si>
  <si>
    <t>Les Maisons d’Accueil Socio-Sanitaires (MASS) wallonnes viennent en aide à toute personne dépendante aux produits illicites, sans condition d’accès.
Leurs équipes sont pluridisciplinaires : psychiatres, médecins généralistes, psychologues, éducateurs, infirmiers et assistants sociaux. Elles proposent un accueil, une écoute, une orientation, des suivis psychologiques, sociaux et médicaux (traitements de substitution) sans limite d’âge et sans délai d’attente.</t>
  </si>
  <si>
    <t>Dépistage et pose de diagnostic</t>
  </si>
  <si>
    <t>Professionnel de soins</t>
  </si>
  <si>
    <t>Nombre et densité de médecins généralistes (pour 100 000 habitants)</t>
  </si>
  <si>
    <t>BE: AIM            FR: RPPS</t>
  </si>
  <si>
    <t xml:space="preserve">Population totale (2019) </t>
  </si>
  <si>
    <t>Nombre et densité de psychiatres libéraux et salariés (pour 100 000 habitants)</t>
  </si>
  <si>
    <t>Sur le site de l'AIM, on ne distingue pas les psychiatres libéraux  des psychiatres salariés</t>
  </si>
  <si>
    <t>Nombre et densité de psychiatres libéraux (pour 100 000 habitants)</t>
  </si>
  <si>
    <t>RPPS</t>
  </si>
  <si>
    <t>Nombre et densité de psychiatres salariés (pour 100 000 habitants)</t>
  </si>
  <si>
    <t>Nombres et densité de psychologues libéraux (pour 100 000 habitants)</t>
  </si>
  <si>
    <t>Nombres et densité de psychologues salariés (pour 100 000 habitants)</t>
  </si>
  <si>
    <t>Nombres et densité d'infirmiers dans les hôpitaux psychiatriques (pour 100 000 habitants)</t>
  </si>
  <si>
    <t>SPF SP</t>
  </si>
  <si>
    <t xml:space="preserve">Population totale (2018) </t>
  </si>
  <si>
    <t>Nombres et densité d'ETP infirmiers dans les hôpitaux psychiatriques (pour 100 000 habitants)</t>
  </si>
  <si>
    <t>SAE</t>
  </si>
  <si>
    <t>Services de Santé mentale (SSM en Belgique)/Centres Médicaux Psychologiques (CMP en France)</t>
  </si>
  <si>
    <t>Nombres et densité de structures pour la consultation en ambulatoire(SSM en Belgique/CMP en France)(pour 100 000 habitants)</t>
  </si>
  <si>
    <t>BE: AVIQ            FR: DREES - SAE</t>
  </si>
  <si>
    <t>2. Equipes mobiles</t>
  </si>
  <si>
    <t>Equipes mobiles</t>
  </si>
  <si>
    <t>Cellule mobile d'intervention</t>
  </si>
  <si>
    <t>Nombre et densité de cellules mobiles d'intervention (CMI) (pour 10 000 habitants)</t>
  </si>
  <si>
    <t xml:space="preserve">Population totale (2021) </t>
  </si>
  <si>
    <t>Les CMI ont différents objectifs dont le principal est de supprimer, ou tout au moins de diminuer, l'exclusion de personnes handicapées pour des motifs de comportement.</t>
  </si>
  <si>
    <t>Soins psychiatriques à domicile (SPAD)</t>
  </si>
  <si>
    <t>Nombre et densité des services de Soins psychiatriques à domicile (SPAD)(pour 10 000 habitants)</t>
  </si>
  <si>
    <t>Les Soins Psychiatriques pour personnes séjournant A Domicile (SPAD) ont pour mission essentielle d’assurer la coordination des soins pour les patients psychiatriques séjournant au domicile, en apportant soutien et collaboration aux services généralistes de soins à domicile.</t>
  </si>
  <si>
    <t xml:space="preserve">Dispositifs mobiles de soutien à l’inclusion (DSI) </t>
  </si>
  <si>
    <t>Nombre et densité de dispositifs mobiles de soutien à l’inclusion (DSI) (Pour 100 000 enfants de 0-12 ans)</t>
  </si>
  <si>
    <t>0-12 ans</t>
  </si>
  <si>
    <t>Les Dispositifs mobiles de soutien à l’inclusion (DSI) ont pour mission favoriser l’inclusion d’enfants(0-12ans) en situation de handicap / à besoins spécifiques dans les milieux d’accueil ordinaires</t>
  </si>
  <si>
    <t>3. Réhabilitation psycho-sociale</t>
  </si>
  <si>
    <t>Accompagnement professionnel</t>
  </si>
  <si>
    <t>Nombre et densité de places en centre de formation pour personnes handicapées (pour 100 000 habitants)</t>
  </si>
  <si>
    <t>Population 20-64 ans (2017)</t>
  </si>
  <si>
    <t>ESAT : Offrent des activités productives et une prise en charge médico-sociale aux adultes handicapés dont la capacité de travail est inférieure d'au moins un tiers à celle d'un travailleur valide
Entreprise adaptée : permet à un travailleur handicapé d'exerer une activité professionnelle dans des conditions adaptée à ses capacités. Ces entreprisent emploient au moins 55% de travailleurs handicapés
La distinction des types de handicap n'est pas toujours possible (beaucoup d'établissements accueillent plusieurs types de handicaps)
Il existe des unités spécifiques pour les handicapés psychiques en France, mais aucune dans le Grand Est</t>
  </si>
  <si>
    <t>Nombre et densité de places en établissement d'aide par le travail destiné aux personnes handicapées (pour 100 000 habitants)</t>
  </si>
  <si>
    <t>Nombre et densité de places en établissement d'aide par le travail destiné aux personnes handicapées (avec une unité destinée aux personnes souffrant de trouble psychique (pour 100 000 habitants)</t>
  </si>
  <si>
    <t>ESAT : Offrent des activités productives et une prise en charge médico-sociale aux adultes handicapés dont la capacité de travail est inférieure d'au moins un tiers à celle d'un travailleur valide
Entreprise adaptée : permet à un travailleur handicapé d'exerer une activité professionnelle dans des conditions adaptée à ses capacités. Ces entreprisent emploient au moins 55% de travailleurs handicapés
La distinction des types de handicap n'est pas toujours possible (beaucoup d'établissements accueillent plusieurs types de handicaps)</t>
  </si>
  <si>
    <t>Nombre et densité de places en foyer de jeunes travailleurs (pour 100 000 habitants âgés de 16 à 30 ans)</t>
  </si>
  <si>
    <t>Pop 16-30 ans en 2016</t>
  </si>
  <si>
    <t xml:space="preserve">Foyers hebergeant temporairement (jusqu'à 2 ans) des travailleurs précaires âgés de 16 à 30 ans. Le jeune peut être salarié, stagiaire, apprenti, étudiant ou en recherche d'emploi. </t>
  </si>
  <si>
    <t>Les handicapés psychiques ne représentent qu'une partie des personnes bénéficiant de ces places</t>
  </si>
  <si>
    <t>Densité de places en CHRS (pour 100 000 habitants âgés de 0 à 64 ans)</t>
  </si>
  <si>
    <t>Pop 0-64 ans en 2018</t>
  </si>
  <si>
    <t>Les Centres d'Hébergement et de Réinsertion Sociale (CHRS) ont pour mission d'assurer l'accueil, le logement, l'accompagnement et l'insertion sociale des personnes ou familles connaissant de graves difficultés en vue de les aider à accéder ou à recouvrer leur autonomie personnelle et sociale. Il s'agit notamment de victimes de violence, de personnes confrontées à l'alcoolisme et aux toxicomanies ou de personnes sortants de prison.
La population cible est fixée à moins de 65 ans compte tenu du fait que l'enquête ES de 2004 montre qu'environ 1% de la population des CHRS est âgée de plus de 60 ans</t>
  </si>
  <si>
    <t>Les handicapés psychiquues ne représentent qu'une partie des personnes bénéficiant de ces places</t>
  </si>
  <si>
    <t>Densité de places en foyer de travailleur migrant (pour 100 000 habitants)</t>
  </si>
  <si>
    <t>Services d'aide en milieu de vie</t>
  </si>
  <si>
    <t>Nombre de services d'accompagnement (SAC) (Pour 100 000 habitants de 18 ans et plus)</t>
  </si>
  <si>
    <t>18 ans et plus</t>
  </si>
  <si>
    <t>Les services d’accompagnement aident les personnes adultes présentant un handicap à mener à bien des projets qui leur apporteront une plus grande autonomie.</t>
  </si>
  <si>
    <t>Nombre de services d’aide précoce (SAP) (Pour 100 000 enfants de 0-8 ans)</t>
  </si>
  <si>
    <t>0-8ans</t>
  </si>
  <si>
    <t>Les services d’aide précoce soutiennent, sur le plan éducatif, social et psychologique, les familles qui ont un enfant en situation de handicap depuis la naissance (ou dès l’annonce du diagnostic) jusqu’à l’âge de 8 ans.</t>
  </si>
  <si>
    <t>Nombre de services d’aide à l’intégration (SAI) (Pour 100 000 enfants de 6-20 ans)</t>
  </si>
  <si>
    <t>6 - 20 ans</t>
  </si>
  <si>
    <t>Les services d’aide à l’intégration prennent le relais des services d’aide précoce pour les jeunes de 6 et 20 ans et leur famille.</t>
  </si>
  <si>
    <t>Nombre de services de répit(SRP) (Pour 100 000 habitants)</t>
  </si>
  <si>
    <t>Population totale</t>
  </si>
  <si>
    <t>Les services de répit permettent aux personnes en situation de handicap et aux familles de prendre un « break », de souffler pendant quelques heures, d’avoir une vie sociale, de pratiquer des loisirs, etc.</t>
  </si>
  <si>
    <t>Nombre de services d’aide à la vie journalière (AVJ) (Pour 100 000 habitants)</t>
  </si>
  <si>
    <t>Les services d’aide à la vie journalière aident les personnes qui vivent dans un logement adapté situé à 500 mètres maximum du centre de coordination à accomplir certains actes de la vie quotidienne. Ils ne se substituent toutefois pas aux autres professionnels tels que les infirmiers, les aide-ménagères, etc.</t>
  </si>
  <si>
    <t>Nombre de services d’accompagnement en accueil de type familial(SAF) (Pour 100 000 enfants de 0-18 ans)</t>
  </si>
  <si>
    <t>0-18 ans</t>
  </si>
  <si>
    <t>Les services d’accompagnement en accueil de type familial recherchent des accueillants et accompagnent ces derniers et les bénéficiaires.</t>
  </si>
  <si>
    <t>4. Soins hospitaliers</t>
  </si>
  <si>
    <t>Hospitalisations</t>
  </si>
  <si>
    <t>Nombre et densité de places en établissement de psychiatrie adulte  (Pour 100 000 habitants)</t>
  </si>
  <si>
    <t>BE : 2019
FR : 2019</t>
  </si>
  <si>
    <t xml:space="preserve">BE: SPF SP  FR: </t>
  </si>
  <si>
    <t>Population 20 ans ou + (2017)</t>
  </si>
  <si>
    <t>Il s'agit du nombre de lits agrés pour 100 000 habitants. Cet indicateur regroupe tous les index de lits (A,A1,A2,I1,S6,T,T1,T2,TG ET TFB TFP)</t>
  </si>
  <si>
    <t xml:space="preserve">   Dont hospitalisations complètes</t>
  </si>
  <si>
    <t xml:space="preserve">   Dont hospitalisations de jour ou de nuit</t>
  </si>
  <si>
    <t>Nombre et densité de places en établissement de psychiatrie infanto-juvénile  (Pour 100 000 enfants)</t>
  </si>
  <si>
    <t>Population 0-19 ans (2017)</t>
  </si>
  <si>
    <t>Il s'agit du nombre de lits agrés pour 100 000 habitants. Cet indicateur regroupe tous les index de lits (K,K1,K2)</t>
  </si>
  <si>
    <t>5. Formules résidentielles spécifiques</t>
  </si>
  <si>
    <t>MR/MRS</t>
  </si>
  <si>
    <t>Nombre et densité de places en Maisons de repos et maisons de repos de soins (pour 100 000 habitants)</t>
  </si>
  <si>
    <t>BE : 2017
FR : 2022</t>
  </si>
  <si>
    <t xml:space="preserve">BE: AVIQ    FR: </t>
  </si>
  <si>
    <t>65 ans ou + en 2019</t>
  </si>
  <si>
    <t>La maison de repos est « l'établissement, quelle qu'en soit la dénomination, destiné à l'hébergement d’aînés qui y ont leur résidence habituelle et y bénéficient, en fonction de leur dépendance, de services collectifs familiaux, ménagers, d'aide à la vie journalière et de soins infirmiers ou paramédicaux ». Une maison de repos est appelée "Maison de repos et de soins " si elle organise « la dispensation d'un ensemble de soins permettant de raccourcir le séjour en hôpital ou de l'éviter ».</t>
  </si>
  <si>
    <t>IHP</t>
  </si>
  <si>
    <t>Nombre et densité  de places dans les IHP (pour 100 000 habitants)</t>
  </si>
  <si>
    <t xml:space="preserve">BE: AVIQ    </t>
  </si>
  <si>
    <t>IHP: Initiatives d'Habitation Protégée. Les IHP sont des structures résidentielles pour patients ayant des problèmes psychiatriques et des difficultés à vivre de façon autonome.</t>
  </si>
  <si>
    <t>MSP</t>
  </si>
  <si>
    <t>Nombre et densité de places en MSP(pour 100 000 habitants)</t>
  </si>
  <si>
    <t>MSP: Maison de Soins Psychiatriques. Les maisons de soins psychiatriques (MSP) prennent en charge des patients psychiatriques stabilisés de tous les âges qui ont besoin d’un suivi de santé mentale permanent sur le long terme et des personnes en situation de handicap mental qui ont besoin de supervision permanente. Les personnes qui vivent dans ces centres de vie collective sécurisés n'ont pas besoin d'un traitement psychiatrique (neuropsychiatrique) intensif à l'hôpital, mais ne peuvent pas vivre de manière autonome dans la communauté ou dans d'autres communautés de vie (par exemple, dans les initiatives d’habitations protégées, ou encore les maisons de repos pour personnes âgées).</t>
  </si>
  <si>
    <t>Appartement de coordination thérapeutique</t>
  </si>
  <si>
    <t>Nombre et densité de places en appartement de coordination thérapeutique (pour 100 000 habitants)</t>
  </si>
  <si>
    <t>Population totale 2018</t>
  </si>
  <si>
    <t>Les Appartements de Coordination Thérapeutique (ACT) sont  des logements individuels de relais à titre temporaire.
Ils sont dédiés avant tout aux personnes ou familles qui se trouvent en situation de fragilité psychologique, sociale ou financières et qui ont besoin de soins et de suivi médical.
Un service  propose une prise en charge médicale, psychologique et sociale des personnes hébergées.</t>
  </si>
  <si>
    <t>Foyer pour personnes handicapées</t>
  </si>
  <si>
    <t>Nombre et densité de places en foyer pour les personnes handicapées  avec mission de soutien à l'organisation de la vie quotidienne (pour 100 000 habitants)</t>
  </si>
  <si>
    <t>Pop 18 ans ou plus 2018</t>
  </si>
  <si>
    <t>Foyer d'hébergement adultes handicapés : Accueillent principalement les adultes travaillant en ESAT ou en entreprise ordinaire ou adaptée
Foyer de vie pour adulte handicapé : Accueillent des personnes handicapées ne pouvant pas travailler, mais ayant une certaine autonomie physique et intelectuelle
La distinction des types de handicap n'est pas toujours possible (beaucoup d'établissements accueillent plusieurs types de handicaps)</t>
  </si>
  <si>
    <t>Nombre et densité de places en foyer pour les personnes handicapées avec mission de dispenser des soins (pour 100 000 habitants)</t>
  </si>
  <si>
    <t>FAM : Accueillent les personnes lourdement handicapées (voir polyhandicapées) ne pouvant pas exercer une activité professionnelle
MAS : Accueillent les personnes handicapées nécessitant une surveillance médicale et des soins constants
Foyer d'accueil polyvalent : Foyers d'hébergement proposant à la fois de l'internat, des cativités occupationnelles et une prise en charge médicalisée
La distinction des types de handicap n'est pas toujours possible (beaucoup d'établissements accueillent plusieurs types de handicaps)</t>
  </si>
  <si>
    <t>Nombre et densité de places en foyer pour les personnes handicapées avec une unité destinée aux personnes souffrant de troubles psychiques (pour 100 000 habitants)</t>
  </si>
  <si>
    <t>FAM : Accueillent les personnes lourdement handicapées (voir polyhandicapées) ne pouvant pas exercer une activité professionnelle
MAS : Accueillent les personnes handicapées nécessitant une surveillance médicale et des soins constants
Foyer d'hébergement adultes handicapés : Accueillent principalement les adultes travaillant en ESAT ou en entreprise ordinaire ou adaptée
Foyer de vie pour adulte handicapé : Accueillent des personnes handicapées ne pouvant pas travailler, mais ayant une certaine autonomie physique et intelectuelle
Foyer d'accueil polyvalent : Foyers d'hébergement proposant à la fois de l'internat, des cativités occupationnelles et une prise en charge médicalisée
La distinction des types de handicap n'est pas toujours possible (beaucoup d'établissements accueillent plusieurs types de handicaps)</t>
  </si>
  <si>
    <t>Logement</t>
  </si>
  <si>
    <t>Nombres de places pour enfant en IME (A voir si la définition correspond spécifiquement au handicap psychique) (pour 100 000 habitants)</t>
  </si>
  <si>
    <t>Pop 0-17 ans (2018)</t>
  </si>
  <si>
    <t>Accueillent des enfants atteints de déficience à prédominance intelectuelle et proposent une prise en charge scolaire, éducative et thérapeutique (Certains établissements en France possèdent des unités spécialisées pour les troubles psychique. Aucun en Ardennes et dans la Marne)</t>
  </si>
  <si>
    <t>Maisons relais ou en pension de famille</t>
  </si>
  <si>
    <t>Nombre et densité de places en maisons relais ou en pension de famille (pour 100000 habitants âgées de 25 ans ou plus)</t>
  </si>
  <si>
    <t>Pop 25 ans ou + en 2018</t>
  </si>
  <si>
    <t>La maison relais assure l'accueil de personnes à faible niveau de ressources et isolées, dont la situation sociale, psychologique ou psychiatrique, rend impossible à échéance prévisible leur accès à un logement ordinaire. Logement destiné à être durable
La pension de famille est destinée à l’accueil de personnes à faible niveau de ressources, dans une situation d’isolement ou d’exclusion lourde, et dont la situation sociale et psychologique, voire psychiatrique, rend impossible à échéance prévisible leur accès à un logement ordinaire. S'adresse prioritairement aux personnes seules âgées de plus de 25 ans</t>
  </si>
  <si>
    <t xml:space="preserve">Maisons relais ou en pension de famille destinées aux personnes souffrant de troubles psychiques </t>
  </si>
  <si>
    <t>Nombre et densité de places en maisons relais ou en pension de famille destinées aux personnes souffrant de troubles psychiques (pour 1000 habitants âgées de 25 ans ou plus) (pour 100 000)</t>
  </si>
  <si>
    <t>Psicocap : Profil sociosanitaire</t>
  </si>
  <si>
    <t>Territoire couvert par le projet Psicocap</t>
  </si>
  <si>
    <t>Offre de soins</t>
  </si>
  <si>
    <t>Soins de première ligne</t>
  </si>
  <si>
    <t>Réhabilitation psycho-sociale</t>
  </si>
  <si>
    <t>Soins hospitaliers</t>
  </si>
  <si>
    <t>Formules résidentielles spécifiques</t>
  </si>
  <si>
    <t>Nombre</t>
  </si>
  <si>
    <t>Régional</t>
  </si>
  <si>
    <t>National</t>
  </si>
  <si>
    <t>Prov. Namur</t>
  </si>
  <si>
    <t>Dept. Ardennes</t>
  </si>
  <si>
    <t>Dept. Marne</t>
  </si>
  <si>
    <t>Ensemble</t>
  </si>
  <si>
    <t>Grand-Est</t>
  </si>
  <si>
    <t>France metrop.</t>
  </si>
  <si>
    <t>Sources belges</t>
  </si>
  <si>
    <t>Sources françaises</t>
  </si>
  <si>
    <t>Définition belge</t>
  </si>
  <si>
    <t>Définition française</t>
  </si>
  <si>
    <t>Mode de calcul</t>
  </si>
  <si>
    <t>ARS Grand Est - Rapport d'activité des CSAPA</t>
  </si>
  <si>
    <t>Nombre de CSAPA rapporté à la population totale</t>
  </si>
  <si>
    <t>ARS Grand Est - Rapport d'activité des CAARUD</t>
  </si>
  <si>
    <t>CAARUD : S'adressent aux personnes n'étant pas forcément engagées dans une démarche de soins. Informent, conseillent, soutient les usagers dans leurs soins, leur accès aux soins, au logement et à l'insertion ou la réinsertion professionnelle. Met à disposition des usagers du matériel de prévention. Intervient à l'extérieur en vue de contacter les usagers.
!! Attention !! Le nombre d'établissements recensé varie fortement selon la source : 1 dans les Ardennes, 4 dans la Marne et 28 dans le Grand Est d'après le recueil des rapports d'activité</t>
  </si>
  <si>
    <t>Nombre de CAARUD rapporté à la population totale</t>
  </si>
  <si>
    <t>Nombre de services d'aide et de soins spécialisés en assuétudes rapporté à la population totale</t>
  </si>
  <si>
    <t>Nombre de Maisons s'accueil socio-sanitaires rapporté à la population totale</t>
  </si>
  <si>
    <t>AIM</t>
  </si>
  <si>
    <t>Les Médecins généralistes sont identifiés sur la base de leur code de profession (10 à 19) et de leur numéro de qualification(003 à 004). Un médecin généraliste est considéré comme actif s’il a facturé un montant minimum de remboursements 5000 EUR au cours
de l’année de prestation -1.</t>
  </si>
  <si>
    <t>Médecins généralistes libéraux ou salariés pratiquant une activité standard de soins. Y compris les remplaçants</t>
  </si>
  <si>
    <t>Nombre de médecins généralistes actifs rapporté à la population totale</t>
  </si>
  <si>
    <t>Les Psychiatres sont identifiés sur la base de leur code de profession (10 à 19 et de leur numéro de qualification(790 à 799). Un Psychiatre est considéré comme actif s’il a facturé un montant minimum de remboursements 10000 EUR au cours
de l’année de prestation -1.</t>
  </si>
  <si>
    <t>Médecins psychiatres libéraux ou salariés pratiquant une activité standard de soins. Y compris les remplaçants</t>
  </si>
  <si>
    <t>Nombre de psychiatres libéraux et salariés actifs rapporté à la population totale</t>
  </si>
  <si>
    <t>Médecins psychiatres libéraux ou mixte pratiquant une activité standard de soins. Y compris les remplaçants</t>
  </si>
  <si>
    <t>Nombre de psychiatres libéraux actifs rapporté à la population totale</t>
  </si>
  <si>
    <t>Médecins psychiatres salariés uniquement (sans activité libérale) pratiquant une activité standard de soins. Y compris les remplaçants</t>
  </si>
  <si>
    <t>Nombre de psychiatres salariés actifs rapporté à la population totale</t>
  </si>
  <si>
    <t>Psychologues libéraux ou mixtes pratiquant une activité standard de soins. Y compris les remplaçants</t>
  </si>
  <si>
    <t>Nombre de psychologues libéraux actifs rapporté à la population totale</t>
  </si>
  <si>
    <t>Psychologues salariés uniquement (sans activité libérale) pratiquant une activité standard de soins. Y compris les remplaçants</t>
  </si>
  <si>
    <t>Nombre de psychologues salariés actifs rapporté à la population totale</t>
  </si>
  <si>
    <t>Nombre d'infirmiers travaillant dans un hôpital psychiatrique</t>
  </si>
  <si>
    <t>Nombre d'infirmiers travaillant dans un hôpital psychiatrique rapporté à la population totale</t>
  </si>
  <si>
    <t>Nombres moyens annuels d'équivalents temps-pleins (ETP) d'infirmiers diplômés d'état et de cadres infirmiers occupés dans les établissements de soins en psychiatrie (adultes, infanto-juvénil et pénitenciaire)</t>
  </si>
  <si>
    <t>Nombre d'ETP rapporté à la population totale</t>
  </si>
  <si>
    <t>DREES - SAE</t>
  </si>
  <si>
    <t>Un Service de santé mentale (SSM) est une structure ambulatoire qui, par une approche pluridisciplinaire, répond aux difficultés psychiques ou psychologiques de la population du territoire qu’il dessert. Il s'adresse à tout public</t>
  </si>
  <si>
    <t>CMP : centre médico psychologiques : Lieux de soin public sectorisés proposant des consultations médico-psychologiques et sociales à toute personne en difficulté psychique</t>
  </si>
  <si>
    <t>Nombre de structures pour la consultation en ambulatoire rapporté à la population totale</t>
  </si>
  <si>
    <t>Nombre de cellules mobiles d'intervention rapporté à la population totale</t>
  </si>
  <si>
    <t>Nombre de services de soins psychiatriques à domicile rapporté à la population totale</t>
  </si>
  <si>
    <t>Les Dispositifs mobiles de soutien à l’inclusion (DSI) ont pour mission de favoriser l’inclusion d’enfants(0-12ans) en situation de handicap / à besoins spécifiques dans les milieux d’accueil ordinaires</t>
  </si>
  <si>
    <t>Nombre de dispositifs mobile de soutien à l'inclusion rapporté au nombre  total d'enfants de 0-12 ans</t>
  </si>
  <si>
    <t>FINESS</t>
  </si>
  <si>
    <t>Nombre de places en centres de formation pour personnes handicapées rapporté à la population totale</t>
  </si>
  <si>
    <t>ESAT : Offrent des activités productives et une prise en charge médico-sociale aux adultes handicapés dont la capacité de travail est inférieure d'au moins un tiers à celle d'un travailleur valide
Entreprise adaptée : permet à un travailleur handicapé d'exercer une activité professionnelle dans des conditions adaptée à ses capacités. Ces entreprisent emploient au moins 55% de travailleurs handicapés
La distinction des types de handicap n'est pas toujours possible (beaucoup d'établissements accueillent plusieurs types de handicaps)
Il existe des unités spécifiques pour les handicapés psychiques en France, mais aucune dans le Grand Est</t>
  </si>
  <si>
    <t>Nombre de places en établissements d'aide par le travail rapporté à la population totale</t>
  </si>
  <si>
    <t>Nombre de places en établissements d'aide par le travail destinés aux personnes handicapées rapporté à la population totale</t>
  </si>
  <si>
    <t xml:space="preserve">Foyers hebergeant temporairement (jusqu'à 2 ans) des travailleurs précaires âgés de 16 à 30 ans. Le jeune peut être salarié, stagiaire, apprenti, étudiant ou en recherche d'emploi.
Les personnes en situation d'handicap ne représentent qu'une petite partie de la population </t>
  </si>
  <si>
    <t>Nombre de places en établissements d'aide par le travail destinés aux personnes handicapées rapporté à la population de 16 à 30 ans</t>
  </si>
  <si>
    <t xml:space="preserve">Les Centres d'Hébergement et de Réinsertion Sociale (CHRS) ont pour mission d'assurer l'accueil, le logement, l'accompagnement et l'insertion sociale des personnes ou familles connaissant de graves difficultés en vue de les aider à accéder ou à recouvrer leur autonomie personnelle et sociale. Il s'agit notamment de victimes de violence, de personnes confrontées à l'alcoolisme et aux toxicomanies ou de personnes sortants de prison.
La population cible est fixée à moins de 65 ans compte tenu du fait que l'enquête ES de 2004 montre qu'environ 1% de la population des CHRS est âgée de plus de 60 ans
Les personnes en situation d'handicap ne représentent qu'une petite partie de la population </t>
  </si>
  <si>
    <t>Nombre de places en CHRS rapporté à la population de 0 à 64 ans</t>
  </si>
  <si>
    <t>Etablissements destinés aux personnes d'origine étrangère, disposant de chambres individuelles ou collectives. La durée d'hébergement est de 1 mois reconductible
Les personnes en situation d'handicap ne représentent qu'une petite partie de la population</t>
  </si>
  <si>
    <t>Nombre de places en foyer de travailleur migrant rapporté à la population totale</t>
  </si>
  <si>
    <t>Nombre de services d'accompagnement (SAC) rapporté à la population de 18 ans et plus</t>
  </si>
  <si>
    <t>Nombre de services d’aide précoce (SAP) rapporté à la population de 0-8 ans</t>
  </si>
  <si>
    <t>Nombre de services d’aide à l’intégration (SAI) rapporté à la population  de 6-20 ans</t>
  </si>
  <si>
    <t>Nombre de services de répit(SRP) rapporté à la population totale</t>
  </si>
  <si>
    <t>Nombre de services d’aide à la vie journalière (AVJ) rapporté à la population totale</t>
  </si>
  <si>
    <t>Nombre de services d’accompagnement en accueil de type familial(SAF) rapporté à la population de 0-18 ans</t>
  </si>
  <si>
    <t>SPF SP-RPM</t>
  </si>
  <si>
    <t>Nombres de lits en hospitalisation complète et de places en hospitalisation de jour ou de nuit dans les établissements psychiatriques destinés aux personnes âgées de 20 ans ou plus. Cet indicateur regroupe les index de lits A,A1,A2,I1,S6,T,T1,T2,TG ET TFB TFP</t>
  </si>
  <si>
    <t>Nombres de lits en hospitalisation complète et de places en hospitalisation de jour ou de nuit dans les établissements psychiatriques destinés aux personnes âgées de 20 ans ou plus</t>
  </si>
  <si>
    <t>Nombre de places en établissement de psychiatrie adulte  rapporté à la population de 18 ans ou plus</t>
  </si>
  <si>
    <t>Nombres de lits en hospitalisation complète  dans les établissements psychiatriques destinés aux personnes âgées de 20 ans ou plus. Cet indicateur regroupe les index de lits A,I1,S6,T,TG ET TFB TFP</t>
  </si>
  <si>
    <t>Nombres de lits en hospitalisation complète dans les établissements psychiatriques destinés aux personnes âgées de 20 ans ou plus</t>
  </si>
  <si>
    <t>Nombres de places en hospitalisation de jour ou de nuit dans les établissements psychiatriques destinés aux personnes âgées de 20 ans ou plus. Cet indicateur regroupe les index de lits A1,A2,T1,T2</t>
  </si>
  <si>
    <t>Nombres de places en hospitalisation de jour ou de nuit dans les établissements psychiatriques destinés aux personnes âgées de 20 ans ou plus</t>
  </si>
  <si>
    <t>Nombres de lits en hospitalisation complète et de places en hospitalisation de jour ou de nuit dans les établissements psychiatriques destinés aux personnes âgées de moins de 20 ans. Cet indicateur regroupe les index de lits K,K1,K2</t>
  </si>
  <si>
    <t>Nombres de lits en hospitalisation complète et de places en hospitalisation de jour ou de nuit dans les établissements psychiatriques destinés aux personnes âgées de moins de 20 ans</t>
  </si>
  <si>
    <t xml:space="preserve">Nombre de places en établissement de psychiatrie infanto-juvénile  rapporté à la population de moins 18 ans </t>
  </si>
  <si>
    <t>Nombres de lits en hospitalisation complète dans les établissements psychiatriques destinés aux personnes âgées de moins de 20 ans. Cet indicateur regroupe les index de lits K</t>
  </si>
  <si>
    <t>Nombres de lits en hospitalisation complète dans les établissements psychiatriques destinés aux personnes âgées de moins de 20 ans</t>
  </si>
  <si>
    <t>Nombres de lits en hospitalisation complète dans les établissements psychiatriques destinés aux personnes âgées de moins de 20 ans. Cet indicateur regroupe les index de lits K1 et K2</t>
  </si>
  <si>
    <t>Nombres de places en hospitalisation de jour ou de nuit dans les établissements psychiatriques destinés aux personnes âgées de moins de 20 ans</t>
  </si>
  <si>
    <t>EHPAD (établissement d'hébergement pour personnes âgées dépendantes),
EHPA (établissement d'hébergement pour personnes âgées),
Etablissements de soins de longue durée : Structures appartenant à un hôpital destinée aux personnes âgées de 60 ans ou plus dont l'état nécessite une surveillance constante</t>
  </si>
  <si>
    <t>Nombres de lits/places en maisons de repos et de soins rapporté à la population âgée de 65 ans ou plus</t>
  </si>
  <si>
    <t>Nombre de places dans les IHP rapporté à la population totale</t>
  </si>
  <si>
    <t>Nombre de places dans les maisons de soins pyschiatriques rapporté à la population totale</t>
  </si>
  <si>
    <t>Nombre de places en appartement de coordination thérapeutique rapporté à la population totale</t>
  </si>
  <si>
    <t>Nombre de places en foyer pour les personnes handicapées rapporté à la population totale</t>
  </si>
  <si>
    <t>FAM : Accueillent les personnes lourdement handicapées (voir polyhandicapées) ne pouvant pas exercer une activité professionnelle
MAS : Accueillent les personnes handicapées nécessitant une surveillance médicale et des soins constants
Foyer d'hébergement adultes handicapés : Accueillent principalement les adultes travaillant en ESAT ou en entreprise ordinaire ou adaptée
Foyer de vie pour adulte handicapé : Accueillent des personnes handicapées ne pouvant pas travailler, mais ayant une certaine autonomie physique et intellectuelle
Foyer d'accueil polyvalent : Foyers d'hébergement proposant à la fois de l'internat, des activités occupationnelles et une prise en charge médicalisée
La distinction des types de handicap n'est pas toujours possible (beaucoup d'établissements accueillent plusieurs types de handicaps)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</si>
</sst>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0.0"/>
  </numFmts>
  <fonts count="27">
    <font>
      <sz val="11.0"/>
      <color theme="1"/>
      <name val="Calibri"/>
      <scheme val="minor"/>
    </font>
    <font>
      <sz val="11.0"/>
      <color theme="1"/>
      <name val="Calibri"/>
    </font>
    <font>
      <b/>
      <sz val="11.0"/>
      <color theme="0"/>
      <name val="Calibri"/>
    </font>
    <font/>
    <font>
      <b/>
      <sz val="11.0"/>
      <color theme="1"/>
      <name val="Calibri"/>
    </font>
    <font>
      <b/>
      <sz val="11.0"/>
      <color rgb="FFFFFFFF"/>
      <name val="Calibri"/>
    </font>
    <font>
      <b/>
      <sz val="11.0"/>
      <color rgb="FF7F7F7F"/>
      <name val="Calibri"/>
    </font>
    <font>
      <sz val="11.0"/>
      <color rgb="FF7F7F7F"/>
      <name val="Calibri"/>
    </font>
    <font>
      <sz val="10.0"/>
      <color rgb="FF222222"/>
      <name val="Verdana"/>
    </font>
    <font>
      <sz val="11.0"/>
      <color rgb="FF222221"/>
      <name val="Roboto"/>
    </font>
    <font>
      <sz val="11.0"/>
      <color rgb="FF595959"/>
      <name val="Calibri"/>
    </font>
    <font>
      <sz val="11.0"/>
      <color theme="1"/>
      <name val="Arial"/>
    </font>
    <font>
      <b/>
      <sz val="24.0"/>
      <color theme="1"/>
      <name val="Calibri"/>
    </font>
    <font>
      <b/>
      <sz val="22.0"/>
      <color theme="1"/>
      <name val="Calibri"/>
    </font>
    <font>
      <sz val="16.0"/>
      <color theme="1"/>
      <name val="Calibri"/>
    </font>
    <font>
      <sz val="20.0"/>
      <color rgb="FF595959"/>
      <name val="Calibri"/>
    </font>
    <font>
      <b/>
      <sz val="16.0"/>
      <color theme="0"/>
      <name val="Calibri"/>
    </font>
    <font>
      <u/>
      <sz val="11.0"/>
      <color theme="10"/>
      <name val="Arial"/>
    </font>
    <font>
      <sz val="20.0"/>
      <color theme="1"/>
      <name val="Calibri"/>
    </font>
    <font>
      <b/>
      <sz val="16.0"/>
      <color theme="1"/>
      <name val="Calibri"/>
    </font>
    <font>
      <u/>
      <sz val="11.0"/>
      <color theme="10"/>
      <name val="Arial"/>
    </font>
    <font>
      <u/>
      <sz val="11.0"/>
      <color theme="10"/>
      <name val="Calibri"/>
    </font>
    <font>
      <u/>
      <sz val="11.0"/>
      <color theme="10"/>
      <name val="Arial"/>
    </font>
    <font>
      <b/>
      <sz val="14.0"/>
      <color theme="0"/>
      <name val="Calibri"/>
    </font>
    <font>
      <sz val="14.0"/>
      <color theme="1"/>
      <name val="Arial"/>
    </font>
    <font>
      <sz val="14.0"/>
      <color theme="1"/>
      <name val="Calibri"/>
    </font>
    <font>
      <b/>
      <sz val="14.0"/>
      <color theme="1"/>
      <name val="Calibri"/>
    </font>
  </fonts>
  <fills count="15">
    <fill>
      <patternFill patternType="none"/>
    </fill>
    <fill>
      <patternFill patternType="lightGray"/>
    </fill>
    <fill>
      <patternFill patternType="solid">
        <fgColor theme="1"/>
        <bgColor theme="1"/>
      </patternFill>
    </fill>
    <fill>
      <patternFill patternType="solid">
        <fgColor rgb="FF1E4E79"/>
        <bgColor rgb="FF1E4E79"/>
      </patternFill>
    </fill>
    <fill>
      <patternFill patternType="solid">
        <fgColor rgb="FF833C0B"/>
        <bgColor rgb="FF833C0B"/>
      </patternFill>
    </fill>
    <fill>
      <patternFill patternType="solid">
        <fgColor rgb="FFBFBFBF"/>
        <bgColor rgb="FFBFBFBF"/>
      </patternFill>
    </fill>
    <fill>
      <patternFill patternType="solid">
        <fgColor rgb="FFBDD6EE"/>
        <bgColor rgb="FFBDD6EE"/>
      </patternFill>
    </fill>
    <fill>
      <patternFill patternType="solid">
        <fgColor rgb="FFFFC000"/>
        <bgColor rgb="FFFFC000"/>
      </patternFill>
    </fill>
    <fill>
      <patternFill patternType="solid">
        <fgColor rgb="FF002060"/>
        <bgColor rgb="FF002060"/>
      </patternFill>
    </fill>
    <fill>
      <patternFill patternType="solid">
        <fgColor rgb="FFB4C6E7"/>
        <bgColor rgb="FFB4C6E7"/>
      </patternFill>
    </fill>
    <fill>
      <patternFill patternType="solid">
        <fgColor theme="0"/>
        <bgColor theme="0"/>
      </patternFill>
    </fill>
    <fill>
      <patternFill patternType="solid">
        <fgColor rgb="FF2F5496"/>
        <bgColor rgb="FF2F5496"/>
      </patternFill>
    </fill>
    <fill>
      <patternFill patternType="solid">
        <fgColor rgb="FF989898"/>
        <bgColor rgb="FF989898"/>
      </patternFill>
    </fill>
    <fill>
      <patternFill patternType="solid">
        <fgColor rgb="FFD8D8D8"/>
        <bgColor rgb="FFD8D8D8"/>
      </patternFill>
    </fill>
    <fill>
      <patternFill patternType="solid">
        <fgColor rgb="FFFFFFFF"/>
        <bgColor rgb="FFFFFFFF"/>
      </patternFill>
    </fill>
  </fills>
  <borders count="40">
    <border/>
    <border>
      <left style="thin">
        <color rgb="FF000000"/>
      </left>
      <right style="thin">
        <color rgb="FF000000"/>
      </right>
      <top style="thin">
        <color rgb="FF000000"/>
      </top>
    </border>
    <border>
      <left style="thin">
        <color rgb="FF000000"/>
      </left>
      <top style="thin">
        <color rgb="FF000000"/>
      </top>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style="thin">
        <color rgb="FF000000"/>
      </right>
      <top style="thin">
        <color rgb="FF000000"/>
      </top>
      <bottom style="thin">
        <color rgb="FF000000"/>
      </bottom>
    </border>
    <border>
      <left/>
      <right/>
      <top/>
      <bottom/>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style="medium">
        <color rgb="FF000000"/>
      </right>
      <top style="medium">
        <color rgb="FF000000"/>
      </top>
      <bottom/>
    </border>
    <border>
      <left style="medium">
        <color rgb="FF000000"/>
      </left>
      <right/>
      <top/>
      <bottom/>
    </border>
    <border>
      <left/>
      <right style="medium">
        <color rgb="FF000000"/>
      </right>
      <top/>
      <bottom/>
    </border>
    <border>
      <left style="medium">
        <color rgb="FF000000"/>
      </left>
      <right style="medium">
        <color rgb="FF000000"/>
      </right>
      <top/>
    </border>
    <border>
      <left style="medium">
        <color rgb="FF000000"/>
      </left>
      <right style="medium">
        <color rgb="FF000000"/>
      </right>
    </border>
    <border>
      <left style="medium">
        <color rgb="FF000000"/>
      </left>
      <right/>
      <top/>
      <bottom style="medium">
        <color rgb="FF000000"/>
      </bottom>
    </border>
    <border>
      <left style="medium">
        <color rgb="FF000000"/>
      </left>
      <right style="medium">
        <color rgb="FF000000"/>
      </right>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left style="medium">
        <color rgb="FF000000"/>
      </left>
      <right style="thin">
        <color rgb="FF000000"/>
      </right>
      <top style="medium">
        <color rgb="FF000000"/>
      </top>
    </border>
    <border>
      <left style="thin">
        <color rgb="FF000000"/>
      </left>
      <right style="thin">
        <color rgb="FF000000"/>
      </right>
      <top style="medium">
        <color rgb="FF000000"/>
      </top>
    </border>
    <border>
      <left style="thin">
        <color rgb="FF000000"/>
      </left>
      <right style="medium">
        <color rgb="FF000000"/>
      </right>
      <top style="medium">
        <color rgb="FF000000"/>
      </top>
    </border>
    <border>
      <right style="thin">
        <color rgb="FF000000"/>
      </right>
      <top style="medium">
        <color rgb="FF000000"/>
      </top>
    </border>
  </borders>
  <cellStyleXfs count="1">
    <xf borderId="0" fillId="0" fontId="0" numFmtId="0" applyAlignment="1" applyFont="1"/>
  </cellStyleXfs>
  <cellXfs count="149">
    <xf borderId="0" fillId="0" fontId="0" numFmtId="0" xfId="0" applyAlignment="1" applyFont="1">
      <alignment readingOrder="0" shrinkToFit="0" vertical="bottom" wrapText="0"/>
    </xf>
    <xf borderId="1" fillId="0" fontId="1" numFmtId="0" xfId="0" applyBorder="1" applyFont="1"/>
    <xf borderId="2" fillId="0" fontId="1" numFmtId="0" xfId="0" applyBorder="1" applyFont="1"/>
    <xf borderId="3" fillId="2" fontId="2" numFmtId="0" xfId="0" applyAlignment="1" applyBorder="1" applyFill="1" applyFont="1">
      <alignment horizontal="center" shrinkToFit="0" vertical="center" wrapText="1"/>
    </xf>
    <xf borderId="4" fillId="0" fontId="3" numFmtId="0" xfId="0" applyBorder="1" applyFont="1"/>
    <xf borderId="5" fillId="0" fontId="3" numFmtId="0" xfId="0" applyBorder="1" applyFont="1"/>
    <xf borderId="1" fillId="0" fontId="1" numFmtId="0" xfId="0" applyAlignment="1" applyBorder="1" applyFont="1">
      <alignment horizontal="left" shrinkToFit="0" vertical="center" wrapText="1"/>
    </xf>
    <xf borderId="3" fillId="3" fontId="2" numFmtId="3" xfId="0" applyAlignment="1" applyBorder="1" applyFill="1" applyFont="1" applyNumberFormat="1">
      <alignment horizontal="right" shrinkToFit="0" vertical="center" wrapText="1"/>
    </xf>
    <xf borderId="1" fillId="0" fontId="1" numFmtId="3" xfId="0" applyAlignment="1" applyBorder="1" applyFont="1" applyNumberFormat="1">
      <alignment horizontal="left" shrinkToFit="0" vertical="center" wrapText="1"/>
    </xf>
    <xf borderId="3" fillId="4" fontId="2" numFmtId="3" xfId="0" applyAlignment="1" applyBorder="1" applyFill="1" applyFont="1" applyNumberFormat="1">
      <alignment horizontal="center" shrinkToFit="0" vertical="center" wrapText="1"/>
    </xf>
    <xf borderId="6" fillId="2" fontId="2" numFmtId="0" xfId="0" applyAlignment="1" applyBorder="1" applyFont="1">
      <alignment horizontal="left" shrinkToFit="0" vertical="center" wrapText="1"/>
    </xf>
    <xf borderId="6" fillId="5" fontId="4" numFmtId="0" xfId="0" applyAlignment="1" applyBorder="1" applyFill="1" applyFont="1">
      <alignment horizontal="left" shrinkToFit="0" vertical="center" wrapText="1"/>
    </xf>
    <xf borderId="6" fillId="0" fontId="4" numFmtId="0" xfId="0" applyAlignment="1" applyBorder="1" applyFont="1">
      <alignment horizontal="left" shrinkToFit="0" vertical="center" wrapText="1"/>
    </xf>
    <xf borderId="6" fillId="6" fontId="4" numFmtId="3" xfId="0" applyAlignment="1" applyBorder="1" applyFill="1" applyFont="1" applyNumberFormat="1">
      <alignment horizontal="right" shrinkToFit="0" vertical="center" wrapText="1"/>
    </xf>
    <xf borderId="6" fillId="0" fontId="4" numFmtId="3" xfId="0" applyAlignment="1" applyBorder="1" applyFont="1" applyNumberFormat="1">
      <alignment horizontal="left" shrinkToFit="0" vertical="center" wrapText="1"/>
    </xf>
    <xf borderId="6" fillId="7" fontId="4" numFmtId="3" xfId="0" applyAlignment="1" applyBorder="1" applyFill="1" applyFont="1" applyNumberFormat="1">
      <alignment horizontal="left" shrinkToFit="0" vertical="center" wrapText="1"/>
    </xf>
    <xf borderId="7" fillId="2" fontId="2" numFmtId="0" xfId="0" applyAlignment="1" applyBorder="1" applyFont="1">
      <alignment horizontal="left" shrinkToFit="0" vertical="center" wrapText="1"/>
    </xf>
    <xf borderId="6" fillId="8" fontId="5" numFmtId="0" xfId="0" applyAlignment="1" applyBorder="1" applyFill="1" applyFont="1">
      <alignment horizontal="left" vertical="center"/>
    </xf>
    <xf borderId="6" fillId="8" fontId="6" numFmtId="0" xfId="0" applyAlignment="1" applyBorder="1" applyFont="1">
      <alignment horizontal="left" vertical="center"/>
    </xf>
    <xf borderId="6" fillId="8" fontId="4" numFmtId="0" xfId="0" applyAlignment="1" applyBorder="1" applyFont="1">
      <alignment horizontal="left" shrinkToFit="0" vertical="center" wrapText="1"/>
    </xf>
    <xf borderId="6" fillId="8" fontId="4" numFmtId="2" xfId="0" applyAlignment="1" applyBorder="1" applyFont="1" applyNumberFormat="1">
      <alignment horizontal="right" shrinkToFit="0" vertical="center" wrapText="1"/>
    </xf>
    <xf borderId="6" fillId="8" fontId="4" numFmtId="3" xfId="0" applyAlignment="1" applyBorder="1" applyFont="1" applyNumberFormat="1">
      <alignment horizontal="right" shrinkToFit="0" vertical="center" wrapText="1"/>
    </xf>
    <xf borderId="6" fillId="8" fontId="4" numFmtId="3" xfId="0" applyAlignment="1" applyBorder="1" applyFont="1" applyNumberFormat="1">
      <alignment horizontal="left" shrinkToFit="0" vertical="center" wrapText="1"/>
    </xf>
    <xf borderId="6" fillId="8" fontId="4" numFmtId="0" xfId="0" applyBorder="1" applyFont="1"/>
    <xf borderId="7" fillId="8" fontId="4" numFmtId="0" xfId="0" applyBorder="1" applyFont="1"/>
    <xf borderId="6" fillId="9" fontId="4" numFmtId="0" xfId="0" applyBorder="1" applyFill="1" applyFont="1"/>
    <xf borderId="6" fillId="9" fontId="6" numFmtId="0" xfId="0" applyAlignment="1" applyBorder="1" applyFont="1">
      <alignment horizontal="left" vertical="center"/>
    </xf>
    <xf borderId="6" fillId="9" fontId="4" numFmtId="0" xfId="0" applyAlignment="1" applyBorder="1" applyFont="1">
      <alignment horizontal="left" shrinkToFit="0" vertical="center" wrapText="1"/>
    </xf>
    <xf borderId="6" fillId="9" fontId="4" numFmtId="2" xfId="0" applyAlignment="1" applyBorder="1" applyFont="1" applyNumberFormat="1">
      <alignment horizontal="right" shrinkToFit="0" vertical="center" wrapText="1"/>
    </xf>
    <xf borderId="6" fillId="9" fontId="4" numFmtId="3" xfId="0" applyAlignment="1" applyBorder="1" applyFont="1" applyNumberFormat="1">
      <alignment horizontal="right" shrinkToFit="0" vertical="center" wrapText="1"/>
    </xf>
    <xf borderId="6" fillId="9" fontId="4" numFmtId="3" xfId="0" applyAlignment="1" applyBorder="1" applyFont="1" applyNumberFormat="1">
      <alignment horizontal="left" shrinkToFit="0" vertical="center" wrapText="1"/>
    </xf>
    <xf borderId="7" fillId="9" fontId="4" numFmtId="0" xfId="0" applyBorder="1" applyFont="1"/>
    <xf borderId="8" fillId="0" fontId="1" numFmtId="0" xfId="0" applyAlignment="1" applyBorder="1" applyFont="1">
      <alignment horizontal="center" vertical="center"/>
    </xf>
    <xf borderId="6" fillId="0" fontId="7" numFmtId="0" xfId="0" applyAlignment="1" applyBorder="1" applyFont="1">
      <alignment horizontal="left" vertical="center"/>
    </xf>
    <xf borderId="6" fillId="0" fontId="1" numFmtId="0" xfId="0" applyAlignment="1" applyBorder="1" applyFont="1">
      <alignment horizontal="left" shrinkToFit="0" vertical="center" wrapText="1"/>
    </xf>
    <xf borderId="6" fillId="0" fontId="1" numFmtId="164" xfId="0" applyAlignment="1" applyBorder="1" applyFont="1" applyNumberFormat="1">
      <alignment vertical="center"/>
    </xf>
    <xf borderId="6" fillId="0" fontId="1" numFmtId="0" xfId="0" applyBorder="1" applyFont="1"/>
    <xf borderId="6" fillId="0" fontId="1" numFmtId="3" xfId="0" applyAlignment="1" applyBorder="1" applyFont="1" applyNumberFormat="1">
      <alignment horizontal="right"/>
    </xf>
    <xf borderId="0" fillId="0" fontId="1" numFmtId="3" xfId="0" applyAlignment="1" applyFont="1" applyNumberFormat="1">
      <alignment vertical="center"/>
    </xf>
    <xf borderId="0" fillId="0" fontId="1" numFmtId="0" xfId="0" applyFont="1"/>
    <xf borderId="8" fillId="0" fontId="3" numFmtId="0" xfId="0" applyBorder="1" applyFont="1"/>
    <xf borderId="6" fillId="0" fontId="1" numFmtId="3" xfId="0" applyBorder="1" applyFont="1" applyNumberFormat="1"/>
    <xf borderId="1" fillId="0" fontId="1" numFmtId="0" xfId="0" applyAlignment="1" applyBorder="1" applyFont="1">
      <alignment horizontal="center" shrinkToFit="0" vertical="center" wrapText="1"/>
    </xf>
    <xf borderId="6" fillId="0" fontId="1" numFmtId="164" xfId="0" applyBorder="1" applyFont="1" applyNumberFormat="1"/>
    <xf borderId="6" fillId="0" fontId="1" numFmtId="0" xfId="0" applyAlignment="1" applyBorder="1" applyFont="1">
      <alignment shrinkToFit="0" vertical="top" wrapText="1"/>
    </xf>
    <xf borderId="9" fillId="0" fontId="3" numFmtId="0" xfId="0" applyBorder="1" applyFont="1"/>
    <xf borderId="0" fillId="0" fontId="1" numFmtId="3" xfId="0" applyAlignment="1" applyFont="1" applyNumberFormat="1">
      <alignment readingOrder="0"/>
    </xf>
    <xf borderId="6" fillId="0" fontId="1" numFmtId="0" xfId="0" applyAlignment="1" applyBorder="1" applyFont="1">
      <alignment shrinkToFit="0" wrapText="1"/>
    </xf>
    <xf borderId="6" fillId="10" fontId="1" numFmtId="164" xfId="0" applyAlignment="1" applyBorder="1" applyFill="1" applyFont="1" applyNumberFormat="1">
      <alignment vertical="center"/>
    </xf>
    <xf borderId="6" fillId="0" fontId="1" numFmtId="3" xfId="0" applyAlignment="1" applyBorder="1" applyFont="1" applyNumberFormat="1">
      <alignment horizontal="right" vertical="center"/>
    </xf>
    <xf borderId="1" fillId="0" fontId="1" numFmtId="0" xfId="0" applyAlignment="1" applyBorder="1" applyFont="1">
      <alignment shrinkToFit="0" vertical="center" wrapText="1"/>
    </xf>
    <xf borderId="6" fillId="0" fontId="1" numFmtId="0" xfId="0" applyAlignment="1" applyBorder="1" applyFont="1">
      <alignment horizontal="left" vertical="center"/>
    </xf>
    <xf borderId="6" fillId="0" fontId="8" numFmtId="0" xfId="0" applyAlignment="1" applyBorder="1" applyFont="1">
      <alignment shrinkToFit="0" wrapText="1"/>
    </xf>
    <xf borderId="1" fillId="0" fontId="4" numFmtId="0" xfId="0" applyAlignment="1" applyBorder="1" applyFont="1">
      <alignment horizontal="center" shrinkToFit="0" vertical="center" wrapText="1"/>
    </xf>
    <xf borderId="1" fillId="0" fontId="1" numFmtId="0" xfId="0" applyAlignment="1" applyBorder="1" applyFont="1">
      <alignment vertical="center"/>
    </xf>
    <xf borderId="6" fillId="0" fontId="1" numFmtId="3" xfId="0" applyAlignment="1" applyBorder="1" applyFont="1" applyNumberFormat="1">
      <alignment horizontal="right" shrinkToFit="0" vertical="center" wrapText="1"/>
    </xf>
    <xf borderId="6" fillId="0" fontId="1" numFmtId="3" xfId="0" applyAlignment="1" applyBorder="1" applyFont="1" applyNumberFormat="1">
      <alignment horizontal="left" shrinkToFit="0" vertical="center" wrapText="1"/>
    </xf>
    <xf borderId="6" fillId="0" fontId="1" numFmtId="0" xfId="0" applyAlignment="1" applyBorder="1" applyFont="1">
      <alignment vertical="center"/>
    </xf>
    <xf borderId="1" fillId="0" fontId="1" numFmtId="0" xfId="0" applyAlignment="1" applyBorder="1" applyFont="1">
      <alignment horizontal="left" vertical="center"/>
    </xf>
    <xf borderId="6" fillId="9" fontId="4" numFmtId="0" xfId="0" applyAlignment="1" applyBorder="1" applyFont="1">
      <alignment horizontal="left" vertical="center"/>
    </xf>
    <xf borderId="10" fillId="9" fontId="4" numFmtId="3" xfId="0" applyAlignment="1" applyBorder="1" applyFont="1" applyNumberFormat="1">
      <alignment horizontal="left" shrinkToFit="0" vertical="center" wrapText="1"/>
    </xf>
    <xf borderId="11" fillId="0" fontId="1" numFmtId="0" xfId="0" applyBorder="1" applyFont="1"/>
    <xf borderId="12" fillId="0" fontId="1" numFmtId="3" xfId="0" applyBorder="1" applyFont="1" applyNumberFormat="1"/>
    <xf borderId="13" fillId="9" fontId="4" numFmtId="3" xfId="0" applyAlignment="1" applyBorder="1" applyFont="1" applyNumberFormat="1">
      <alignment horizontal="left" shrinkToFit="0" vertical="center" wrapText="1"/>
    </xf>
    <xf borderId="6" fillId="0" fontId="9" numFmtId="3" xfId="0" applyBorder="1" applyFont="1" applyNumberFormat="1"/>
    <xf borderId="6" fillId="0" fontId="1" numFmtId="0" xfId="0" applyAlignment="1" applyBorder="1" applyFont="1">
      <alignment horizontal="left" readingOrder="0" shrinkToFit="0" vertical="center" wrapText="1"/>
    </xf>
    <xf borderId="6" fillId="0" fontId="1" numFmtId="3" xfId="0" applyAlignment="1" applyBorder="1" applyFont="1" applyNumberFormat="1">
      <alignment horizontal="right" readingOrder="0" shrinkToFit="0" vertical="center" wrapText="1"/>
    </xf>
    <xf borderId="7" fillId="10" fontId="10" numFmtId="0" xfId="0" applyBorder="1" applyFont="1"/>
    <xf borderId="7" fillId="10" fontId="11" numFmtId="0" xfId="0" applyBorder="1" applyFont="1"/>
    <xf borderId="14" fillId="10" fontId="12" numFmtId="0" xfId="0" applyAlignment="1" applyBorder="1" applyFont="1">
      <alignment horizontal="center"/>
    </xf>
    <xf borderId="15" fillId="0" fontId="3" numFmtId="0" xfId="0" applyBorder="1" applyFont="1"/>
    <xf borderId="16" fillId="0" fontId="3" numFmtId="0" xfId="0" applyBorder="1" applyFont="1"/>
    <xf borderId="17" fillId="10" fontId="13" numFmtId="0" xfId="0" applyAlignment="1" applyBorder="1" applyFont="1">
      <alignment horizontal="center"/>
    </xf>
    <xf borderId="18" fillId="0" fontId="3" numFmtId="0" xfId="0" applyBorder="1" applyFont="1"/>
    <xf borderId="19" fillId="0" fontId="3" numFmtId="0" xfId="0" applyBorder="1" applyFont="1"/>
    <xf borderId="7" fillId="10" fontId="14" numFmtId="0" xfId="0" applyAlignment="1" applyBorder="1" applyFont="1">
      <alignment horizontal="center" vertical="center"/>
    </xf>
    <xf borderId="20" fillId="10" fontId="10" numFmtId="0" xfId="0" applyBorder="1" applyFont="1"/>
    <xf borderId="21" fillId="10" fontId="10" numFmtId="0" xfId="0" applyBorder="1" applyFont="1"/>
    <xf borderId="22" fillId="10" fontId="10" numFmtId="0" xfId="0" applyBorder="1" applyFont="1"/>
    <xf borderId="7" fillId="10" fontId="15" numFmtId="0" xfId="0" applyBorder="1" applyFont="1"/>
    <xf borderId="20" fillId="11" fontId="16" numFmtId="0" xfId="0" applyBorder="1" applyFill="1" applyFont="1"/>
    <xf borderId="23" fillId="11" fontId="17" numFmtId="0" xfId="0" applyBorder="1" applyFont="1"/>
    <xf borderId="22" fillId="11" fontId="16" numFmtId="0" xfId="0" applyBorder="1" applyFont="1"/>
    <xf borderId="24" fillId="10" fontId="15" numFmtId="0" xfId="0" applyBorder="1" applyFont="1"/>
    <xf borderId="25" fillId="10" fontId="15" numFmtId="0" xfId="0" applyBorder="1" applyFont="1"/>
    <xf borderId="0" fillId="0" fontId="18" numFmtId="0" xfId="0" applyFont="1"/>
    <xf borderId="24" fillId="12" fontId="19" numFmtId="0" xfId="0" applyAlignment="1" applyBorder="1" applyFill="1" applyFont="1">
      <alignment vertical="center"/>
    </xf>
    <xf borderId="26" fillId="12" fontId="20" numFmtId="0" xfId="0" applyAlignment="1" applyBorder="1" applyFont="1">
      <alignment shrinkToFit="0" vertical="center" wrapText="1"/>
    </xf>
    <xf borderId="26" fillId="12" fontId="21" numFmtId="0" xfId="0" applyAlignment="1" applyBorder="1" applyFont="1">
      <alignment vertical="center"/>
    </xf>
    <xf borderId="27" fillId="0" fontId="3" numFmtId="0" xfId="0" applyBorder="1" applyFont="1"/>
    <xf borderId="28" fillId="12" fontId="19" numFmtId="0" xfId="0" applyAlignment="1" applyBorder="1" applyFont="1">
      <alignment vertical="center"/>
    </xf>
    <xf borderId="29" fillId="0" fontId="3" numFmtId="0" xfId="0" applyBorder="1" applyFont="1"/>
    <xf borderId="24" fillId="10" fontId="10" numFmtId="0" xfId="0" applyBorder="1" applyFont="1"/>
    <xf borderId="25" fillId="10" fontId="10" numFmtId="0" xfId="0" applyBorder="1" applyFont="1"/>
    <xf borderId="7" fillId="10" fontId="22" numFmtId="0" xfId="0" applyBorder="1" applyFont="1"/>
    <xf borderId="0" fillId="0" fontId="11" numFmtId="0" xfId="0" applyFont="1"/>
    <xf borderId="28" fillId="10" fontId="10" numFmtId="0" xfId="0" applyBorder="1" applyFont="1"/>
    <xf borderId="30" fillId="10" fontId="10" numFmtId="0" xfId="0" applyBorder="1" applyFont="1"/>
    <xf borderId="31" fillId="10" fontId="10" numFmtId="0" xfId="0" applyBorder="1" applyFont="1"/>
    <xf borderId="32" fillId="0" fontId="4" numFmtId="0" xfId="0" applyAlignment="1" applyBorder="1" applyFont="1">
      <alignment horizontal="left" vertical="center"/>
    </xf>
    <xf borderId="32" fillId="0" fontId="4" numFmtId="1" xfId="0" applyAlignment="1" applyBorder="1" applyFont="1" applyNumberFormat="1">
      <alignment horizontal="center" shrinkToFit="0" vertical="center" wrapText="1"/>
    </xf>
    <xf borderId="32" fillId="0" fontId="4" numFmtId="0" xfId="0" applyAlignment="1" applyBorder="1" applyFont="1">
      <alignment horizontal="center" vertical="center"/>
    </xf>
    <xf borderId="33" fillId="0" fontId="3" numFmtId="0" xfId="0" applyBorder="1" applyFont="1"/>
    <xf borderId="34" fillId="0" fontId="3" numFmtId="0" xfId="0" applyBorder="1" applyFont="1"/>
    <xf borderId="33" fillId="0" fontId="4" numFmtId="0" xfId="0" applyAlignment="1" applyBorder="1" applyFont="1">
      <alignment horizontal="center" vertical="center"/>
    </xf>
    <xf borderId="35" fillId="0" fontId="4" numFmtId="0" xfId="0" applyAlignment="1" applyBorder="1" applyFont="1">
      <alignment horizontal="left" vertical="center"/>
    </xf>
    <xf borderId="14" fillId="0" fontId="4" numFmtId="1" xfId="0" applyAlignment="1" applyBorder="1" applyFont="1" applyNumberFormat="1">
      <alignment horizontal="center" shrinkToFit="0" vertical="center" wrapText="1"/>
    </xf>
    <xf borderId="14" fillId="0" fontId="4" numFmtId="0" xfId="0" applyAlignment="1" applyBorder="1" applyFont="1">
      <alignment horizontal="center" vertical="center"/>
    </xf>
    <xf borderId="15" fillId="0" fontId="4" numFmtId="0" xfId="0" applyAlignment="1" applyBorder="1" applyFont="1">
      <alignment horizontal="center" vertical="center"/>
    </xf>
    <xf borderId="35" fillId="0" fontId="1" numFmtId="0" xfId="0" applyAlignment="1" applyBorder="1" applyFont="1">
      <alignment horizontal="left" shrinkToFit="0" vertical="center" wrapText="1"/>
    </xf>
    <xf borderId="36" fillId="0" fontId="4" numFmtId="0" xfId="0" applyAlignment="1" applyBorder="1" applyFont="1">
      <alignment horizontal="center" shrinkToFit="0" vertical="center" wrapText="1"/>
    </xf>
    <xf borderId="37" fillId="0" fontId="4" numFmtId="0" xfId="0" applyAlignment="1" applyBorder="1" applyFont="1">
      <alignment horizontal="center" shrinkToFit="0" vertical="center" wrapText="1"/>
    </xf>
    <xf borderId="38" fillId="0" fontId="4" numFmtId="0" xfId="0" applyAlignment="1" applyBorder="1" applyFont="1">
      <alignment horizontal="center" shrinkToFit="0" vertical="center" wrapText="1"/>
    </xf>
    <xf borderId="39" fillId="0" fontId="4" numFmtId="0" xfId="0" applyAlignment="1" applyBorder="1" applyFont="1">
      <alignment horizontal="center" shrinkToFit="0" vertical="center" wrapText="1"/>
    </xf>
    <xf borderId="0" fillId="0" fontId="11" numFmtId="0" xfId="0" applyAlignment="1" applyFont="1">
      <alignment shrinkToFit="0" wrapText="1"/>
    </xf>
    <xf borderId="0" fillId="0" fontId="1" numFmtId="0" xfId="0" applyAlignment="1" applyFont="1">
      <alignment shrinkToFit="0" wrapText="1"/>
    </xf>
    <xf borderId="6" fillId="11" fontId="23" numFmtId="0" xfId="0" applyAlignment="1" applyBorder="1" applyFont="1">
      <alignment horizontal="left" shrinkToFit="0" vertical="center" wrapText="1"/>
    </xf>
    <xf borderId="6" fillId="11" fontId="23" numFmtId="1" xfId="0" applyAlignment="1" applyBorder="1" applyFont="1" applyNumberFormat="1">
      <alignment horizontal="center" shrinkToFit="0" vertical="center" wrapText="1"/>
    </xf>
    <xf borderId="6" fillId="11" fontId="23" numFmtId="0" xfId="0" applyAlignment="1" applyBorder="1" applyFont="1">
      <alignment horizontal="center" vertical="center"/>
    </xf>
    <xf borderId="0" fillId="0" fontId="24" numFmtId="0" xfId="0" applyFont="1"/>
    <xf borderId="0" fillId="0" fontId="25" numFmtId="0" xfId="0" applyFont="1"/>
    <xf borderId="6" fillId="12" fontId="26" numFmtId="0" xfId="0" applyAlignment="1" applyBorder="1" applyFont="1">
      <alignment horizontal="left" shrinkToFit="0" vertical="center" wrapText="1"/>
    </xf>
    <xf borderId="6" fillId="12" fontId="26" numFmtId="0" xfId="0" applyAlignment="1" applyBorder="1" applyFont="1">
      <alignment shrinkToFit="0" vertical="center" wrapText="1"/>
    </xf>
    <xf borderId="6" fillId="12" fontId="26" numFmtId="1" xfId="0" applyAlignment="1" applyBorder="1" applyFont="1" applyNumberFormat="1">
      <alignment shrinkToFit="0" vertical="center" wrapText="1"/>
    </xf>
    <xf borderId="6" fillId="12" fontId="26" numFmtId="0" xfId="0" applyAlignment="1" applyBorder="1" applyFont="1">
      <alignment vertical="center"/>
    </xf>
    <xf borderId="6" fillId="13" fontId="4" numFmtId="0" xfId="0" applyAlignment="1" applyBorder="1" applyFill="1" applyFont="1">
      <alignment horizontal="left" shrinkToFit="0" vertical="center" wrapText="1"/>
    </xf>
    <xf borderId="6" fillId="0" fontId="11" numFmtId="0" xfId="0" applyAlignment="1" applyBorder="1" applyFont="1">
      <alignment horizontal="left" shrinkToFit="0" vertical="center" wrapText="1"/>
    </xf>
    <xf borderId="6" fillId="0" fontId="11" numFmtId="3" xfId="0" applyAlignment="1" applyBorder="1" applyFont="1" applyNumberFormat="1">
      <alignment horizontal="right"/>
    </xf>
    <xf borderId="6" fillId="0" fontId="11" numFmtId="165" xfId="0" applyAlignment="1" applyBorder="1" applyFont="1" applyNumberFormat="1">
      <alignment horizontal="right"/>
    </xf>
    <xf borderId="6" fillId="0" fontId="11" numFmtId="0" xfId="0" applyAlignment="1" applyBorder="1" applyFont="1">
      <alignment horizontal="right"/>
    </xf>
    <xf borderId="6" fillId="13" fontId="4" numFmtId="0" xfId="0" applyAlignment="1" applyBorder="1" applyFont="1">
      <alignment shrinkToFit="0" vertical="center" wrapText="1"/>
    </xf>
    <xf borderId="6" fillId="13" fontId="4" numFmtId="1" xfId="0" applyAlignment="1" applyBorder="1" applyFont="1" applyNumberFormat="1">
      <alignment shrinkToFit="0" vertical="center" wrapText="1"/>
    </xf>
    <xf borderId="6" fillId="13" fontId="4" numFmtId="0" xfId="0" applyAlignment="1" applyBorder="1" applyFont="1">
      <alignment vertical="center"/>
    </xf>
    <xf borderId="6" fillId="0" fontId="11" numFmtId="0" xfId="0" applyBorder="1" applyFont="1"/>
    <xf borderId="0" fillId="0" fontId="11" numFmtId="0" xfId="0" applyAlignment="1" applyFont="1">
      <alignment horizontal="left" vertical="center"/>
    </xf>
    <xf borderId="1" fillId="0" fontId="4" numFmtId="1" xfId="0" applyAlignment="1" applyBorder="1" applyFont="1" applyNumberFormat="1">
      <alignment horizontal="left" shrinkToFit="0" vertical="center" wrapText="1"/>
    </xf>
    <xf borderId="6" fillId="11" fontId="2" numFmtId="1" xfId="0" applyAlignment="1" applyBorder="1" applyFont="1" applyNumberFormat="1">
      <alignment horizontal="left" shrinkToFit="0" wrapText="1"/>
    </xf>
    <xf borderId="6" fillId="0" fontId="1" numFmtId="0" xfId="0" applyAlignment="1" applyBorder="1" applyFont="1">
      <alignment shrinkToFit="0" vertical="center" wrapText="1"/>
    </xf>
    <xf borderId="6" fillId="10" fontId="1" numFmtId="0" xfId="0" applyAlignment="1" applyBorder="1" applyFont="1">
      <alignment readingOrder="0" vertical="center"/>
    </xf>
    <xf borderId="6" fillId="14" fontId="1" numFmtId="0" xfId="0" applyAlignment="1" applyBorder="1" applyFill="1" applyFont="1">
      <alignment horizontal="left" readingOrder="0" shrinkToFit="0" vertical="center" wrapText="1"/>
    </xf>
    <xf borderId="10" fillId="12" fontId="26" numFmtId="0" xfId="0" applyAlignment="1" applyBorder="1" applyFont="1">
      <alignment horizontal="left" shrinkToFit="0" vertical="center" wrapText="1"/>
    </xf>
    <xf borderId="10" fillId="12" fontId="26" numFmtId="0" xfId="0" applyAlignment="1" applyBorder="1" applyFont="1">
      <alignment shrinkToFit="0" vertical="center" wrapText="1"/>
    </xf>
    <xf borderId="10" fillId="12" fontId="26" numFmtId="1" xfId="0" applyAlignment="1" applyBorder="1" applyFont="1" applyNumberFormat="1">
      <alignment shrinkToFit="0" vertical="center" wrapText="1"/>
    </xf>
    <xf borderId="10" fillId="12" fontId="26" numFmtId="0" xfId="0" applyAlignment="1" applyBorder="1" applyFont="1">
      <alignment vertical="center"/>
    </xf>
    <xf borderId="13" fillId="12" fontId="26" numFmtId="0" xfId="0" applyAlignment="1" applyBorder="1" applyFont="1">
      <alignment horizontal="left" shrinkToFit="0" vertical="center" wrapText="1"/>
    </xf>
    <xf borderId="13" fillId="12" fontId="26" numFmtId="0" xfId="0" applyAlignment="1" applyBorder="1" applyFont="1">
      <alignment shrinkToFit="0" vertical="center" wrapText="1"/>
    </xf>
    <xf borderId="13" fillId="12" fontId="26" numFmtId="1" xfId="0" applyAlignment="1" applyBorder="1" applyFont="1" applyNumberFormat="1">
      <alignment shrinkToFit="0" vertical="center" wrapText="1"/>
    </xf>
    <xf borderId="13" fillId="12" fontId="26" numFmtId="0" xfId="0" applyAlignment="1" applyBorder="1" applyFont="1">
      <alignment vertical="center"/>
    </xf>
    <xf borderId="6" fillId="0" fontId="1" numFmtId="0" xfId="0" applyAlignment="1" applyBorder="1" applyFont="1">
      <alignment horizontal="righ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123825</xdr:colOff>
      <xdr:row>4</xdr:row>
      <xdr:rowOff>114300</xdr:rowOff>
    </xdr:from>
    <xdr:ext cx="3209925" cy="45529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3.0" topLeftCell="F4" activePane="bottomRight" state="frozen"/>
      <selection activeCell="F1" sqref="F1" pane="topRight"/>
      <selection activeCell="A4" sqref="A4" pane="bottomLeft"/>
      <selection activeCell="F4" sqref="F4" pane="bottomRight"/>
    </sheetView>
  </sheetViews>
  <sheetFormatPr customHeight="1" defaultColWidth="14.43" defaultRowHeight="15.0"/>
  <cols>
    <col customWidth="1" min="1" max="1" width="13.57"/>
    <col customWidth="1" min="2" max="2" width="45.29"/>
    <col customWidth="1" min="3" max="3" width="54.43"/>
    <col customWidth="1" min="4" max="4" width="11.57"/>
    <col customWidth="1" min="5" max="5" width="14.14"/>
    <col customWidth="1" min="6" max="22" width="10.71"/>
    <col customWidth="1" min="23" max="23" width="25.86"/>
    <col customWidth="1" min="24" max="30" width="10.71"/>
    <col customWidth="1" min="31" max="31" width="17.0"/>
    <col customWidth="1" min="32" max="32" width="117.57"/>
    <col customWidth="1" min="33" max="33" width="48.0"/>
    <col customWidth="1" min="34" max="34" width="10.71"/>
  </cols>
  <sheetData>
    <row r="1" ht="15.75" customHeight="1">
      <c r="A1" s="1"/>
      <c r="B1" s="1"/>
      <c r="C1" s="1"/>
      <c r="D1" s="2"/>
      <c r="E1" s="2"/>
      <c r="F1" s="3" t="s">
        <v>0</v>
      </c>
      <c r="G1" s="4"/>
      <c r="H1" s="4"/>
      <c r="I1" s="4"/>
      <c r="J1" s="4"/>
      <c r="K1" s="4"/>
      <c r="L1" s="4"/>
      <c r="M1" s="5"/>
      <c r="N1" s="6"/>
      <c r="O1" s="7" t="s">
        <v>1</v>
      </c>
      <c r="P1" s="4"/>
      <c r="Q1" s="4"/>
      <c r="R1" s="4"/>
      <c r="S1" s="4"/>
      <c r="T1" s="4"/>
      <c r="U1" s="4"/>
      <c r="V1" s="5"/>
      <c r="W1" s="8"/>
      <c r="X1" s="9" t="s">
        <v>2</v>
      </c>
      <c r="Y1" s="4"/>
      <c r="Z1" s="4"/>
      <c r="AA1" s="4"/>
      <c r="AB1" s="4"/>
      <c r="AC1" s="4"/>
      <c r="AD1" s="4"/>
      <c r="AE1" s="5"/>
      <c r="AF1" s="1"/>
      <c r="AG1" s="1"/>
    </row>
    <row r="2">
      <c r="A2" s="10" t="s">
        <v>3</v>
      </c>
      <c r="B2" s="10" t="s">
        <v>4</v>
      </c>
      <c r="C2" s="10" t="s">
        <v>5</v>
      </c>
      <c r="D2" s="10" t="s">
        <v>6</v>
      </c>
      <c r="E2" s="10" t="s">
        <v>7</v>
      </c>
      <c r="F2" s="11" t="s">
        <v>8</v>
      </c>
      <c r="G2" s="11" t="s">
        <v>9</v>
      </c>
      <c r="H2" s="11" t="s">
        <v>10</v>
      </c>
      <c r="I2" s="11" t="s">
        <v>11</v>
      </c>
      <c r="J2" s="11" t="s">
        <v>12</v>
      </c>
      <c r="K2" s="11" t="s">
        <v>13</v>
      </c>
      <c r="L2" s="11" t="s">
        <v>14</v>
      </c>
      <c r="M2" s="11" t="s">
        <v>15</v>
      </c>
      <c r="N2" s="12"/>
      <c r="O2" s="13" t="s">
        <v>8</v>
      </c>
      <c r="P2" s="13" t="s">
        <v>9</v>
      </c>
      <c r="Q2" s="13" t="s">
        <v>10</v>
      </c>
      <c r="R2" s="13" t="s">
        <v>11</v>
      </c>
      <c r="S2" s="13" t="s">
        <v>12</v>
      </c>
      <c r="T2" s="13" t="s">
        <v>13</v>
      </c>
      <c r="U2" s="13" t="s">
        <v>14</v>
      </c>
      <c r="V2" s="13" t="s">
        <v>15</v>
      </c>
      <c r="W2" s="14"/>
      <c r="X2" s="15" t="s">
        <v>8</v>
      </c>
      <c r="Y2" s="15" t="s">
        <v>9</v>
      </c>
      <c r="Z2" s="15" t="s">
        <v>10</v>
      </c>
      <c r="AA2" s="15" t="s">
        <v>11</v>
      </c>
      <c r="AB2" s="15" t="s">
        <v>12</v>
      </c>
      <c r="AC2" s="15" t="s">
        <v>13</v>
      </c>
      <c r="AD2" s="15" t="s">
        <v>14</v>
      </c>
      <c r="AE2" s="15" t="s">
        <v>15</v>
      </c>
      <c r="AF2" s="10" t="s">
        <v>16</v>
      </c>
      <c r="AG2" s="10" t="s">
        <v>17</v>
      </c>
      <c r="AH2" s="16" t="s">
        <v>18</v>
      </c>
    </row>
    <row r="3">
      <c r="A3" s="17" t="s">
        <v>19</v>
      </c>
      <c r="B3" s="18"/>
      <c r="C3" s="19"/>
      <c r="D3" s="19"/>
      <c r="E3" s="19"/>
      <c r="F3" s="19"/>
      <c r="G3" s="20"/>
      <c r="H3" s="20"/>
      <c r="I3" s="19"/>
      <c r="J3" s="19"/>
      <c r="K3" s="19"/>
      <c r="L3" s="19"/>
      <c r="M3" s="19"/>
      <c r="N3" s="19"/>
      <c r="O3" s="21"/>
      <c r="P3" s="21"/>
      <c r="Q3" s="21"/>
      <c r="R3" s="21"/>
      <c r="S3" s="21"/>
      <c r="T3" s="21"/>
      <c r="U3" s="21"/>
      <c r="V3" s="21"/>
      <c r="W3" s="19"/>
      <c r="X3" s="22"/>
      <c r="Y3" s="22"/>
      <c r="Z3" s="22"/>
      <c r="AA3" s="22"/>
      <c r="AB3" s="22"/>
      <c r="AC3" s="22"/>
      <c r="AD3" s="22"/>
      <c r="AE3" s="22"/>
      <c r="AF3" s="19"/>
      <c r="AG3" s="23"/>
      <c r="AH3" s="24"/>
    </row>
    <row r="4">
      <c r="A4" s="25" t="s">
        <v>20</v>
      </c>
      <c r="B4" s="26"/>
      <c r="C4" s="27"/>
      <c r="D4" s="27"/>
      <c r="E4" s="27"/>
      <c r="F4" s="27"/>
      <c r="G4" s="28"/>
      <c r="H4" s="28"/>
      <c r="I4" s="27"/>
      <c r="J4" s="27"/>
      <c r="K4" s="27"/>
      <c r="L4" s="27"/>
      <c r="M4" s="27"/>
      <c r="N4" s="27"/>
      <c r="O4" s="29"/>
      <c r="P4" s="29"/>
      <c r="Q4" s="29"/>
      <c r="R4" s="29"/>
      <c r="S4" s="29"/>
      <c r="T4" s="29"/>
      <c r="U4" s="29"/>
      <c r="V4" s="29"/>
      <c r="W4" s="27"/>
      <c r="X4" s="30"/>
      <c r="Y4" s="30"/>
      <c r="Z4" s="30"/>
      <c r="AA4" s="30"/>
      <c r="AB4" s="30"/>
      <c r="AC4" s="30"/>
      <c r="AD4" s="30"/>
      <c r="AE4" s="30"/>
      <c r="AF4" s="27"/>
      <c r="AG4" s="25"/>
      <c r="AH4" s="31"/>
    </row>
    <row r="5">
      <c r="A5" s="32" t="s">
        <v>21</v>
      </c>
      <c r="B5" s="33" t="s">
        <v>22</v>
      </c>
      <c r="C5" s="34" t="s">
        <v>23</v>
      </c>
      <c r="D5" s="34">
        <v>2019.0</v>
      </c>
      <c r="E5" s="34" t="s">
        <v>24</v>
      </c>
      <c r="F5" s="35"/>
      <c r="G5" s="35">
        <f t="shared" ref="G5:H5" si="1">P5*100000/Y5</f>
        <v>0.7391474673</v>
      </c>
      <c r="H5" s="35">
        <f t="shared" si="1"/>
        <v>0.882059786</v>
      </c>
      <c r="I5" s="35"/>
      <c r="J5" s="35"/>
      <c r="K5" s="35">
        <f t="shared" ref="K5:K6" si="3">T5*100000/AC5</f>
        <v>0.6839183265</v>
      </c>
      <c r="L5" s="35"/>
      <c r="M5" s="35">
        <f t="shared" ref="M5:M6" si="4">V5*100000/AE5</f>
        <v>0.5591675458</v>
      </c>
      <c r="N5" s="36"/>
      <c r="O5" s="37"/>
      <c r="P5" s="37">
        <v>2.0</v>
      </c>
      <c r="Q5" s="37">
        <v>5.0</v>
      </c>
      <c r="R5" s="37"/>
      <c r="S5" s="37"/>
      <c r="T5" s="37">
        <v>38.0</v>
      </c>
      <c r="U5" s="37"/>
      <c r="V5" s="37">
        <v>364.0</v>
      </c>
      <c r="W5" s="36"/>
      <c r="X5" s="38">
        <v>494325.0</v>
      </c>
      <c r="Y5" s="38">
        <v>270582.0</v>
      </c>
      <c r="Z5" s="38">
        <v>566855.0</v>
      </c>
      <c r="AA5" s="38">
        <f t="shared" ref="AA5:AA6" si="5">Z5+Y5+X5</f>
        <v>1331762</v>
      </c>
      <c r="AB5" s="38">
        <v>3633795.0</v>
      </c>
      <c r="AC5" s="38">
        <v>5556219.0</v>
      </c>
      <c r="AD5" s="38">
        <v>1.1431406E7</v>
      </c>
      <c r="AE5" s="38">
        <v>6.5096768E7</v>
      </c>
      <c r="AF5" s="34" t="s">
        <v>25</v>
      </c>
      <c r="AG5" s="36"/>
      <c r="AH5" s="39"/>
    </row>
    <row r="6">
      <c r="A6" s="40"/>
      <c r="B6" s="33" t="s">
        <v>22</v>
      </c>
      <c r="C6" s="34" t="s">
        <v>26</v>
      </c>
      <c r="D6" s="34">
        <v>2019.0</v>
      </c>
      <c r="E6" s="34" t="s">
        <v>24</v>
      </c>
      <c r="F6" s="35"/>
      <c r="G6" s="35">
        <f t="shared" ref="G6:H6" si="2">P6*100000/Y6</f>
        <v>0.3695737337</v>
      </c>
      <c r="H6" s="35">
        <f t="shared" si="2"/>
        <v>0.1764119572</v>
      </c>
      <c r="I6" s="35"/>
      <c r="J6" s="35"/>
      <c r="K6" s="35">
        <f t="shared" si="3"/>
        <v>0.1979763577</v>
      </c>
      <c r="L6" s="35"/>
      <c r="M6" s="35">
        <f t="shared" si="4"/>
        <v>0.1643706797</v>
      </c>
      <c r="N6" s="36"/>
      <c r="O6" s="37"/>
      <c r="P6" s="37">
        <v>1.0</v>
      </c>
      <c r="Q6" s="37">
        <v>1.0</v>
      </c>
      <c r="R6" s="37"/>
      <c r="S6" s="37"/>
      <c r="T6" s="37">
        <v>11.0</v>
      </c>
      <c r="U6" s="37"/>
      <c r="V6" s="37">
        <v>107.0</v>
      </c>
      <c r="W6" s="36"/>
      <c r="X6" s="38">
        <v>494325.0</v>
      </c>
      <c r="Y6" s="38">
        <v>270582.0</v>
      </c>
      <c r="Z6" s="38">
        <v>566855.0</v>
      </c>
      <c r="AA6" s="38">
        <f t="shared" si="5"/>
        <v>1331762</v>
      </c>
      <c r="AB6" s="38">
        <v>3633795.0</v>
      </c>
      <c r="AC6" s="38">
        <v>5556219.0</v>
      </c>
      <c r="AD6" s="38">
        <v>1.1431406E7</v>
      </c>
      <c r="AE6" s="38">
        <v>6.5096768E7</v>
      </c>
      <c r="AF6" s="34" t="s">
        <v>27</v>
      </c>
      <c r="AG6" s="36"/>
      <c r="AH6" s="39"/>
    </row>
    <row r="7">
      <c r="A7" s="40"/>
      <c r="B7" s="33" t="s">
        <v>22</v>
      </c>
      <c r="C7" s="34" t="s">
        <v>28</v>
      </c>
      <c r="D7" s="34">
        <v>2021.0</v>
      </c>
      <c r="E7" s="34" t="s">
        <v>29</v>
      </c>
      <c r="F7" s="35">
        <f t="shared" ref="F7:F10" si="6">O7*100000/X7</f>
        <v>1.613449717</v>
      </c>
      <c r="G7" s="35"/>
      <c r="H7" s="35"/>
      <c r="I7" s="35"/>
      <c r="J7" s="35">
        <f t="shared" ref="J7:J8" si="7">S7*100000/AB7</f>
        <v>0.7132583479</v>
      </c>
      <c r="K7" s="35"/>
      <c r="L7" s="35"/>
      <c r="M7" s="35"/>
      <c r="N7" s="36"/>
      <c r="O7" s="37">
        <v>8.0</v>
      </c>
      <c r="P7" s="37"/>
      <c r="Q7" s="37"/>
      <c r="R7" s="37"/>
      <c r="S7" s="37">
        <v>26.0</v>
      </c>
      <c r="T7" s="37"/>
      <c r="U7" s="37"/>
      <c r="V7" s="37"/>
      <c r="W7" s="36"/>
      <c r="X7" s="41">
        <v>495832.0</v>
      </c>
      <c r="Y7" s="36"/>
      <c r="Z7" s="36"/>
      <c r="AA7" s="41"/>
      <c r="AB7" s="41">
        <v>3645243.0</v>
      </c>
      <c r="AC7" s="41"/>
      <c r="AD7" s="41">
        <v>1.1492641E7</v>
      </c>
      <c r="AE7" s="41"/>
      <c r="AF7" s="34" t="s">
        <v>30</v>
      </c>
      <c r="AG7" s="36"/>
      <c r="AH7" s="39"/>
    </row>
    <row r="8">
      <c r="A8" s="40"/>
      <c r="B8" s="33" t="s">
        <v>22</v>
      </c>
      <c r="C8" s="34" t="s">
        <v>31</v>
      </c>
      <c r="D8" s="34">
        <v>2021.0</v>
      </c>
      <c r="E8" s="34" t="s">
        <v>29</v>
      </c>
      <c r="F8" s="35">
        <f t="shared" si="6"/>
        <v>0</v>
      </c>
      <c r="G8" s="35"/>
      <c r="H8" s="35"/>
      <c r="I8" s="35"/>
      <c r="J8" s="35">
        <f t="shared" si="7"/>
        <v>0.08229904015</v>
      </c>
      <c r="K8" s="35"/>
      <c r="L8" s="35"/>
      <c r="M8" s="35"/>
      <c r="N8" s="36"/>
      <c r="O8" s="37">
        <v>0.0</v>
      </c>
      <c r="P8" s="37"/>
      <c r="Q8" s="37"/>
      <c r="R8" s="37"/>
      <c r="S8" s="37">
        <v>3.0</v>
      </c>
      <c r="T8" s="37"/>
      <c r="U8" s="37"/>
      <c r="V8" s="37"/>
      <c r="W8" s="36"/>
      <c r="X8" s="41">
        <v>495832.0</v>
      </c>
      <c r="Y8" s="36"/>
      <c r="Z8" s="36"/>
      <c r="AA8" s="41"/>
      <c r="AB8" s="41">
        <v>3645243.0</v>
      </c>
      <c r="AC8" s="41"/>
      <c r="AD8" s="41">
        <v>1.1492641E7</v>
      </c>
      <c r="AE8" s="41"/>
      <c r="AF8" s="34" t="s">
        <v>32</v>
      </c>
      <c r="AG8" s="36"/>
      <c r="AH8" s="39"/>
    </row>
    <row r="9">
      <c r="A9" s="42" t="s">
        <v>33</v>
      </c>
      <c r="B9" s="6" t="s">
        <v>34</v>
      </c>
      <c r="C9" s="34" t="s">
        <v>35</v>
      </c>
      <c r="D9" s="34">
        <v>2019.0</v>
      </c>
      <c r="E9" s="34" t="s">
        <v>36</v>
      </c>
      <c r="F9" s="43">
        <f t="shared" si="6"/>
        <v>120.3661559</v>
      </c>
      <c r="G9" s="43">
        <f t="shared" ref="G9:M9" si="8">P9*100000/Y9</f>
        <v>127.8725118</v>
      </c>
      <c r="H9" s="43">
        <f t="shared" si="8"/>
        <v>140.6003299</v>
      </c>
      <c r="I9" s="43">
        <f t="shared" si="8"/>
        <v>130.5037987</v>
      </c>
      <c r="J9" s="43">
        <f t="shared" si="8"/>
        <v>103.5556491</v>
      </c>
      <c r="K9" s="43">
        <f t="shared" si="8"/>
        <v>138.8534181</v>
      </c>
      <c r="L9" s="43">
        <f t="shared" si="8"/>
        <v>101.0111967</v>
      </c>
      <c r="M9" s="43">
        <f t="shared" si="8"/>
        <v>140.315722</v>
      </c>
      <c r="N9" s="36"/>
      <c r="O9" s="37">
        <v>595.0</v>
      </c>
      <c r="P9" s="37">
        <v>346.0</v>
      </c>
      <c r="Q9" s="37">
        <v>797.0</v>
      </c>
      <c r="R9" s="37">
        <f t="shared" ref="R9:R10" si="11">Q9+P9+O9</f>
        <v>1738</v>
      </c>
      <c r="S9" s="37">
        <v>3763.0</v>
      </c>
      <c r="T9" s="37">
        <v>7715.0</v>
      </c>
      <c r="U9" s="37">
        <v>11547.0</v>
      </c>
      <c r="V9" s="37">
        <v>91341.0</v>
      </c>
      <c r="W9" s="44" t="s">
        <v>37</v>
      </c>
      <c r="X9" s="38">
        <v>494325.0</v>
      </c>
      <c r="Y9" s="38">
        <v>270582.0</v>
      </c>
      <c r="Z9" s="38">
        <v>566855.0</v>
      </c>
      <c r="AA9" s="38">
        <f t="shared" ref="AA9:AA14" si="12">Z9+Y9+X9</f>
        <v>1331762</v>
      </c>
      <c r="AB9" s="38">
        <v>3633795.0</v>
      </c>
      <c r="AC9" s="38">
        <v>5556219.0</v>
      </c>
      <c r="AD9" s="38">
        <v>1.1431406E7</v>
      </c>
      <c r="AE9" s="38">
        <v>6.5096768E7</v>
      </c>
      <c r="AF9" s="36"/>
      <c r="AG9" s="34"/>
      <c r="AH9" s="39"/>
    </row>
    <row r="10">
      <c r="A10" s="40"/>
      <c r="B10" s="40"/>
      <c r="C10" s="34" t="s">
        <v>38</v>
      </c>
      <c r="D10" s="34">
        <v>2019.0</v>
      </c>
      <c r="E10" s="34" t="s">
        <v>36</v>
      </c>
      <c r="F10" s="43">
        <f t="shared" si="6"/>
        <v>14.96990846</v>
      </c>
      <c r="G10" s="43">
        <f t="shared" ref="G10:M10" si="9">P10*100000/Y10</f>
        <v>9.608917075</v>
      </c>
      <c r="H10" s="43">
        <f t="shared" si="9"/>
        <v>20.11096312</v>
      </c>
      <c r="I10" s="43">
        <f t="shared" si="9"/>
        <v>16.06893724</v>
      </c>
      <c r="J10" s="43">
        <f t="shared" si="9"/>
        <v>15.46592474</v>
      </c>
      <c r="K10" s="43">
        <f t="shared" si="9"/>
        <v>17.40392162</v>
      </c>
      <c r="L10" s="43">
        <f t="shared" si="9"/>
        <v>15.3786857</v>
      </c>
      <c r="M10" s="43">
        <f t="shared" si="9"/>
        <v>22.92126085</v>
      </c>
      <c r="N10" s="36"/>
      <c r="O10" s="37">
        <v>74.0</v>
      </c>
      <c r="P10" s="37">
        <f t="shared" ref="P10:Q10" si="10">P11+P12</f>
        <v>26</v>
      </c>
      <c r="Q10" s="37">
        <f t="shared" si="10"/>
        <v>114</v>
      </c>
      <c r="R10" s="37">
        <f t="shared" si="11"/>
        <v>214</v>
      </c>
      <c r="S10" s="37">
        <v>562.0</v>
      </c>
      <c r="T10" s="37">
        <f>T11+T12</f>
        <v>967</v>
      </c>
      <c r="U10" s="37">
        <v>1758.0</v>
      </c>
      <c r="V10" s="37">
        <f>V11+V12</f>
        <v>14921</v>
      </c>
      <c r="W10" s="44" t="s">
        <v>37</v>
      </c>
      <c r="X10" s="38">
        <v>494325.0</v>
      </c>
      <c r="Y10" s="38">
        <v>270582.0</v>
      </c>
      <c r="Z10" s="38">
        <v>566855.0</v>
      </c>
      <c r="AA10" s="38">
        <f t="shared" si="12"/>
        <v>1331762</v>
      </c>
      <c r="AB10" s="38">
        <v>3633795.0</v>
      </c>
      <c r="AC10" s="38">
        <v>5556219.0</v>
      </c>
      <c r="AD10" s="38">
        <v>1.1431406E7</v>
      </c>
      <c r="AE10" s="38">
        <v>6.5096768E7</v>
      </c>
      <c r="AF10" s="34" t="s">
        <v>39</v>
      </c>
      <c r="AG10" s="34"/>
      <c r="AH10" s="39"/>
    </row>
    <row r="11">
      <c r="A11" s="40"/>
      <c r="B11" s="40"/>
      <c r="C11" s="34" t="s">
        <v>40</v>
      </c>
      <c r="D11" s="34">
        <v>2019.0</v>
      </c>
      <c r="E11" s="34" t="s">
        <v>41</v>
      </c>
      <c r="F11" s="43"/>
      <c r="G11" s="43">
        <f t="shared" ref="G11:H11" si="13">P11*100000/Y11</f>
        <v>4.06531107</v>
      </c>
      <c r="H11" s="43">
        <f t="shared" si="13"/>
        <v>6.880066331</v>
      </c>
      <c r="I11" s="43"/>
      <c r="J11" s="43"/>
      <c r="K11" s="43">
        <f t="shared" ref="K11:K14" si="15">T11*100000/AC11</f>
        <v>7.091153174</v>
      </c>
      <c r="L11" s="43"/>
      <c r="M11" s="43">
        <f t="shared" ref="M11:M14" si="16">V11*100000/AE11</f>
        <v>9.753172385</v>
      </c>
      <c r="N11" s="36"/>
      <c r="O11" s="37"/>
      <c r="P11" s="37">
        <v>11.0</v>
      </c>
      <c r="Q11" s="37">
        <v>39.0</v>
      </c>
      <c r="R11" s="37"/>
      <c r="S11" s="37"/>
      <c r="T11" s="37">
        <v>394.0</v>
      </c>
      <c r="U11" s="37"/>
      <c r="V11" s="37">
        <v>6349.0</v>
      </c>
      <c r="W11" s="44" t="s">
        <v>37</v>
      </c>
      <c r="X11" s="38">
        <v>494325.0</v>
      </c>
      <c r="Y11" s="38">
        <v>270582.0</v>
      </c>
      <c r="Z11" s="38">
        <v>566855.0</v>
      </c>
      <c r="AA11" s="38">
        <f t="shared" si="12"/>
        <v>1331762</v>
      </c>
      <c r="AB11" s="38">
        <v>3633795.0</v>
      </c>
      <c r="AC11" s="38">
        <v>5556219.0</v>
      </c>
      <c r="AD11" s="38">
        <v>1.1431406E7</v>
      </c>
      <c r="AE11" s="38">
        <v>6.5096768E7</v>
      </c>
      <c r="AF11" s="34"/>
      <c r="AG11" s="34"/>
      <c r="AH11" s="39"/>
    </row>
    <row r="12">
      <c r="A12" s="40"/>
      <c r="B12" s="40"/>
      <c r="C12" s="34" t="s">
        <v>42</v>
      </c>
      <c r="D12" s="34">
        <v>2019.0</v>
      </c>
      <c r="E12" s="34" t="s">
        <v>41</v>
      </c>
      <c r="F12" s="43"/>
      <c r="G12" s="43">
        <f t="shared" ref="G12:H12" si="14">P12*100000/Y12</f>
        <v>5.543606005</v>
      </c>
      <c r="H12" s="43">
        <f t="shared" si="14"/>
        <v>13.23089679</v>
      </c>
      <c r="I12" s="43"/>
      <c r="J12" s="43"/>
      <c r="K12" s="43">
        <f t="shared" si="15"/>
        <v>10.31276845</v>
      </c>
      <c r="L12" s="43"/>
      <c r="M12" s="43">
        <f t="shared" si="16"/>
        <v>13.16808847</v>
      </c>
      <c r="N12" s="36"/>
      <c r="O12" s="37"/>
      <c r="P12" s="37">
        <v>15.0</v>
      </c>
      <c r="Q12" s="37">
        <v>75.0</v>
      </c>
      <c r="R12" s="37"/>
      <c r="S12" s="37"/>
      <c r="T12" s="37">
        <v>573.0</v>
      </c>
      <c r="U12" s="37"/>
      <c r="V12" s="37">
        <v>8572.0</v>
      </c>
      <c r="W12" s="44" t="s">
        <v>37</v>
      </c>
      <c r="X12" s="38">
        <v>494325.0</v>
      </c>
      <c r="Y12" s="38">
        <v>270582.0</v>
      </c>
      <c r="Z12" s="38">
        <v>566855.0</v>
      </c>
      <c r="AA12" s="38">
        <f t="shared" si="12"/>
        <v>1331762</v>
      </c>
      <c r="AB12" s="38">
        <v>3633795.0</v>
      </c>
      <c r="AC12" s="38">
        <v>5556219.0</v>
      </c>
      <c r="AD12" s="38">
        <v>1.1431406E7</v>
      </c>
      <c r="AE12" s="38">
        <v>6.5096768E7</v>
      </c>
      <c r="AF12" s="34"/>
      <c r="AG12" s="34"/>
      <c r="AH12" s="39"/>
    </row>
    <row r="13">
      <c r="A13" s="40"/>
      <c r="B13" s="40"/>
      <c r="C13" s="34" t="s">
        <v>43</v>
      </c>
      <c r="D13" s="34">
        <v>2019.0</v>
      </c>
      <c r="E13" s="34" t="s">
        <v>41</v>
      </c>
      <c r="F13" s="43"/>
      <c r="G13" s="43">
        <f t="shared" ref="G13:H13" si="17">P13*100000/Y13</f>
        <v>11.45678574</v>
      </c>
      <c r="H13" s="43">
        <f t="shared" si="17"/>
        <v>24.52126205</v>
      </c>
      <c r="I13" s="43"/>
      <c r="J13" s="43"/>
      <c r="K13" s="43">
        <f t="shared" si="15"/>
        <v>20.28357774</v>
      </c>
      <c r="L13" s="43"/>
      <c r="M13" s="43">
        <f t="shared" si="16"/>
        <v>37.40892328</v>
      </c>
      <c r="N13" s="36"/>
      <c r="O13" s="37"/>
      <c r="P13" s="37">
        <v>31.0</v>
      </c>
      <c r="Q13" s="37">
        <v>139.0</v>
      </c>
      <c r="R13" s="37"/>
      <c r="S13" s="37"/>
      <c r="T13" s="37">
        <v>1127.0</v>
      </c>
      <c r="U13" s="37"/>
      <c r="V13" s="37">
        <v>24352.0</v>
      </c>
      <c r="W13" s="44" t="s">
        <v>37</v>
      </c>
      <c r="X13" s="38">
        <v>494325.0</v>
      </c>
      <c r="Y13" s="38">
        <v>270582.0</v>
      </c>
      <c r="Z13" s="38">
        <v>566855.0</v>
      </c>
      <c r="AA13" s="38">
        <f t="shared" si="12"/>
        <v>1331762</v>
      </c>
      <c r="AB13" s="38">
        <v>3633795.0</v>
      </c>
      <c r="AC13" s="38">
        <v>5556219.0</v>
      </c>
      <c r="AD13" s="38">
        <v>1.1431406E7</v>
      </c>
      <c r="AE13" s="38">
        <v>6.5096768E7</v>
      </c>
      <c r="AF13" s="34"/>
      <c r="AG13" s="34"/>
      <c r="AH13" s="39"/>
    </row>
    <row r="14">
      <c r="A14" s="40"/>
      <c r="B14" s="40"/>
      <c r="C14" s="34" t="s">
        <v>44</v>
      </c>
      <c r="D14" s="34">
        <v>2019.0</v>
      </c>
      <c r="E14" s="34" t="s">
        <v>41</v>
      </c>
      <c r="F14" s="43"/>
      <c r="G14" s="43">
        <f t="shared" ref="G14:H14" si="18">P14*100000/Y14</f>
        <v>79.45835274</v>
      </c>
      <c r="H14" s="43">
        <f t="shared" si="18"/>
        <v>75.32790573</v>
      </c>
      <c r="I14" s="43"/>
      <c r="J14" s="43"/>
      <c r="K14" s="43">
        <f t="shared" si="15"/>
        <v>67.67191862</v>
      </c>
      <c r="L14" s="43"/>
      <c r="M14" s="43">
        <f t="shared" si="16"/>
        <v>68.91279149</v>
      </c>
      <c r="N14" s="36"/>
      <c r="O14" s="37"/>
      <c r="P14" s="37">
        <v>215.0</v>
      </c>
      <c r="Q14" s="37">
        <v>427.0</v>
      </c>
      <c r="R14" s="37"/>
      <c r="S14" s="37"/>
      <c r="T14" s="37">
        <v>3760.0</v>
      </c>
      <c r="U14" s="37"/>
      <c r="V14" s="37">
        <v>44860.0</v>
      </c>
      <c r="W14" s="44" t="s">
        <v>37</v>
      </c>
      <c r="X14" s="38">
        <v>494325.0</v>
      </c>
      <c r="Y14" s="38">
        <v>270582.0</v>
      </c>
      <c r="Z14" s="38">
        <v>566855.0</v>
      </c>
      <c r="AA14" s="38">
        <f t="shared" si="12"/>
        <v>1331762</v>
      </c>
      <c r="AB14" s="38">
        <v>3633795.0</v>
      </c>
      <c r="AC14" s="38">
        <v>5556219.0</v>
      </c>
      <c r="AD14" s="38">
        <v>1.1431406E7</v>
      </c>
      <c r="AE14" s="38">
        <v>6.5096768E7</v>
      </c>
      <c r="AF14" s="34"/>
      <c r="AG14" s="34"/>
      <c r="AH14" s="39"/>
    </row>
    <row r="15">
      <c r="A15" s="40"/>
      <c r="B15" s="40"/>
      <c r="C15" s="34" t="s">
        <v>45</v>
      </c>
      <c r="D15" s="34">
        <v>2018.0</v>
      </c>
      <c r="E15" s="34" t="s">
        <v>46</v>
      </c>
      <c r="F15" s="43">
        <f>O15*100000/X15</f>
        <v>78.08174449</v>
      </c>
      <c r="G15" s="43"/>
      <c r="H15" s="43"/>
      <c r="I15" s="43"/>
      <c r="J15" s="43">
        <f>S15*100000/AB15</f>
        <v>74.49556158</v>
      </c>
      <c r="K15" s="43"/>
      <c r="L15" s="43"/>
      <c r="M15" s="43"/>
      <c r="N15" s="36"/>
      <c r="O15" s="37">
        <v>385.0</v>
      </c>
      <c r="P15" s="37"/>
      <c r="Q15" s="37"/>
      <c r="R15" s="37"/>
      <c r="S15" s="37">
        <v>2700.0</v>
      </c>
      <c r="T15" s="37"/>
      <c r="U15" s="37"/>
      <c r="V15" s="37"/>
      <c r="W15" s="44" t="s">
        <v>47</v>
      </c>
      <c r="X15" s="38">
        <v>493073.0</v>
      </c>
      <c r="Y15" s="38"/>
      <c r="Z15" s="38"/>
      <c r="AA15" s="38"/>
      <c r="AB15" s="38">
        <v>3624377.0</v>
      </c>
      <c r="AC15" s="38"/>
      <c r="AD15" s="38">
        <v>1.137607E7</v>
      </c>
      <c r="AE15" s="38"/>
      <c r="AF15" s="34"/>
      <c r="AG15" s="34"/>
      <c r="AH15" s="39"/>
    </row>
    <row r="16">
      <c r="A16" s="40"/>
      <c r="B16" s="45"/>
      <c r="C16" s="34" t="s">
        <v>48</v>
      </c>
      <c r="D16" s="34">
        <v>2020.0</v>
      </c>
      <c r="E16" s="34" t="s">
        <v>49</v>
      </c>
      <c r="F16" s="43"/>
      <c r="G16" s="43">
        <f t="shared" ref="G16:H16" si="19">P16*100000/Y16</f>
        <v>99.14554553</v>
      </c>
      <c r="H16" s="43">
        <f t="shared" si="19"/>
        <v>100.664191</v>
      </c>
      <c r="I16" s="43"/>
      <c r="J16" s="43"/>
      <c r="K16" s="43">
        <f>T16*100000/AC16</f>
        <v>92.25122336</v>
      </c>
      <c r="L16" s="43"/>
      <c r="M16" s="43">
        <f t="shared" ref="M16:M17" si="21">V16*100000/AE16</f>
        <v>87.10616785</v>
      </c>
      <c r="N16" s="36"/>
      <c r="O16" s="37"/>
      <c r="P16" s="46">
        <v>268.27</v>
      </c>
      <c r="Q16" s="46">
        <v>570.62</v>
      </c>
      <c r="R16" s="37"/>
      <c r="S16" s="37"/>
      <c r="T16" s="46">
        <v>5125.68</v>
      </c>
      <c r="U16" s="37"/>
      <c r="V16" s="46">
        <v>56703.3</v>
      </c>
      <c r="W16" s="44"/>
      <c r="X16" s="38"/>
      <c r="Y16" s="38">
        <v>270582.0</v>
      </c>
      <c r="Z16" s="38">
        <v>566855.0</v>
      </c>
      <c r="AA16" s="38"/>
      <c r="AB16" s="38"/>
      <c r="AC16" s="38">
        <v>5556219.0</v>
      </c>
      <c r="AD16" s="38"/>
      <c r="AE16" s="38">
        <v>6.5096768E7</v>
      </c>
      <c r="AF16" s="34"/>
      <c r="AG16" s="34"/>
      <c r="AH16" s="39"/>
    </row>
    <row r="17">
      <c r="A17" s="45"/>
      <c r="B17" s="47" t="s">
        <v>50</v>
      </c>
      <c r="C17" s="34" t="s">
        <v>51</v>
      </c>
      <c r="D17" s="34">
        <v>2019.0</v>
      </c>
      <c r="E17" s="34" t="s">
        <v>52</v>
      </c>
      <c r="F17" s="48">
        <f t="shared" ref="F17:K17" si="20">O17*100000/X17</f>
        <v>2.832144844</v>
      </c>
      <c r="G17" s="48">
        <f t="shared" si="20"/>
        <v>4.434884804</v>
      </c>
      <c r="H17" s="48">
        <f t="shared" si="20"/>
        <v>3.17541523</v>
      </c>
      <c r="I17" s="48">
        <f t="shared" si="20"/>
        <v>3.303893639</v>
      </c>
      <c r="J17" s="48">
        <f t="shared" si="20"/>
        <v>2.8895411</v>
      </c>
      <c r="K17" s="48">
        <f t="shared" si="20"/>
        <v>5.075393896</v>
      </c>
      <c r="L17" s="48"/>
      <c r="M17" s="48">
        <f t="shared" si="21"/>
        <v>4.669970712</v>
      </c>
      <c r="N17" s="36"/>
      <c r="O17" s="49">
        <v>14.0</v>
      </c>
      <c r="P17" s="49">
        <v>12.0</v>
      </c>
      <c r="Q17" s="49">
        <v>18.0</v>
      </c>
      <c r="R17" s="49">
        <f>Q17+P17+O17</f>
        <v>44</v>
      </c>
      <c r="S17" s="49">
        <v>105.0</v>
      </c>
      <c r="T17" s="49">
        <v>282.0</v>
      </c>
      <c r="U17" s="49"/>
      <c r="V17" s="49">
        <v>3040.0</v>
      </c>
      <c r="W17" s="44" t="s">
        <v>37</v>
      </c>
      <c r="X17" s="38">
        <v>494325.0</v>
      </c>
      <c r="Y17" s="38">
        <v>270582.0</v>
      </c>
      <c r="Z17" s="38">
        <v>566855.0</v>
      </c>
      <c r="AA17" s="38">
        <f>Z17+Y17+X17</f>
        <v>1331762</v>
      </c>
      <c r="AB17" s="38">
        <v>3633795.0</v>
      </c>
      <c r="AC17" s="38">
        <v>5556219.0</v>
      </c>
      <c r="AD17" s="38">
        <v>1.1431406E7</v>
      </c>
      <c r="AE17" s="38">
        <v>6.5096768E7</v>
      </c>
      <c r="AF17" s="36"/>
      <c r="AG17" s="36"/>
      <c r="AH17" s="39"/>
    </row>
    <row r="18">
      <c r="A18" s="25" t="s">
        <v>53</v>
      </c>
      <c r="B18" s="26"/>
      <c r="C18" s="27"/>
      <c r="D18" s="27"/>
      <c r="E18" s="27"/>
      <c r="F18" s="27"/>
      <c r="G18" s="28"/>
      <c r="H18" s="28"/>
      <c r="I18" s="27"/>
      <c r="J18" s="27"/>
      <c r="K18" s="27"/>
      <c r="L18" s="27"/>
      <c r="M18" s="27"/>
      <c r="N18" s="27"/>
      <c r="O18" s="29"/>
      <c r="P18" s="29"/>
      <c r="Q18" s="29"/>
      <c r="R18" s="29"/>
      <c r="S18" s="29"/>
      <c r="T18" s="29"/>
      <c r="U18" s="29"/>
      <c r="V18" s="29"/>
      <c r="W18" s="27"/>
      <c r="X18" s="30"/>
      <c r="Y18" s="30"/>
      <c r="Z18" s="30"/>
      <c r="AA18" s="30"/>
      <c r="AB18" s="30"/>
      <c r="AC18" s="30"/>
      <c r="AD18" s="30"/>
      <c r="AE18" s="30"/>
      <c r="AF18" s="27"/>
      <c r="AG18" s="25"/>
      <c r="AH18" s="31"/>
    </row>
    <row r="19">
      <c r="A19" s="50" t="s">
        <v>54</v>
      </c>
      <c r="B19" s="51" t="s">
        <v>55</v>
      </c>
      <c r="C19" s="34" t="s">
        <v>56</v>
      </c>
      <c r="D19" s="34">
        <v>2021.0</v>
      </c>
      <c r="E19" s="34" t="s">
        <v>29</v>
      </c>
      <c r="F19" s="43">
        <f t="shared" ref="F19:F21" si="22">O19*100000/X19</f>
        <v>0.4033624292</v>
      </c>
      <c r="G19" s="36"/>
      <c r="H19" s="36"/>
      <c r="I19" s="36"/>
      <c r="J19" s="43">
        <f t="shared" ref="J19:J21" si="23">S19*100000/AB19</f>
        <v>0.1920310937</v>
      </c>
      <c r="K19" s="36"/>
      <c r="L19" s="36"/>
      <c r="M19" s="36"/>
      <c r="N19" s="36"/>
      <c r="O19" s="36">
        <v>2.0</v>
      </c>
      <c r="P19" s="36"/>
      <c r="Q19" s="36"/>
      <c r="R19" s="36"/>
      <c r="S19" s="36">
        <v>7.0</v>
      </c>
      <c r="T19" s="37"/>
      <c r="U19" s="37"/>
      <c r="V19" s="37"/>
      <c r="W19" s="44" t="s">
        <v>57</v>
      </c>
      <c r="X19" s="41">
        <v>495832.0</v>
      </c>
      <c r="Y19" s="36"/>
      <c r="Z19" s="36"/>
      <c r="AA19" s="41"/>
      <c r="AB19" s="41">
        <v>3645243.0</v>
      </c>
      <c r="AC19" s="41"/>
      <c r="AD19" s="41">
        <v>1.1492641E7</v>
      </c>
      <c r="AE19" s="41"/>
      <c r="AF19" s="52" t="s">
        <v>58</v>
      </c>
      <c r="AG19" s="36"/>
      <c r="AH19" s="39"/>
    </row>
    <row r="20">
      <c r="A20" s="40"/>
      <c r="B20" s="51" t="s">
        <v>59</v>
      </c>
      <c r="C20" s="34" t="s">
        <v>60</v>
      </c>
      <c r="D20" s="34">
        <v>2021.0</v>
      </c>
      <c r="E20" s="34" t="s">
        <v>29</v>
      </c>
      <c r="F20" s="43">
        <f t="shared" si="22"/>
        <v>0.6050436438</v>
      </c>
      <c r="G20" s="36"/>
      <c r="H20" s="36"/>
      <c r="I20" s="36"/>
      <c r="J20" s="43">
        <f t="shared" si="23"/>
        <v>0.4389282141</v>
      </c>
      <c r="K20" s="36"/>
      <c r="L20" s="36"/>
      <c r="M20" s="36"/>
      <c r="N20" s="36"/>
      <c r="O20" s="37">
        <v>3.0</v>
      </c>
      <c r="P20" s="37"/>
      <c r="Q20" s="37"/>
      <c r="R20" s="37"/>
      <c r="S20" s="37">
        <v>16.0</v>
      </c>
      <c r="T20" s="37"/>
      <c r="U20" s="37"/>
      <c r="V20" s="37"/>
      <c r="W20" s="44" t="s">
        <v>57</v>
      </c>
      <c r="X20" s="41">
        <v>495832.0</v>
      </c>
      <c r="Y20" s="36"/>
      <c r="Z20" s="36"/>
      <c r="AA20" s="41"/>
      <c r="AB20" s="41">
        <v>3645243.0</v>
      </c>
      <c r="AC20" s="41"/>
      <c r="AD20" s="41">
        <v>1.1492641E7</v>
      </c>
      <c r="AE20" s="41"/>
      <c r="AF20" s="47" t="s">
        <v>61</v>
      </c>
      <c r="AG20" s="36"/>
      <c r="AH20" s="39"/>
    </row>
    <row r="21">
      <c r="A21" s="45"/>
      <c r="B21" s="51" t="s">
        <v>62</v>
      </c>
      <c r="C21" s="34" t="s">
        <v>63</v>
      </c>
      <c r="D21" s="34">
        <v>2019.0</v>
      </c>
      <c r="E21" s="34" t="s">
        <v>29</v>
      </c>
      <c r="F21" s="43">
        <f t="shared" si="22"/>
        <v>2.793725293</v>
      </c>
      <c r="G21" s="36"/>
      <c r="H21" s="36"/>
      <c r="I21" s="36"/>
      <c r="J21" s="43">
        <f t="shared" si="23"/>
        <v>2.982120325</v>
      </c>
      <c r="K21" s="36"/>
      <c r="L21" s="36"/>
      <c r="M21" s="36"/>
      <c r="N21" s="36"/>
      <c r="O21" s="37">
        <v>2.0</v>
      </c>
      <c r="P21" s="37"/>
      <c r="Q21" s="37"/>
      <c r="R21" s="37"/>
      <c r="S21" s="37">
        <v>16.0</v>
      </c>
      <c r="T21" s="37"/>
      <c r="U21" s="37"/>
      <c r="V21" s="37"/>
      <c r="W21" s="36" t="s">
        <v>64</v>
      </c>
      <c r="X21" s="41">
        <v>71589.0</v>
      </c>
      <c r="Y21" s="36"/>
      <c r="Z21" s="36"/>
      <c r="AA21" s="41"/>
      <c r="AB21" s="41">
        <v>536531.0</v>
      </c>
      <c r="AC21" s="41"/>
      <c r="AD21" s="41">
        <v>1677672.0</v>
      </c>
      <c r="AE21" s="41"/>
      <c r="AF21" s="34" t="s">
        <v>65</v>
      </c>
      <c r="AG21" s="36"/>
      <c r="AH21" s="39"/>
    </row>
    <row r="22">
      <c r="A22" s="25" t="s">
        <v>66</v>
      </c>
      <c r="B22" s="26"/>
      <c r="C22" s="27"/>
      <c r="D22" s="27"/>
      <c r="E22" s="27"/>
      <c r="F22" s="27"/>
      <c r="G22" s="28"/>
      <c r="H22" s="28"/>
      <c r="I22" s="27"/>
      <c r="J22" s="27"/>
      <c r="K22" s="27"/>
      <c r="L22" s="27"/>
      <c r="M22" s="27"/>
      <c r="N22" s="27"/>
      <c r="O22" s="29"/>
      <c r="P22" s="29"/>
      <c r="Q22" s="29"/>
      <c r="R22" s="29"/>
      <c r="S22" s="29"/>
      <c r="T22" s="29"/>
      <c r="U22" s="29"/>
      <c r="V22" s="29"/>
      <c r="W22" s="27"/>
      <c r="X22" s="30"/>
      <c r="Y22" s="30"/>
      <c r="Z22" s="30"/>
      <c r="AA22" s="30"/>
      <c r="AB22" s="30"/>
      <c r="AC22" s="30"/>
      <c r="AD22" s="30"/>
      <c r="AE22" s="30"/>
      <c r="AF22" s="27"/>
      <c r="AG22" s="25"/>
      <c r="AH22" s="31"/>
    </row>
    <row r="23" ht="57.0" customHeight="1">
      <c r="A23" s="53"/>
      <c r="B23" s="54" t="s">
        <v>67</v>
      </c>
      <c r="C23" s="34" t="s">
        <v>68</v>
      </c>
      <c r="D23" s="34">
        <v>2022.0</v>
      </c>
      <c r="E23" s="34"/>
      <c r="F23" s="34"/>
      <c r="G23" s="35">
        <f t="shared" ref="G23:H23" si="24">P23/Y23*100000</f>
        <v>26.98842131</v>
      </c>
      <c r="H23" s="35">
        <f t="shared" si="24"/>
        <v>7.752899584</v>
      </c>
      <c r="I23" s="35"/>
      <c r="J23" s="35"/>
      <c r="K23" s="35">
        <f t="shared" ref="K23:K28" si="26">T23/AC23*100000</f>
        <v>29.25357719</v>
      </c>
      <c r="L23" s="35"/>
      <c r="M23" s="35">
        <f t="shared" ref="M23:M28" si="27">V23/AE23*100000</f>
        <v>30.67214664</v>
      </c>
      <c r="N23" s="34"/>
      <c r="O23" s="55"/>
      <c r="P23" s="55">
        <v>41.0</v>
      </c>
      <c r="Q23" s="55">
        <v>25.0</v>
      </c>
      <c r="R23" s="55"/>
      <c r="S23" s="55"/>
      <c r="T23" s="55">
        <v>929.0</v>
      </c>
      <c r="U23" s="55"/>
      <c r="V23" s="55">
        <v>11158.0</v>
      </c>
      <c r="W23" s="34" t="s">
        <v>69</v>
      </c>
      <c r="X23" s="56"/>
      <c r="Y23" s="56">
        <v>151917.0</v>
      </c>
      <c r="Z23" s="56">
        <v>322460.0</v>
      </c>
      <c r="AA23" s="56"/>
      <c r="AB23" s="56"/>
      <c r="AC23" s="56">
        <v>3175680.0</v>
      </c>
      <c r="AD23" s="56"/>
      <c r="AE23" s="56">
        <v>3.6378282E7</v>
      </c>
      <c r="AF23" s="34" t="s">
        <v>70</v>
      </c>
      <c r="AG23" s="36"/>
      <c r="AH23" s="39"/>
    </row>
    <row r="24">
      <c r="A24" s="40"/>
      <c r="B24" s="40"/>
      <c r="C24" s="34" t="s">
        <v>71</v>
      </c>
      <c r="D24" s="34">
        <v>2022.0</v>
      </c>
      <c r="E24" s="34"/>
      <c r="F24" s="34"/>
      <c r="G24" s="35">
        <f t="shared" ref="G24:H24" si="25">P24/Y24*100000</f>
        <v>425.8904533</v>
      </c>
      <c r="H24" s="35">
        <f t="shared" si="25"/>
        <v>366.8672083</v>
      </c>
      <c r="I24" s="35"/>
      <c r="J24" s="35"/>
      <c r="K24" s="35">
        <f t="shared" si="26"/>
        <v>357.8446191</v>
      </c>
      <c r="L24" s="35"/>
      <c r="M24" s="35">
        <f t="shared" si="27"/>
        <v>320.4027062</v>
      </c>
      <c r="N24" s="34"/>
      <c r="O24" s="55"/>
      <c r="P24" s="55">
        <v>647.0</v>
      </c>
      <c r="Q24" s="55">
        <v>1183.0</v>
      </c>
      <c r="R24" s="55"/>
      <c r="S24" s="55"/>
      <c r="T24" s="55">
        <v>11364.0</v>
      </c>
      <c r="U24" s="55"/>
      <c r="V24" s="55">
        <v>116557.0</v>
      </c>
      <c r="W24" s="34" t="s">
        <v>69</v>
      </c>
      <c r="X24" s="56"/>
      <c r="Y24" s="56">
        <v>151917.0</v>
      </c>
      <c r="Z24" s="56">
        <v>322460.0</v>
      </c>
      <c r="AA24" s="56"/>
      <c r="AB24" s="56"/>
      <c r="AC24" s="56">
        <v>3175680.0</v>
      </c>
      <c r="AD24" s="56"/>
      <c r="AE24" s="56">
        <v>3.6378282E7</v>
      </c>
      <c r="AF24" s="34" t="s">
        <v>70</v>
      </c>
      <c r="AG24" s="36"/>
      <c r="AH24" s="39"/>
    </row>
    <row r="25">
      <c r="A25" s="40"/>
      <c r="B25" s="40"/>
      <c r="C25" s="34" t="s">
        <v>72</v>
      </c>
      <c r="D25" s="34">
        <v>2022.0</v>
      </c>
      <c r="E25" s="34"/>
      <c r="F25" s="34"/>
      <c r="G25" s="35">
        <f t="shared" ref="G25:H25" si="28">P25/Y25*100000</f>
        <v>0</v>
      </c>
      <c r="H25" s="35">
        <f t="shared" si="28"/>
        <v>44.34658562</v>
      </c>
      <c r="I25" s="35"/>
      <c r="J25" s="35"/>
      <c r="K25" s="35">
        <f t="shared" si="26"/>
        <v>20.09018541</v>
      </c>
      <c r="L25" s="35"/>
      <c r="M25" s="35">
        <f t="shared" si="27"/>
        <v>22.45845475</v>
      </c>
      <c r="N25" s="34"/>
      <c r="O25" s="55"/>
      <c r="P25" s="55">
        <v>0.0</v>
      </c>
      <c r="Q25" s="55">
        <v>143.0</v>
      </c>
      <c r="R25" s="55"/>
      <c r="S25" s="55"/>
      <c r="T25" s="55">
        <v>638.0</v>
      </c>
      <c r="U25" s="55"/>
      <c r="V25" s="55">
        <v>8170.0</v>
      </c>
      <c r="W25" s="34" t="s">
        <v>69</v>
      </c>
      <c r="X25" s="56"/>
      <c r="Y25" s="56">
        <v>151917.0</v>
      </c>
      <c r="Z25" s="56">
        <v>322460.0</v>
      </c>
      <c r="AA25" s="56"/>
      <c r="AB25" s="56"/>
      <c r="AC25" s="56">
        <v>3175680.0</v>
      </c>
      <c r="AD25" s="56"/>
      <c r="AE25" s="56">
        <v>3.6378282E7</v>
      </c>
      <c r="AF25" s="34" t="s">
        <v>73</v>
      </c>
      <c r="AG25" s="36"/>
      <c r="AH25" s="39"/>
    </row>
    <row r="26">
      <c r="A26" s="40"/>
      <c r="B26" s="40"/>
      <c r="C26" s="34" t="s">
        <v>74</v>
      </c>
      <c r="D26" s="34">
        <v>2022.0</v>
      </c>
      <c r="E26" s="34"/>
      <c r="F26" s="57"/>
      <c r="G26" s="35">
        <f t="shared" ref="G26:H26" si="29">P26/Y26*100000</f>
        <v>0</v>
      </c>
      <c r="H26" s="35">
        <f t="shared" si="29"/>
        <v>0</v>
      </c>
      <c r="I26" s="35"/>
      <c r="J26" s="35"/>
      <c r="K26" s="35">
        <f t="shared" si="26"/>
        <v>212.0781812</v>
      </c>
      <c r="L26" s="35"/>
      <c r="M26" s="35">
        <f t="shared" si="27"/>
        <v>454.5197219</v>
      </c>
      <c r="N26" s="36"/>
      <c r="O26" s="37"/>
      <c r="P26" s="37">
        <v>0.0</v>
      </c>
      <c r="Q26" s="37">
        <v>0.0</v>
      </c>
      <c r="R26" s="37"/>
      <c r="S26" s="37"/>
      <c r="T26" s="37">
        <v>2064.0</v>
      </c>
      <c r="U26" s="37"/>
      <c r="V26" s="37">
        <v>51464.0</v>
      </c>
      <c r="W26" s="36" t="s">
        <v>75</v>
      </c>
      <c r="X26" s="41"/>
      <c r="Y26" s="37">
        <v>42021.0</v>
      </c>
      <c r="Z26" s="37">
        <v>108269.0</v>
      </c>
      <c r="AA26" s="37"/>
      <c r="AB26" s="37"/>
      <c r="AC26" s="37">
        <v>973226.0</v>
      </c>
      <c r="AD26" s="37"/>
      <c r="AE26" s="37">
        <v>1.1322721E7</v>
      </c>
      <c r="AF26" s="34" t="s">
        <v>76</v>
      </c>
      <c r="AG26" s="34" t="s">
        <v>77</v>
      </c>
      <c r="AH26" s="39"/>
    </row>
    <row r="27">
      <c r="A27" s="40"/>
      <c r="B27" s="40"/>
      <c r="C27" s="34" t="s">
        <v>78</v>
      </c>
      <c r="D27" s="34">
        <v>2022.0</v>
      </c>
      <c r="E27" s="34"/>
      <c r="F27" s="57"/>
      <c r="G27" s="35">
        <f t="shared" ref="G27:H27" si="30">P27/Y27*100000</f>
        <v>148.4268158</v>
      </c>
      <c r="H27" s="35">
        <f t="shared" si="30"/>
        <v>132.0634865</v>
      </c>
      <c r="I27" s="35"/>
      <c r="J27" s="35"/>
      <c r="K27" s="35">
        <f t="shared" si="26"/>
        <v>124.5831399</v>
      </c>
      <c r="L27" s="35"/>
      <c r="M27" s="35">
        <f t="shared" si="27"/>
        <v>115.3291485</v>
      </c>
      <c r="N27" s="36"/>
      <c r="O27" s="37"/>
      <c r="P27" s="37">
        <v>318.0</v>
      </c>
      <c r="Q27" s="37">
        <v>605.0</v>
      </c>
      <c r="R27" s="37"/>
      <c r="S27" s="37"/>
      <c r="T27" s="37">
        <v>5542.0</v>
      </c>
      <c r="U27" s="37"/>
      <c r="V27" s="37">
        <v>59855.0</v>
      </c>
      <c r="W27" s="36" t="s">
        <v>79</v>
      </c>
      <c r="X27" s="41"/>
      <c r="Y27" s="37">
        <v>214247.0</v>
      </c>
      <c r="Z27" s="37">
        <v>458113.0</v>
      </c>
      <c r="AA27" s="37"/>
      <c r="AB27" s="37"/>
      <c r="AC27" s="37">
        <v>4448435.0</v>
      </c>
      <c r="AD27" s="37"/>
      <c r="AE27" s="37">
        <v>5.1899282E7</v>
      </c>
      <c r="AF27" s="34" t="s">
        <v>80</v>
      </c>
      <c r="AG27" s="34" t="s">
        <v>81</v>
      </c>
      <c r="AH27" s="39"/>
    </row>
    <row r="28">
      <c r="A28" s="40"/>
      <c r="B28" s="45"/>
      <c r="C28" s="34" t="s">
        <v>82</v>
      </c>
      <c r="D28" s="34">
        <v>2022.0</v>
      </c>
      <c r="E28" s="34"/>
      <c r="F28" s="57"/>
      <c r="G28" s="35">
        <f t="shared" ref="G28:H28" si="31">P28/Y28*100000</f>
        <v>15.1398461</v>
      </c>
      <c r="H28" s="35">
        <f t="shared" si="31"/>
        <v>9.613595485</v>
      </c>
      <c r="I28" s="35"/>
      <c r="J28" s="35"/>
      <c r="K28" s="35">
        <f t="shared" si="26"/>
        <v>95.75901854</v>
      </c>
      <c r="L28" s="35"/>
      <c r="M28" s="35">
        <f t="shared" si="27"/>
        <v>96.47789305</v>
      </c>
      <c r="N28" s="36"/>
      <c r="O28" s="37"/>
      <c r="P28" s="37">
        <v>23.0</v>
      </c>
      <c r="Q28" s="37">
        <v>31.0</v>
      </c>
      <c r="R28" s="37"/>
      <c r="S28" s="37"/>
      <c r="T28" s="37">
        <v>3041.0</v>
      </c>
      <c r="U28" s="37"/>
      <c r="V28" s="37">
        <v>35097.0</v>
      </c>
      <c r="W28" s="34" t="s">
        <v>69</v>
      </c>
      <c r="X28" s="56"/>
      <c r="Y28" s="56">
        <v>151917.0</v>
      </c>
      <c r="Z28" s="56">
        <v>322460.0</v>
      </c>
      <c r="AA28" s="56"/>
      <c r="AB28" s="56"/>
      <c r="AC28" s="56">
        <v>3175680.0</v>
      </c>
      <c r="AD28" s="56"/>
      <c r="AE28" s="56">
        <v>3.6378282E7</v>
      </c>
      <c r="AF28" s="36"/>
      <c r="AG28" s="34" t="s">
        <v>81</v>
      </c>
      <c r="AH28" s="39"/>
    </row>
    <row r="29">
      <c r="A29" s="40"/>
      <c r="B29" s="58" t="s">
        <v>83</v>
      </c>
      <c r="C29" s="34" t="s">
        <v>84</v>
      </c>
      <c r="D29" s="34">
        <v>2019.0</v>
      </c>
      <c r="E29" s="34" t="s">
        <v>29</v>
      </c>
      <c r="F29" s="35">
        <f t="shared" ref="F29:F34" si="32">O29*100000/X29</f>
        <v>2.53991476</v>
      </c>
      <c r="G29" s="57"/>
      <c r="H29" s="57"/>
      <c r="I29" s="57"/>
      <c r="J29" s="35">
        <f t="shared" ref="J29:J34" si="33">S29*100000/AB29</f>
        <v>1.491998723</v>
      </c>
      <c r="K29" s="57"/>
      <c r="L29" s="57"/>
      <c r="M29" s="57"/>
      <c r="N29" s="36"/>
      <c r="O29" s="37">
        <v>10.0</v>
      </c>
      <c r="P29" s="37"/>
      <c r="Q29" s="37"/>
      <c r="R29" s="37"/>
      <c r="S29" s="37">
        <v>43.0</v>
      </c>
      <c r="T29" s="37"/>
      <c r="U29" s="37"/>
      <c r="V29" s="37"/>
      <c r="W29" s="36" t="s">
        <v>85</v>
      </c>
      <c r="X29" s="41">
        <v>393714.0</v>
      </c>
      <c r="Y29" s="41"/>
      <c r="Z29" s="41"/>
      <c r="AA29" s="41"/>
      <c r="AB29" s="41">
        <v>2882040.0</v>
      </c>
      <c r="AC29" s="41"/>
      <c r="AD29" s="41">
        <v>9126019.0</v>
      </c>
      <c r="AE29" s="41"/>
      <c r="AF29" s="34" t="s">
        <v>86</v>
      </c>
      <c r="AG29" s="36"/>
      <c r="AH29" s="39"/>
    </row>
    <row r="30">
      <c r="A30" s="40"/>
      <c r="B30" s="40"/>
      <c r="C30" s="34" t="s">
        <v>87</v>
      </c>
      <c r="D30" s="34">
        <v>2019.0</v>
      </c>
      <c r="E30" s="34" t="s">
        <v>29</v>
      </c>
      <c r="F30" s="35">
        <f t="shared" si="32"/>
        <v>8.314625426</v>
      </c>
      <c r="G30" s="57"/>
      <c r="H30" s="57"/>
      <c r="I30" s="57"/>
      <c r="J30" s="35">
        <f t="shared" si="33"/>
        <v>5.256881673</v>
      </c>
      <c r="K30" s="57"/>
      <c r="L30" s="57"/>
      <c r="M30" s="57"/>
      <c r="N30" s="36"/>
      <c r="O30" s="37">
        <v>4.0</v>
      </c>
      <c r="P30" s="37"/>
      <c r="Q30" s="37"/>
      <c r="R30" s="37"/>
      <c r="S30" s="37">
        <v>19.0</v>
      </c>
      <c r="T30" s="37"/>
      <c r="U30" s="37"/>
      <c r="V30" s="37"/>
      <c r="W30" s="36" t="s">
        <v>88</v>
      </c>
      <c r="X30" s="41">
        <v>48108.0</v>
      </c>
      <c r="Y30" s="36"/>
      <c r="Z30" s="36"/>
      <c r="AA30" s="41"/>
      <c r="AB30" s="41">
        <v>361431.0</v>
      </c>
      <c r="AC30" s="41"/>
      <c r="AD30" s="41">
        <v>1143649.0</v>
      </c>
      <c r="AE30" s="41"/>
      <c r="AF30" s="34" t="s">
        <v>89</v>
      </c>
      <c r="AG30" s="36"/>
      <c r="AH30" s="39"/>
    </row>
    <row r="31">
      <c r="A31" s="40"/>
      <c r="B31" s="40"/>
      <c r="C31" s="34" t="s">
        <v>90</v>
      </c>
      <c r="D31" s="34">
        <v>2019.0</v>
      </c>
      <c r="E31" s="34" t="s">
        <v>29</v>
      </c>
      <c r="F31" s="35">
        <f t="shared" si="32"/>
        <v>2.274976397</v>
      </c>
      <c r="G31" s="57"/>
      <c r="H31" s="57"/>
      <c r="I31" s="57"/>
      <c r="J31" s="35">
        <f t="shared" si="33"/>
        <v>4.456108864</v>
      </c>
      <c r="K31" s="57"/>
      <c r="L31" s="57"/>
      <c r="M31" s="57"/>
      <c r="N31" s="36"/>
      <c r="O31" s="37">
        <v>2.0</v>
      </c>
      <c r="P31" s="37"/>
      <c r="Q31" s="37"/>
      <c r="R31" s="37"/>
      <c r="S31" s="37">
        <v>29.0</v>
      </c>
      <c r="T31" s="37"/>
      <c r="U31" s="37"/>
      <c r="V31" s="37"/>
      <c r="W31" s="36" t="s">
        <v>91</v>
      </c>
      <c r="X31" s="41">
        <v>87913.0</v>
      </c>
      <c r="Y31" s="36"/>
      <c r="Z31" s="36"/>
      <c r="AA31" s="41"/>
      <c r="AB31" s="41">
        <v>650792.0</v>
      </c>
      <c r="AC31" s="41"/>
      <c r="AD31" s="41">
        <v>1947986.0</v>
      </c>
      <c r="AE31" s="41"/>
      <c r="AF31" s="34" t="s">
        <v>92</v>
      </c>
      <c r="AG31" s="36"/>
      <c r="AH31" s="39"/>
    </row>
    <row r="32">
      <c r="A32" s="40"/>
      <c r="B32" s="40"/>
      <c r="C32" s="34" t="s">
        <v>93</v>
      </c>
      <c r="D32" s="34">
        <v>2019.0</v>
      </c>
      <c r="E32" s="34" t="s">
        <v>29</v>
      </c>
      <c r="F32" s="35">
        <f t="shared" si="32"/>
        <v>1.011480301</v>
      </c>
      <c r="G32" s="57"/>
      <c r="H32" s="57"/>
      <c r="I32" s="57"/>
      <c r="J32" s="35">
        <f t="shared" si="33"/>
        <v>0.5779082199</v>
      </c>
      <c r="K32" s="57"/>
      <c r="L32" s="57"/>
      <c r="M32" s="57"/>
      <c r="N32" s="36"/>
      <c r="O32" s="37">
        <v>5.0</v>
      </c>
      <c r="P32" s="37"/>
      <c r="Q32" s="37"/>
      <c r="R32" s="37"/>
      <c r="S32" s="37">
        <v>21.0</v>
      </c>
      <c r="T32" s="37"/>
      <c r="U32" s="37"/>
      <c r="V32" s="37"/>
      <c r="W32" s="36" t="s">
        <v>94</v>
      </c>
      <c r="X32" s="41">
        <v>494325.0</v>
      </c>
      <c r="Y32" s="36"/>
      <c r="Z32" s="36"/>
      <c r="AA32" s="41"/>
      <c r="AB32" s="41">
        <v>3633795.0</v>
      </c>
      <c r="AC32" s="41"/>
      <c r="AD32" s="41">
        <v>1.1431406E7</v>
      </c>
      <c r="AE32" s="41"/>
      <c r="AF32" s="34" t="s">
        <v>95</v>
      </c>
      <c r="AG32" s="36"/>
      <c r="AH32" s="39"/>
    </row>
    <row r="33">
      <c r="A33" s="40"/>
      <c r="B33" s="40"/>
      <c r="C33" s="34" t="s">
        <v>96</v>
      </c>
      <c r="D33" s="34">
        <v>2019.0</v>
      </c>
      <c r="E33" s="34" t="s">
        <v>29</v>
      </c>
      <c r="F33" s="35">
        <f t="shared" si="32"/>
        <v>0.2022960603</v>
      </c>
      <c r="G33" s="57"/>
      <c r="H33" s="57"/>
      <c r="I33" s="57"/>
      <c r="J33" s="35">
        <f t="shared" si="33"/>
        <v>0.2476749514</v>
      </c>
      <c r="K33" s="57"/>
      <c r="L33" s="57"/>
      <c r="M33" s="57"/>
      <c r="N33" s="36"/>
      <c r="O33" s="37">
        <v>1.0</v>
      </c>
      <c r="P33" s="37"/>
      <c r="Q33" s="37"/>
      <c r="R33" s="37"/>
      <c r="S33" s="37">
        <v>9.0</v>
      </c>
      <c r="T33" s="37"/>
      <c r="U33" s="37"/>
      <c r="V33" s="37"/>
      <c r="W33" s="36" t="s">
        <v>94</v>
      </c>
      <c r="X33" s="41">
        <v>494325.0</v>
      </c>
      <c r="Y33" s="36"/>
      <c r="Z33" s="36"/>
      <c r="AA33" s="41"/>
      <c r="AB33" s="41">
        <v>3633795.0</v>
      </c>
      <c r="AC33" s="41"/>
      <c r="AD33" s="41">
        <v>1.1431406E7</v>
      </c>
      <c r="AE33" s="41"/>
      <c r="AF33" s="34" t="s">
        <v>97</v>
      </c>
      <c r="AG33" s="36"/>
      <c r="AH33" s="39"/>
    </row>
    <row r="34">
      <c r="A34" s="45"/>
      <c r="B34" s="45"/>
      <c r="C34" s="34" t="s">
        <v>98</v>
      </c>
      <c r="D34" s="34">
        <v>2019.0</v>
      </c>
      <c r="E34" s="34" t="s">
        <v>29</v>
      </c>
      <c r="F34" s="35">
        <f t="shared" si="32"/>
        <v>0.9362419249</v>
      </c>
      <c r="G34" s="57"/>
      <c r="H34" s="57"/>
      <c r="I34" s="57"/>
      <c r="J34" s="35">
        <f t="shared" si="33"/>
        <v>0.6277298401</v>
      </c>
      <c r="K34" s="57"/>
      <c r="L34" s="57"/>
      <c r="M34" s="57"/>
      <c r="N34" s="36"/>
      <c r="O34" s="37">
        <v>1.0</v>
      </c>
      <c r="P34" s="37"/>
      <c r="Q34" s="37"/>
      <c r="R34" s="37"/>
      <c r="S34" s="37">
        <v>5.0</v>
      </c>
      <c r="T34" s="37"/>
      <c r="U34" s="37"/>
      <c r="V34" s="37"/>
      <c r="W34" s="36" t="s">
        <v>99</v>
      </c>
      <c r="X34" s="41">
        <v>106810.0</v>
      </c>
      <c r="Y34" s="36"/>
      <c r="Z34" s="36"/>
      <c r="AA34" s="41"/>
      <c r="AB34" s="41">
        <v>796521.0</v>
      </c>
      <c r="AC34" s="41"/>
      <c r="AD34" s="41">
        <v>2434038.0</v>
      </c>
      <c r="AE34" s="41"/>
      <c r="AF34" s="34" t="s">
        <v>100</v>
      </c>
      <c r="AG34" s="36"/>
      <c r="AH34" s="39"/>
    </row>
    <row r="35" ht="15.75" customHeight="1">
      <c r="A35" s="25" t="s">
        <v>101</v>
      </c>
      <c r="B35" s="59"/>
      <c r="C35" s="27"/>
      <c r="D35" s="27"/>
      <c r="E35" s="27"/>
      <c r="F35" s="27"/>
      <c r="G35" s="28"/>
      <c r="H35" s="28"/>
      <c r="I35" s="27"/>
      <c r="J35" s="27"/>
      <c r="K35" s="27"/>
      <c r="L35" s="27"/>
      <c r="M35" s="27"/>
      <c r="N35" s="27"/>
      <c r="O35" s="29"/>
      <c r="P35" s="29"/>
      <c r="Q35" s="29"/>
      <c r="R35" s="29"/>
      <c r="S35" s="29"/>
      <c r="T35" s="29"/>
      <c r="U35" s="29"/>
      <c r="V35" s="29"/>
      <c r="W35" s="27"/>
      <c r="X35" s="60"/>
      <c r="Y35" s="60"/>
      <c r="Z35" s="60"/>
      <c r="AA35" s="60"/>
      <c r="AB35" s="60"/>
      <c r="AC35" s="60"/>
      <c r="AD35" s="60"/>
      <c r="AE35" s="30"/>
      <c r="AF35" s="27"/>
      <c r="AG35" s="25"/>
      <c r="AH35" s="31"/>
    </row>
    <row r="36">
      <c r="A36" s="1"/>
      <c r="B36" s="58" t="s">
        <v>102</v>
      </c>
      <c r="C36" s="34" t="s">
        <v>103</v>
      </c>
      <c r="D36" s="34" t="s">
        <v>104</v>
      </c>
      <c r="E36" s="34" t="s">
        <v>105</v>
      </c>
      <c r="F36" s="43">
        <f t="shared" ref="F36:M36" si="34">O36*100000/X36</f>
        <v>213.5257714</v>
      </c>
      <c r="G36" s="43">
        <f t="shared" si="34"/>
        <v>123.242476</v>
      </c>
      <c r="H36" s="43">
        <f t="shared" si="34"/>
        <v>103.827172</v>
      </c>
      <c r="I36" s="43">
        <f t="shared" si="34"/>
        <v>148.5873859</v>
      </c>
      <c r="J36" s="43">
        <f t="shared" si="34"/>
        <v>185.4968539</v>
      </c>
      <c r="K36" s="43">
        <f t="shared" si="34"/>
        <v>112.369218</v>
      </c>
      <c r="L36" s="43">
        <f t="shared" si="34"/>
        <v>209.5150348</v>
      </c>
      <c r="M36" s="43">
        <f t="shared" si="34"/>
        <v>142.3371894</v>
      </c>
      <c r="N36" s="36"/>
      <c r="O36" s="37">
        <v>806.0</v>
      </c>
      <c r="P36" s="37">
        <v>257.0</v>
      </c>
      <c r="Q36" s="37">
        <v>446.0</v>
      </c>
      <c r="R36" s="37">
        <f t="shared" ref="R36:R41" si="36">Q36+P36+O36</f>
        <v>1509</v>
      </c>
      <c r="S36" s="37">
        <v>5124.0</v>
      </c>
      <c r="T36" s="37">
        <v>4780.0</v>
      </c>
      <c r="U36" s="37">
        <v>18424.0</v>
      </c>
      <c r="V36" s="37">
        <v>69807.0</v>
      </c>
      <c r="W36" s="61" t="s">
        <v>106</v>
      </c>
      <c r="X36" s="36">
        <v>377472.0</v>
      </c>
      <c r="Y36" s="41">
        <v>208532.0</v>
      </c>
      <c r="Z36" s="41">
        <v>429560.0</v>
      </c>
      <c r="AA36" s="41">
        <f t="shared" ref="AA36:AA41" si="37">Z36+Y36+X36</f>
        <v>1015564</v>
      </c>
      <c r="AB36" s="41">
        <v>2762311.0</v>
      </c>
      <c r="AC36" s="41">
        <v>4253834.0</v>
      </c>
      <c r="AD36" s="36">
        <v>8793641.0</v>
      </c>
      <c r="AE36" s="62">
        <v>4.9043402E7</v>
      </c>
      <c r="AF36" s="34" t="s">
        <v>107</v>
      </c>
      <c r="AG36" s="34"/>
      <c r="AH36" s="39"/>
    </row>
    <row r="37">
      <c r="A37" s="40"/>
      <c r="B37" s="40"/>
      <c r="C37" s="34" t="s">
        <v>108</v>
      </c>
      <c r="D37" s="34" t="s">
        <v>104</v>
      </c>
      <c r="E37" s="34" t="s">
        <v>105</v>
      </c>
      <c r="F37" s="43">
        <f t="shared" ref="F37:M37" si="35">O37*100000/X37</f>
        <v>192.3321465</v>
      </c>
      <c r="G37" s="43">
        <f t="shared" si="35"/>
        <v>89.1949437</v>
      </c>
      <c r="H37" s="43">
        <f t="shared" si="35"/>
        <v>89.39379831</v>
      </c>
      <c r="I37" s="43">
        <f t="shared" si="35"/>
        <v>127.6138185</v>
      </c>
      <c r="J37" s="43">
        <f t="shared" si="35"/>
        <v>172.2470786</v>
      </c>
      <c r="K37" s="43">
        <f t="shared" si="35"/>
        <v>83.05448685</v>
      </c>
      <c r="L37" s="43">
        <f t="shared" si="35"/>
        <v>176.5252869</v>
      </c>
      <c r="M37" s="43">
        <f t="shared" si="35"/>
        <v>102.7579612</v>
      </c>
      <c r="N37" s="36"/>
      <c r="O37" s="37">
        <v>726.0</v>
      </c>
      <c r="P37" s="37">
        <v>186.0</v>
      </c>
      <c r="Q37" s="37">
        <v>384.0</v>
      </c>
      <c r="R37" s="37">
        <f t="shared" si="36"/>
        <v>1296</v>
      </c>
      <c r="S37" s="37">
        <v>4758.0</v>
      </c>
      <c r="T37" s="37">
        <v>3533.0</v>
      </c>
      <c r="U37" s="37">
        <v>15523.0</v>
      </c>
      <c r="V37" s="37">
        <v>50396.0</v>
      </c>
      <c r="W37" s="61" t="s">
        <v>106</v>
      </c>
      <c r="X37" s="36">
        <v>377472.0</v>
      </c>
      <c r="Y37" s="41">
        <v>208532.0</v>
      </c>
      <c r="Z37" s="41">
        <v>429560.0</v>
      </c>
      <c r="AA37" s="41">
        <f t="shared" si="37"/>
        <v>1015564</v>
      </c>
      <c r="AB37" s="41">
        <v>2762311.0</v>
      </c>
      <c r="AC37" s="41">
        <v>4253834.0</v>
      </c>
      <c r="AD37" s="36">
        <v>8793641.0</v>
      </c>
      <c r="AE37" s="62">
        <v>4.9043402E7</v>
      </c>
      <c r="AF37" s="34"/>
      <c r="AG37" s="34"/>
      <c r="AH37" s="39"/>
    </row>
    <row r="38">
      <c r="A38" s="40"/>
      <c r="B38" s="40"/>
      <c r="C38" s="34" t="s">
        <v>109</v>
      </c>
      <c r="D38" s="34" t="s">
        <v>104</v>
      </c>
      <c r="E38" s="34" t="s">
        <v>105</v>
      </c>
      <c r="F38" s="43">
        <f t="shared" ref="F38:M38" si="38">O38*100000/X38</f>
        <v>21.19362496</v>
      </c>
      <c r="G38" s="43">
        <f t="shared" si="38"/>
        <v>34.04753227</v>
      </c>
      <c r="H38" s="43">
        <f t="shared" si="38"/>
        <v>15.36455908</v>
      </c>
      <c r="I38" s="43">
        <f t="shared" si="38"/>
        <v>21.36743721</v>
      </c>
      <c r="J38" s="43">
        <f t="shared" si="38"/>
        <v>13.24977528</v>
      </c>
      <c r="K38" s="43">
        <f t="shared" si="38"/>
        <v>29.31473113</v>
      </c>
      <c r="L38" s="43">
        <f t="shared" si="38"/>
        <v>32.98974793</v>
      </c>
      <c r="M38" s="43">
        <f t="shared" si="38"/>
        <v>39.57922821</v>
      </c>
      <c r="N38" s="36"/>
      <c r="O38" s="37">
        <v>80.0</v>
      </c>
      <c r="P38" s="37">
        <v>71.0</v>
      </c>
      <c r="Q38" s="37">
        <v>66.0</v>
      </c>
      <c r="R38" s="37">
        <f t="shared" si="36"/>
        <v>217</v>
      </c>
      <c r="S38" s="37">
        <v>366.0</v>
      </c>
      <c r="T38" s="37">
        <f>T36-T37</f>
        <v>1247</v>
      </c>
      <c r="U38" s="37">
        <v>2901.0</v>
      </c>
      <c r="V38" s="37">
        <f>V36-V37</f>
        <v>19411</v>
      </c>
      <c r="W38" s="61" t="s">
        <v>106</v>
      </c>
      <c r="X38" s="36">
        <v>377472.0</v>
      </c>
      <c r="Y38" s="41">
        <v>208532.0</v>
      </c>
      <c r="Z38" s="41">
        <v>429560.0</v>
      </c>
      <c r="AA38" s="41">
        <f t="shared" si="37"/>
        <v>1015564</v>
      </c>
      <c r="AB38" s="41">
        <v>2762311.0</v>
      </c>
      <c r="AC38" s="41">
        <v>4253834.0</v>
      </c>
      <c r="AD38" s="36">
        <v>8793641.0</v>
      </c>
      <c r="AE38" s="62">
        <v>4.9043402E7</v>
      </c>
      <c r="AF38" s="34"/>
      <c r="AG38" s="34"/>
      <c r="AH38" s="39"/>
    </row>
    <row r="39">
      <c r="A39" s="40"/>
      <c r="B39" s="40"/>
      <c r="C39" s="34" t="s">
        <v>110</v>
      </c>
      <c r="D39" s="34" t="s">
        <v>104</v>
      </c>
      <c r="E39" s="34" t="s">
        <v>105</v>
      </c>
      <c r="F39" s="43">
        <f t="shared" ref="F39:M39" si="39">O39*100000/X39</f>
        <v>38.01960122</v>
      </c>
      <c r="G39" s="43">
        <f t="shared" si="39"/>
        <v>81.47954556</v>
      </c>
      <c r="H39" s="43">
        <f t="shared" si="39"/>
        <v>86.12337173</v>
      </c>
      <c r="I39" s="43">
        <f t="shared" si="39"/>
        <v>67.54621338</v>
      </c>
      <c r="J39" s="43">
        <f t="shared" si="39"/>
        <v>44.28427104</v>
      </c>
      <c r="K39" s="43">
        <f t="shared" si="39"/>
        <v>79.79922084</v>
      </c>
      <c r="L39" s="43">
        <f t="shared" si="39"/>
        <v>47.31381993</v>
      </c>
      <c r="M39" s="43">
        <f t="shared" si="39"/>
        <v>73.43035091</v>
      </c>
      <c r="N39" s="36"/>
      <c r="O39" s="37">
        <v>45.0</v>
      </c>
      <c r="P39" s="37">
        <v>53.0</v>
      </c>
      <c r="Q39" s="37">
        <v>120.0</v>
      </c>
      <c r="R39" s="37">
        <f t="shared" si="36"/>
        <v>218</v>
      </c>
      <c r="S39" s="37">
        <v>391.0</v>
      </c>
      <c r="T39" s="37">
        <v>1034.0</v>
      </c>
      <c r="U39" s="37">
        <v>1277.0</v>
      </c>
      <c r="V39" s="37">
        <v>11452.0</v>
      </c>
      <c r="W39" s="61" t="s">
        <v>111</v>
      </c>
      <c r="X39" s="36">
        <v>118360.0</v>
      </c>
      <c r="Y39" s="41">
        <v>65047.0</v>
      </c>
      <c r="Z39" s="41">
        <v>139335.0</v>
      </c>
      <c r="AA39" s="41">
        <f t="shared" si="37"/>
        <v>322742</v>
      </c>
      <c r="AB39" s="41">
        <v>882932.0</v>
      </c>
      <c r="AC39" s="41">
        <v>1295752.0</v>
      </c>
      <c r="AD39" s="36">
        <v>2699000.0</v>
      </c>
      <c r="AE39" s="62">
        <v>1.5595731E7</v>
      </c>
      <c r="AF39" s="34" t="s">
        <v>112</v>
      </c>
      <c r="AG39" s="34"/>
      <c r="AH39" s="39"/>
    </row>
    <row r="40">
      <c r="A40" s="40"/>
      <c r="B40" s="40"/>
      <c r="C40" s="34" t="s">
        <v>108</v>
      </c>
      <c r="D40" s="34" t="s">
        <v>104</v>
      </c>
      <c r="E40" s="34" t="s">
        <v>105</v>
      </c>
      <c r="F40" s="43">
        <f t="shared" ref="F40:M40" si="40">O40*100000/X40</f>
        <v>21.12200068</v>
      </c>
      <c r="G40" s="43">
        <f t="shared" si="40"/>
        <v>12.29879933</v>
      </c>
      <c r="H40" s="43">
        <f t="shared" si="40"/>
        <v>51.67402304</v>
      </c>
      <c r="I40" s="43">
        <f t="shared" si="40"/>
        <v>32.53372663</v>
      </c>
      <c r="J40" s="43">
        <f t="shared" si="40"/>
        <v>34.54399659</v>
      </c>
      <c r="K40" s="43">
        <f t="shared" si="40"/>
        <v>16.12962974</v>
      </c>
      <c r="L40" s="43">
        <f t="shared" si="40"/>
        <v>26.34309003</v>
      </c>
      <c r="M40" s="43">
        <f t="shared" si="40"/>
        <v>14.04230427</v>
      </c>
      <c r="N40" s="36"/>
      <c r="O40" s="37">
        <v>25.0</v>
      </c>
      <c r="P40" s="37">
        <v>8.0</v>
      </c>
      <c r="Q40" s="37">
        <v>72.0</v>
      </c>
      <c r="R40" s="37">
        <f t="shared" si="36"/>
        <v>105</v>
      </c>
      <c r="S40" s="37">
        <v>305.0</v>
      </c>
      <c r="T40" s="37">
        <v>209.0</v>
      </c>
      <c r="U40" s="37">
        <v>711.0</v>
      </c>
      <c r="V40" s="37">
        <v>2190.0</v>
      </c>
      <c r="W40" s="61" t="s">
        <v>111</v>
      </c>
      <c r="X40" s="36">
        <v>118360.0</v>
      </c>
      <c r="Y40" s="41">
        <v>65047.0</v>
      </c>
      <c r="Z40" s="41">
        <v>139335.0</v>
      </c>
      <c r="AA40" s="41">
        <f t="shared" si="37"/>
        <v>322742</v>
      </c>
      <c r="AB40" s="41">
        <v>882932.0</v>
      </c>
      <c r="AC40" s="41">
        <v>1295752.0</v>
      </c>
      <c r="AD40" s="36">
        <v>2699000.0</v>
      </c>
      <c r="AE40" s="62">
        <v>1.5595731E7</v>
      </c>
      <c r="AF40" s="34"/>
      <c r="AG40" s="34"/>
      <c r="AH40" s="39"/>
    </row>
    <row r="41">
      <c r="A41" s="45"/>
      <c r="B41" s="45"/>
      <c r="C41" s="34" t="s">
        <v>109</v>
      </c>
      <c r="D41" s="34" t="s">
        <v>104</v>
      </c>
      <c r="E41" s="34" t="s">
        <v>105</v>
      </c>
      <c r="F41" s="43">
        <f t="shared" ref="F41:M41" si="41">O41*100000/X41</f>
        <v>16.89760054</v>
      </c>
      <c r="G41" s="43">
        <f t="shared" si="41"/>
        <v>69.18074623</v>
      </c>
      <c r="H41" s="43">
        <f t="shared" si="41"/>
        <v>34.44934869</v>
      </c>
      <c r="I41" s="43">
        <f t="shared" si="41"/>
        <v>35.01248675</v>
      </c>
      <c r="J41" s="43">
        <f t="shared" si="41"/>
        <v>9.740274449</v>
      </c>
      <c r="K41" s="43">
        <f t="shared" si="41"/>
        <v>63.66959109</v>
      </c>
      <c r="L41" s="43">
        <f t="shared" si="41"/>
        <v>20.9707299</v>
      </c>
      <c r="M41" s="43">
        <f t="shared" si="41"/>
        <v>59.38804664</v>
      </c>
      <c r="N41" s="36"/>
      <c r="O41" s="37">
        <v>20.0</v>
      </c>
      <c r="P41" s="37">
        <f t="shared" ref="P41:Q41" si="42">P39-P40</f>
        <v>45</v>
      </c>
      <c r="Q41" s="37">
        <f t="shared" si="42"/>
        <v>48</v>
      </c>
      <c r="R41" s="37">
        <f t="shared" si="36"/>
        <v>113</v>
      </c>
      <c r="S41" s="37">
        <v>86.0</v>
      </c>
      <c r="T41" s="37">
        <f>T39-T40</f>
        <v>825</v>
      </c>
      <c r="U41" s="37">
        <v>566.0</v>
      </c>
      <c r="V41" s="37">
        <f>V39-V40</f>
        <v>9262</v>
      </c>
      <c r="W41" s="61" t="s">
        <v>111</v>
      </c>
      <c r="X41" s="36">
        <v>118360.0</v>
      </c>
      <c r="Y41" s="41">
        <v>65047.0</v>
      </c>
      <c r="Z41" s="41">
        <v>139335.0</v>
      </c>
      <c r="AA41" s="41">
        <f t="shared" si="37"/>
        <v>322742</v>
      </c>
      <c r="AB41" s="41">
        <v>882932.0</v>
      </c>
      <c r="AC41" s="41">
        <v>1295752.0</v>
      </c>
      <c r="AD41" s="36">
        <v>2699000.0</v>
      </c>
      <c r="AE41" s="62">
        <v>1.5595731E7</v>
      </c>
      <c r="AF41" s="34"/>
      <c r="AG41" s="34"/>
      <c r="AH41" s="39"/>
    </row>
    <row r="42" ht="15.75" customHeight="1">
      <c r="A42" s="25" t="s">
        <v>113</v>
      </c>
      <c r="B42" s="59"/>
      <c r="C42" s="27"/>
      <c r="D42" s="27"/>
      <c r="E42" s="27"/>
      <c r="F42" s="27"/>
      <c r="G42" s="28"/>
      <c r="H42" s="28"/>
      <c r="I42" s="27"/>
      <c r="J42" s="27"/>
      <c r="K42" s="27"/>
      <c r="L42" s="27"/>
      <c r="M42" s="27"/>
      <c r="N42" s="27"/>
      <c r="O42" s="29"/>
      <c r="P42" s="29"/>
      <c r="Q42" s="29"/>
      <c r="R42" s="29"/>
      <c r="S42" s="29"/>
      <c r="T42" s="29"/>
      <c r="U42" s="29"/>
      <c r="V42" s="29"/>
      <c r="W42" s="27"/>
      <c r="X42" s="63"/>
      <c r="Y42" s="63"/>
      <c r="Z42" s="63"/>
      <c r="AA42" s="63"/>
      <c r="AB42" s="63"/>
      <c r="AC42" s="63"/>
      <c r="AD42" s="63"/>
      <c r="AE42" s="30"/>
      <c r="AF42" s="27"/>
      <c r="AG42" s="25"/>
      <c r="AH42" s="31"/>
    </row>
    <row r="43">
      <c r="A43" s="53"/>
      <c r="B43" s="51" t="s">
        <v>114</v>
      </c>
      <c r="C43" s="34" t="s">
        <v>115</v>
      </c>
      <c r="D43" s="34" t="s">
        <v>116</v>
      </c>
      <c r="E43" s="34" t="s">
        <v>117</v>
      </c>
      <c r="F43" s="43">
        <f t="shared" ref="F43:M43" si="43">O43*100000/X43</f>
        <v>6785.058435</v>
      </c>
      <c r="G43" s="43">
        <f t="shared" si="43"/>
        <v>4564.654348</v>
      </c>
      <c r="H43" s="43">
        <f t="shared" si="43"/>
        <v>4913.221031</v>
      </c>
      <c r="I43" s="43">
        <f t="shared" si="43"/>
        <v>5511.015912</v>
      </c>
      <c r="J43" s="43">
        <f t="shared" si="43"/>
        <v>7556.850188</v>
      </c>
      <c r="K43" s="43">
        <f t="shared" si="43"/>
        <v>4960.812874</v>
      </c>
      <c r="L43" s="43">
        <f t="shared" si="43"/>
        <v>6947.120491</v>
      </c>
      <c r="M43" s="43">
        <f t="shared" si="43"/>
        <v>4924.768018</v>
      </c>
      <c r="N43" s="36"/>
      <c r="O43" s="36">
        <v>6392.0</v>
      </c>
      <c r="P43" s="37">
        <v>2626.0</v>
      </c>
      <c r="Q43" s="37">
        <v>5390.0</v>
      </c>
      <c r="R43" s="37">
        <f>Q43+P43+O43</f>
        <v>14408</v>
      </c>
      <c r="S43" s="36">
        <v>50977.0</v>
      </c>
      <c r="T43" s="37">
        <v>54935.0</v>
      </c>
      <c r="U43" s="36">
        <v>150426.0</v>
      </c>
      <c r="V43" s="37">
        <v>642301.0</v>
      </c>
      <c r="W43" s="36" t="s">
        <v>118</v>
      </c>
      <c r="X43" s="41">
        <f>39765+54442</f>
        <v>94207</v>
      </c>
      <c r="Y43" s="41">
        <f>39955+17574</f>
        <v>57529</v>
      </c>
      <c r="Z43" s="41">
        <f>76980+32724</f>
        <v>109704</v>
      </c>
      <c r="AA43" s="41">
        <f>Z43+Y43+X43</f>
        <v>261440</v>
      </c>
      <c r="AB43" s="64">
        <v>674580.0</v>
      </c>
      <c r="AC43" s="41">
        <f>772327+335052</f>
        <v>1107379</v>
      </c>
      <c r="AD43" s="64">
        <v>2165300.0</v>
      </c>
      <c r="AE43" s="41">
        <f>9020001+4022258</f>
        <v>13042259</v>
      </c>
      <c r="AF43" s="34" t="s">
        <v>119</v>
      </c>
      <c r="AG43" s="34"/>
      <c r="AH43" s="39"/>
    </row>
    <row r="44">
      <c r="A44" s="40"/>
      <c r="B44" s="51" t="s">
        <v>120</v>
      </c>
      <c r="C44" s="34" t="s">
        <v>121</v>
      </c>
      <c r="D44" s="34">
        <v>2017.0</v>
      </c>
      <c r="E44" s="34" t="s">
        <v>122</v>
      </c>
      <c r="F44" s="35">
        <f t="shared" ref="F44:F45" si="44">O44*100000/X44</f>
        <v>37.22247509</v>
      </c>
      <c r="G44" s="35"/>
      <c r="H44" s="35"/>
      <c r="I44" s="35"/>
      <c r="J44" s="35">
        <f t="shared" ref="J44:J45" si="45">S44*100000/AB44</f>
        <v>21.68531797</v>
      </c>
      <c r="K44" s="35"/>
      <c r="L44" s="35">
        <f t="shared" ref="L44:L45" si="46">U44*100000/AD44</f>
        <v>38.12304453</v>
      </c>
      <c r="M44" s="35"/>
      <c r="N44" s="57"/>
      <c r="O44" s="37">
        <v>184.0</v>
      </c>
      <c r="P44" s="37"/>
      <c r="Q44" s="37"/>
      <c r="R44" s="37"/>
      <c r="S44" s="37">
        <v>788.0</v>
      </c>
      <c r="T44" s="37"/>
      <c r="U44" s="37">
        <v>4358.0</v>
      </c>
      <c r="V44" s="37"/>
      <c r="W44" s="36"/>
      <c r="X44" s="41">
        <v>494325.0</v>
      </c>
      <c r="Y44" s="41"/>
      <c r="Z44" s="41"/>
      <c r="AA44" s="41"/>
      <c r="AB44" s="41">
        <v>3633795.0</v>
      </c>
      <c r="AC44" s="41"/>
      <c r="AD44" s="41">
        <v>1.1431406E7</v>
      </c>
      <c r="AE44" s="41"/>
      <c r="AF44" s="34" t="s">
        <v>123</v>
      </c>
      <c r="AG44" s="36"/>
      <c r="AH44" s="39"/>
    </row>
    <row r="45">
      <c r="A45" s="40"/>
      <c r="B45" s="51" t="s">
        <v>124</v>
      </c>
      <c r="C45" s="34" t="s">
        <v>125</v>
      </c>
      <c r="D45" s="34">
        <v>2017.0</v>
      </c>
      <c r="E45" s="34" t="s">
        <v>122</v>
      </c>
      <c r="F45" s="35">
        <f t="shared" si="44"/>
        <v>36.41329085</v>
      </c>
      <c r="G45" s="35"/>
      <c r="H45" s="35"/>
      <c r="I45" s="35"/>
      <c r="J45" s="35">
        <f t="shared" si="45"/>
        <v>21.68531797</v>
      </c>
      <c r="K45" s="35"/>
      <c r="L45" s="35">
        <f t="shared" si="46"/>
        <v>25.36870793</v>
      </c>
      <c r="M45" s="35"/>
      <c r="N45" s="57"/>
      <c r="O45" s="37">
        <v>180.0</v>
      </c>
      <c r="P45" s="37"/>
      <c r="Q45" s="37"/>
      <c r="R45" s="37"/>
      <c r="S45" s="37">
        <v>788.0</v>
      </c>
      <c r="T45" s="37"/>
      <c r="U45" s="37">
        <v>2900.0</v>
      </c>
      <c r="V45" s="37"/>
      <c r="W45" s="36"/>
      <c r="X45" s="41">
        <v>494325.0</v>
      </c>
      <c r="Y45" s="41"/>
      <c r="Z45" s="41"/>
      <c r="AA45" s="41"/>
      <c r="AB45" s="41">
        <v>3633795.0</v>
      </c>
      <c r="AC45" s="41"/>
      <c r="AD45" s="41">
        <v>1.1431406E7</v>
      </c>
      <c r="AE45" s="41"/>
      <c r="AF45" s="34" t="s">
        <v>126</v>
      </c>
      <c r="AG45" s="36"/>
      <c r="AH45" s="39"/>
    </row>
    <row r="46">
      <c r="A46" s="40"/>
      <c r="B46" s="51" t="s">
        <v>127</v>
      </c>
      <c r="C46" s="34" t="s">
        <v>128</v>
      </c>
      <c r="D46" s="34">
        <v>2022.0</v>
      </c>
      <c r="E46" s="34"/>
      <c r="F46" s="57"/>
      <c r="G46" s="35">
        <f t="shared" ref="G46:H46" si="47">P46/Y46*100000</f>
        <v>3.310710147</v>
      </c>
      <c r="H46" s="35">
        <f t="shared" si="47"/>
        <v>2.114679045</v>
      </c>
      <c r="I46" s="35"/>
      <c r="J46" s="35"/>
      <c r="K46" s="35">
        <f t="shared" ref="K46:K52" si="49">T46/AC46*100000</f>
        <v>3.837568862</v>
      </c>
      <c r="L46" s="35"/>
      <c r="M46" s="35">
        <f t="shared" ref="M46:M52" si="50">V46/AE46*100000</f>
        <v>7.022062007</v>
      </c>
      <c r="N46" s="57"/>
      <c r="O46" s="37"/>
      <c r="P46" s="36">
        <v>9.0</v>
      </c>
      <c r="Q46" s="36">
        <v>12.0</v>
      </c>
      <c r="R46" s="36"/>
      <c r="S46" s="36"/>
      <c r="T46" s="36">
        <v>213.0</v>
      </c>
      <c r="U46" s="36"/>
      <c r="V46" s="36">
        <v>4539.0</v>
      </c>
      <c r="W46" s="36" t="s">
        <v>129</v>
      </c>
      <c r="X46" s="41"/>
      <c r="Y46" s="41">
        <v>271845.0</v>
      </c>
      <c r="Z46" s="41">
        <v>567462.0</v>
      </c>
      <c r="AA46" s="37"/>
      <c r="AB46" s="37"/>
      <c r="AC46" s="41">
        <v>5550389.0</v>
      </c>
      <c r="AD46" s="41"/>
      <c r="AE46" s="41">
        <v>6.4639133E7</v>
      </c>
      <c r="AF46" s="34" t="s">
        <v>130</v>
      </c>
      <c r="AG46" s="36"/>
      <c r="AH46" s="39"/>
    </row>
    <row r="47">
      <c r="A47" s="40"/>
      <c r="B47" s="65" t="s">
        <v>131</v>
      </c>
      <c r="C47" s="65" t="s">
        <v>132</v>
      </c>
      <c r="D47" s="34">
        <v>2022.0</v>
      </c>
      <c r="E47" s="34"/>
      <c r="F47" s="34"/>
      <c r="G47" s="35">
        <f t="shared" ref="G47:H47" si="48">P47/Y47*100000</f>
        <v>140.2340361</v>
      </c>
      <c r="H47" s="35">
        <f t="shared" si="48"/>
        <v>179.297933</v>
      </c>
      <c r="I47" s="35"/>
      <c r="J47" s="35"/>
      <c r="K47" s="35">
        <f t="shared" si="49"/>
        <v>174.1759334</v>
      </c>
      <c r="L47" s="35"/>
      <c r="M47" s="35">
        <f t="shared" si="50"/>
        <v>140.3127285</v>
      </c>
      <c r="N47" s="34"/>
      <c r="O47" s="55"/>
      <c r="P47" s="66">
        <v>299.0</v>
      </c>
      <c r="Q47" s="66">
        <v>799.0</v>
      </c>
      <c r="R47" s="55"/>
      <c r="S47" s="55"/>
      <c r="T47" s="66">
        <v>7659.0</v>
      </c>
      <c r="U47" s="55"/>
      <c r="V47" s="66">
        <v>71349.0</v>
      </c>
      <c r="W47" s="34" t="s">
        <v>133</v>
      </c>
      <c r="X47" s="56"/>
      <c r="Y47" s="41">
        <v>213215.0</v>
      </c>
      <c r="Z47" s="41">
        <v>445627.0</v>
      </c>
      <c r="AA47" s="37"/>
      <c r="AB47" s="37"/>
      <c r="AC47" s="41">
        <v>4397278.0</v>
      </c>
      <c r="AD47" s="41"/>
      <c r="AE47" s="41">
        <v>5.0849984E7</v>
      </c>
      <c r="AF47" s="65" t="s">
        <v>134</v>
      </c>
      <c r="AG47" s="36"/>
      <c r="AH47" s="39"/>
    </row>
    <row r="48">
      <c r="A48" s="40"/>
      <c r="B48" s="65" t="s">
        <v>131</v>
      </c>
      <c r="C48" s="65" t="s">
        <v>135</v>
      </c>
      <c r="D48" s="34">
        <v>2022.0</v>
      </c>
      <c r="E48" s="34"/>
      <c r="F48" s="34"/>
      <c r="G48" s="35">
        <f t="shared" ref="G48:H48" si="51">P48/Y48*100000</f>
        <v>161.8085032</v>
      </c>
      <c r="H48" s="35">
        <f t="shared" si="51"/>
        <v>127.2364556</v>
      </c>
      <c r="I48" s="35"/>
      <c r="J48" s="35"/>
      <c r="K48" s="35">
        <f t="shared" si="49"/>
        <v>126.0779964</v>
      </c>
      <c r="L48" s="35"/>
      <c r="M48" s="35">
        <f t="shared" si="50"/>
        <v>102.2615858</v>
      </c>
      <c r="N48" s="34"/>
      <c r="O48" s="55"/>
      <c r="P48" s="66">
        <v>345.0</v>
      </c>
      <c r="Q48" s="66">
        <v>567.0</v>
      </c>
      <c r="R48" s="55"/>
      <c r="S48" s="55"/>
      <c r="T48" s="66">
        <v>5544.0</v>
      </c>
      <c r="U48" s="55"/>
      <c r="V48" s="66">
        <v>52000.0</v>
      </c>
      <c r="W48" s="34" t="s">
        <v>133</v>
      </c>
      <c r="X48" s="56"/>
      <c r="Y48" s="41">
        <v>213215.0</v>
      </c>
      <c r="Z48" s="41">
        <v>445627.0</v>
      </c>
      <c r="AA48" s="37"/>
      <c r="AB48" s="37"/>
      <c r="AC48" s="41">
        <v>4397278.0</v>
      </c>
      <c r="AD48" s="41"/>
      <c r="AE48" s="41">
        <v>5.0849984E7</v>
      </c>
      <c r="AF48" s="65" t="s">
        <v>136</v>
      </c>
      <c r="AG48" s="36"/>
      <c r="AH48" s="39"/>
    </row>
    <row r="49">
      <c r="A49" s="40"/>
      <c r="B49" s="34" t="s">
        <v>131</v>
      </c>
      <c r="C49" s="34" t="s">
        <v>137</v>
      </c>
      <c r="D49" s="34">
        <v>2022.0</v>
      </c>
      <c r="E49" s="34"/>
      <c r="F49" s="34"/>
      <c r="G49" s="35">
        <f t="shared" ref="G49:H49" si="52">P49/Y49*100000</f>
        <v>27.20258894</v>
      </c>
      <c r="H49" s="35">
        <f t="shared" si="52"/>
        <v>26.92835039</v>
      </c>
      <c r="I49" s="35"/>
      <c r="J49" s="35"/>
      <c r="K49" s="35">
        <f t="shared" si="49"/>
        <v>14.94106127</v>
      </c>
      <c r="L49" s="35"/>
      <c r="M49" s="35">
        <f t="shared" si="50"/>
        <v>17.57915991</v>
      </c>
      <c r="N49" s="34"/>
      <c r="O49" s="55"/>
      <c r="P49" s="55">
        <v>58.0</v>
      </c>
      <c r="Q49" s="55">
        <v>120.0</v>
      </c>
      <c r="R49" s="55"/>
      <c r="S49" s="55"/>
      <c r="T49" s="55">
        <v>657.0</v>
      </c>
      <c r="U49" s="55"/>
      <c r="V49" s="55">
        <v>8939.0</v>
      </c>
      <c r="W49" s="34" t="s">
        <v>133</v>
      </c>
      <c r="X49" s="56"/>
      <c r="Y49" s="41">
        <v>213215.0</v>
      </c>
      <c r="Z49" s="41">
        <v>445627.0</v>
      </c>
      <c r="AA49" s="37"/>
      <c r="AB49" s="37"/>
      <c r="AC49" s="41">
        <v>4397278.0</v>
      </c>
      <c r="AD49" s="41"/>
      <c r="AE49" s="41">
        <v>5.0849984E7</v>
      </c>
      <c r="AF49" s="34" t="s">
        <v>138</v>
      </c>
      <c r="AG49" s="36"/>
      <c r="AH49" s="39"/>
    </row>
    <row r="50">
      <c r="A50" s="40"/>
      <c r="B50" s="34" t="s">
        <v>139</v>
      </c>
      <c r="C50" s="34" t="s">
        <v>140</v>
      </c>
      <c r="D50" s="34">
        <v>2022.0</v>
      </c>
      <c r="E50" s="34"/>
      <c r="F50" s="34"/>
      <c r="G50" s="35">
        <f t="shared" ref="G50:H50" si="53">P50/Y50*100000</f>
        <v>953.4368071</v>
      </c>
      <c r="H50" s="35">
        <f t="shared" si="53"/>
        <v>540.8954734</v>
      </c>
      <c r="I50" s="35"/>
      <c r="J50" s="35"/>
      <c r="K50" s="35">
        <f t="shared" si="49"/>
        <v>650.067513</v>
      </c>
      <c r="L50" s="35"/>
      <c r="M50" s="35">
        <f t="shared" si="50"/>
        <v>514.5060076</v>
      </c>
      <c r="N50" s="34"/>
      <c r="O50" s="55"/>
      <c r="P50" s="55">
        <v>559.0</v>
      </c>
      <c r="Q50" s="55">
        <v>659.0</v>
      </c>
      <c r="R50" s="55"/>
      <c r="S50" s="55"/>
      <c r="T50" s="55">
        <v>7496.0</v>
      </c>
      <c r="U50" s="55"/>
      <c r="V50" s="55">
        <v>70946.0</v>
      </c>
      <c r="W50" s="34" t="s">
        <v>141</v>
      </c>
      <c r="X50" s="56"/>
      <c r="Y50" s="41">
        <f t="shared" ref="Y50:Z50" si="54">Y46-Y47</f>
        <v>58630</v>
      </c>
      <c r="Z50" s="41">
        <f t="shared" si="54"/>
        <v>121835</v>
      </c>
      <c r="AA50" s="37"/>
      <c r="AB50" s="37"/>
      <c r="AC50" s="41">
        <f>AC46-AC47</f>
        <v>1153111</v>
      </c>
      <c r="AD50" s="41"/>
      <c r="AE50" s="41">
        <f>AE46-AE47</f>
        <v>13789149</v>
      </c>
      <c r="AF50" s="34" t="s">
        <v>142</v>
      </c>
      <c r="AG50" s="36"/>
      <c r="AH50" s="39"/>
    </row>
    <row r="51">
      <c r="A51" s="40"/>
      <c r="B51" s="34" t="s">
        <v>143</v>
      </c>
      <c r="C51" s="34" t="s">
        <v>144</v>
      </c>
      <c r="D51" s="34">
        <v>2022.0</v>
      </c>
      <c r="E51" s="34"/>
      <c r="F51" s="57"/>
      <c r="G51" s="35">
        <f t="shared" ref="G51:H51" si="55">P51/Y51*100000</f>
        <v>48.10152492</v>
      </c>
      <c r="H51" s="35">
        <f t="shared" si="55"/>
        <v>40.02212688</v>
      </c>
      <c r="I51" s="35"/>
      <c r="J51" s="35"/>
      <c r="K51" s="35">
        <f t="shared" si="49"/>
        <v>46.17776361</v>
      </c>
      <c r="L51" s="35"/>
      <c r="M51" s="35">
        <f t="shared" si="50"/>
        <v>41.4785521</v>
      </c>
      <c r="N51" s="57"/>
      <c r="O51" s="37"/>
      <c r="P51" s="37">
        <v>94.0</v>
      </c>
      <c r="Q51" s="37">
        <v>157.0</v>
      </c>
      <c r="R51" s="37"/>
      <c r="S51" s="37"/>
      <c r="T51" s="37">
        <v>1822.0</v>
      </c>
      <c r="U51" s="37"/>
      <c r="V51" s="37">
        <v>18933.0</v>
      </c>
      <c r="W51" s="36" t="s">
        <v>145</v>
      </c>
      <c r="X51" s="41"/>
      <c r="Y51" s="37">
        <v>195420.0</v>
      </c>
      <c r="Z51" s="37">
        <v>392283.0</v>
      </c>
      <c r="AA51" s="37"/>
      <c r="AB51" s="37"/>
      <c r="AC51" s="37">
        <v>3945622.0</v>
      </c>
      <c r="AD51" s="37"/>
      <c r="AE51" s="37">
        <v>4.5645277E7</v>
      </c>
      <c r="AF51" s="34" t="s">
        <v>146</v>
      </c>
      <c r="AG51" s="34" t="s">
        <v>81</v>
      </c>
      <c r="AH51" s="39"/>
    </row>
    <row r="52">
      <c r="A52" s="45"/>
      <c r="B52" s="34" t="s">
        <v>147</v>
      </c>
      <c r="C52" s="34" t="s">
        <v>148</v>
      </c>
      <c r="D52" s="34">
        <v>2022.0</v>
      </c>
      <c r="E52" s="34"/>
      <c r="F52" s="57"/>
      <c r="G52" s="35">
        <f t="shared" ref="G52:H52" si="56">P52/Y52*100000</f>
        <v>12.79295876</v>
      </c>
      <c r="H52" s="35">
        <f t="shared" si="56"/>
        <v>25.49180056</v>
      </c>
      <c r="I52" s="35"/>
      <c r="J52" s="35"/>
      <c r="K52" s="35">
        <f t="shared" si="49"/>
        <v>12.01331501</v>
      </c>
      <c r="L52" s="35"/>
      <c r="M52" s="35">
        <f t="shared" si="50"/>
        <v>6.149595718</v>
      </c>
      <c r="N52" s="57"/>
      <c r="O52" s="37"/>
      <c r="P52" s="37">
        <v>25.0</v>
      </c>
      <c r="Q52" s="37">
        <v>100.0</v>
      </c>
      <c r="R52" s="37"/>
      <c r="S52" s="37"/>
      <c r="T52" s="37">
        <v>474.0</v>
      </c>
      <c r="U52" s="37"/>
      <c r="V52" s="37">
        <v>2807.0</v>
      </c>
      <c r="W52" s="36" t="s">
        <v>145</v>
      </c>
      <c r="X52" s="41"/>
      <c r="Y52" s="37">
        <v>195420.0</v>
      </c>
      <c r="Z52" s="37">
        <v>392283.0</v>
      </c>
      <c r="AA52" s="37"/>
      <c r="AB52" s="37"/>
      <c r="AC52" s="37">
        <v>3945622.0</v>
      </c>
      <c r="AD52" s="37"/>
      <c r="AE52" s="37">
        <v>4.5645277E7</v>
      </c>
      <c r="AF52" s="34" t="s">
        <v>146</v>
      </c>
      <c r="AG52" s="34" t="s">
        <v>81</v>
      </c>
      <c r="AH52" s="39"/>
    </row>
    <row r="53" ht="15.75" customHeight="1">
      <c r="B53" s="39"/>
    </row>
    <row r="54" ht="15.75" customHeight="1">
      <c r="B54" s="39"/>
    </row>
    <row r="55" ht="15.75" customHeight="1">
      <c r="B55" s="39"/>
    </row>
    <row r="56" ht="15.75" customHeight="1">
      <c r="B56" s="39"/>
    </row>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13">
    <mergeCell ref="A23:A34"/>
    <mergeCell ref="B23:B28"/>
    <mergeCell ref="B29:B34"/>
    <mergeCell ref="A36:A41"/>
    <mergeCell ref="B36:B41"/>
    <mergeCell ref="A43:A52"/>
    <mergeCell ref="F1:M1"/>
    <mergeCell ref="O1:V1"/>
    <mergeCell ref="X1:AE1"/>
    <mergeCell ref="A5:A8"/>
    <mergeCell ref="A9:A17"/>
    <mergeCell ref="B9:B16"/>
    <mergeCell ref="A19:A21"/>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1"/>
    <col customWidth="1" min="2" max="2" width="62.29"/>
    <col customWidth="1" min="3" max="3" width="19.0"/>
    <col customWidth="1" min="4" max="4" width="23.71"/>
    <col customWidth="1" min="5" max="5" width="4.57"/>
    <col customWidth="1" min="6" max="26" width="12.57"/>
  </cols>
  <sheetData>
    <row r="1">
      <c r="A1" s="67"/>
      <c r="B1" s="68"/>
      <c r="C1" s="68"/>
      <c r="D1" s="68"/>
      <c r="E1" s="67"/>
      <c r="F1" s="67"/>
      <c r="G1" s="67"/>
      <c r="H1" s="67"/>
      <c r="I1" s="67"/>
      <c r="J1" s="67"/>
      <c r="K1" s="67"/>
      <c r="L1" s="67"/>
      <c r="M1" s="67"/>
      <c r="N1" s="67"/>
      <c r="O1" s="67"/>
      <c r="P1" s="67"/>
      <c r="Q1" s="67"/>
      <c r="R1" s="67"/>
      <c r="S1" s="68"/>
      <c r="T1" s="68"/>
      <c r="U1" s="68"/>
      <c r="V1" s="68"/>
      <c r="W1" s="68"/>
      <c r="X1" s="68"/>
      <c r="Y1" s="68"/>
      <c r="Z1" s="68"/>
    </row>
    <row r="2">
      <c r="A2" s="67"/>
      <c r="B2" s="68"/>
      <c r="C2" s="68"/>
      <c r="D2" s="68"/>
      <c r="E2" s="67"/>
      <c r="F2" s="67"/>
      <c r="G2" s="67"/>
      <c r="H2" s="67"/>
      <c r="I2" s="67"/>
      <c r="J2" s="67"/>
      <c r="K2" s="67"/>
      <c r="L2" s="67"/>
      <c r="M2" s="67"/>
      <c r="N2" s="67"/>
      <c r="O2" s="67"/>
      <c r="P2" s="67"/>
      <c r="Q2" s="67"/>
      <c r="R2" s="67"/>
      <c r="S2" s="68"/>
      <c r="T2" s="68"/>
      <c r="U2" s="68"/>
      <c r="V2" s="68"/>
      <c r="W2" s="68"/>
      <c r="X2" s="68"/>
      <c r="Y2" s="68"/>
      <c r="Z2" s="68"/>
    </row>
    <row r="3">
      <c r="A3" s="67"/>
      <c r="B3" s="68"/>
      <c r="C3" s="68"/>
      <c r="D3" s="68"/>
      <c r="E3" s="67"/>
      <c r="F3" s="67"/>
      <c r="G3" s="67"/>
      <c r="H3" s="67"/>
      <c r="I3" s="67"/>
      <c r="J3" s="67"/>
      <c r="K3" s="67"/>
      <c r="L3" s="67"/>
      <c r="M3" s="67"/>
      <c r="N3" s="67"/>
      <c r="O3" s="67"/>
      <c r="P3" s="67"/>
      <c r="Q3" s="67"/>
      <c r="R3" s="67"/>
      <c r="S3" s="68"/>
      <c r="T3" s="68"/>
      <c r="U3" s="68"/>
      <c r="V3" s="68"/>
      <c r="W3" s="68"/>
      <c r="X3" s="68"/>
      <c r="Y3" s="68"/>
      <c r="Z3" s="68"/>
    </row>
    <row r="4">
      <c r="A4" s="67"/>
      <c r="B4" s="69" t="s">
        <v>149</v>
      </c>
      <c r="C4" s="70"/>
      <c r="D4" s="71"/>
      <c r="E4" s="67"/>
      <c r="F4" s="72" t="s">
        <v>150</v>
      </c>
      <c r="G4" s="73"/>
      <c r="H4" s="73"/>
      <c r="I4" s="73"/>
      <c r="J4" s="73"/>
      <c r="K4" s="74"/>
      <c r="L4" s="67"/>
      <c r="M4" s="67"/>
      <c r="N4" s="67"/>
      <c r="O4" s="67"/>
      <c r="P4" s="67"/>
      <c r="Q4" s="67"/>
      <c r="R4" s="67"/>
      <c r="S4" s="68"/>
      <c r="T4" s="68"/>
      <c r="U4" s="68"/>
      <c r="V4" s="68"/>
      <c r="W4" s="68"/>
      <c r="X4" s="68"/>
      <c r="Y4" s="68"/>
      <c r="Z4" s="68"/>
    </row>
    <row r="5">
      <c r="A5" s="67"/>
      <c r="B5" s="68"/>
      <c r="C5" s="75"/>
      <c r="D5" s="75"/>
      <c r="E5" s="67"/>
      <c r="F5" s="76"/>
      <c r="G5" s="77"/>
      <c r="H5" s="77"/>
      <c r="I5" s="77"/>
      <c r="J5" s="77"/>
      <c r="K5" s="78"/>
      <c r="L5" s="67"/>
      <c r="M5" s="67"/>
      <c r="N5" s="67"/>
      <c r="O5" s="67"/>
      <c r="P5" s="67"/>
      <c r="Q5" s="67"/>
      <c r="R5" s="67"/>
      <c r="S5" s="68"/>
      <c r="T5" s="68"/>
      <c r="U5" s="68"/>
      <c r="V5" s="68"/>
      <c r="W5" s="68"/>
      <c r="X5" s="68"/>
      <c r="Y5" s="68"/>
      <c r="Z5" s="68"/>
    </row>
    <row r="6" ht="22.5" customHeight="1">
      <c r="A6" s="79"/>
      <c r="B6" s="80" t="s">
        <v>151</v>
      </c>
      <c r="C6" s="81"/>
      <c r="D6" s="82"/>
      <c r="E6" s="79"/>
      <c r="F6" s="83"/>
      <c r="G6" s="79"/>
      <c r="H6" s="79"/>
      <c r="I6" s="79"/>
      <c r="J6" s="79"/>
      <c r="K6" s="84"/>
      <c r="L6" s="79"/>
      <c r="M6" s="79"/>
      <c r="N6" s="79"/>
      <c r="O6" s="79"/>
      <c r="P6" s="79"/>
      <c r="Q6" s="79"/>
      <c r="R6" s="79"/>
      <c r="S6" s="85"/>
      <c r="T6" s="85"/>
      <c r="U6" s="85"/>
      <c r="V6" s="85"/>
      <c r="W6" s="85"/>
      <c r="X6" s="85"/>
      <c r="Y6" s="85"/>
      <c r="Z6" s="85"/>
    </row>
    <row r="7" ht="18.0" customHeight="1">
      <c r="A7" s="79"/>
      <c r="B7" s="86" t="s">
        <v>152</v>
      </c>
      <c r="C7" s="87"/>
      <c r="D7" s="88"/>
      <c r="E7" s="79"/>
      <c r="F7" s="83"/>
      <c r="G7" s="79"/>
      <c r="H7" s="79"/>
      <c r="I7" s="79"/>
      <c r="J7" s="79"/>
      <c r="K7" s="84"/>
      <c r="L7" s="79"/>
      <c r="M7" s="79"/>
      <c r="N7" s="79"/>
      <c r="O7" s="79"/>
      <c r="P7" s="79"/>
      <c r="Q7" s="79"/>
      <c r="R7" s="79"/>
      <c r="S7" s="85"/>
      <c r="T7" s="85"/>
      <c r="U7" s="85"/>
      <c r="V7" s="85"/>
      <c r="W7" s="85"/>
      <c r="X7" s="85"/>
      <c r="Y7" s="85"/>
      <c r="Z7" s="85"/>
    </row>
    <row r="8" ht="18.0" customHeight="1">
      <c r="A8" s="79"/>
      <c r="B8" s="86" t="s">
        <v>54</v>
      </c>
      <c r="C8" s="89"/>
      <c r="D8" s="89"/>
      <c r="E8" s="79"/>
      <c r="F8" s="83"/>
      <c r="G8" s="79"/>
      <c r="H8" s="79"/>
      <c r="I8" s="79"/>
      <c r="J8" s="79"/>
      <c r="K8" s="84"/>
      <c r="L8" s="79"/>
      <c r="M8" s="79"/>
      <c r="N8" s="79"/>
      <c r="O8" s="79"/>
      <c r="P8" s="79"/>
      <c r="Q8" s="79"/>
      <c r="R8" s="79"/>
      <c r="S8" s="85"/>
      <c r="T8" s="85"/>
      <c r="U8" s="85"/>
      <c r="V8" s="85"/>
      <c r="W8" s="85"/>
      <c r="X8" s="85"/>
      <c r="Y8" s="85"/>
      <c r="Z8" s="85"/>
    </row>
    <row r="9" ht="18.0" customHeight="1">
      <c r="A9" s="79"/>
      <c r="B9" s="86" t="s">
        <v>153</v>
      </c>
      <c r="C9" s="89"/>
      <c r="D9" s="89"/>
      <c r="E9" s="79"/>
      <c r="F9" s="83"/>
      <c r="G9" s="79"/>
      <c r="H9" s="79"/>
      <c r="I9" s="79"/>
      <c r="J9" s="79"/>
      <c r="K9" s="84"/>
      <c r="L9" s="79"/>
      <c r="M9" s="79"/>
      <c r="N9" s="79"/>
      <c r="O9" s="79"/>
      <c r="P9" s="79"/>
      <c r="Q9" s="79"/>
      <c r="R9" s="79"/>
      <c r="S9" s="85"/>
      <c r="T9" s="85"/>
      <c r="U9" s="85"/>
      <c r="V9" s="85"/>
      <c r="W9" s="85"/>
      <c r="X9" s="85"/>
      <c r="Y9" s="85"/>
      <c r="Z9" s="85"/>
    </row>
    <row r="10" ht="18.0" customHeight="1">
      <c r="A10" s="79"/>
      <c r="B10" s="86" t="s">
        <v>154</v>
      </c>
      <c r="C10" s="89"/>
      <c r="D10" s="89"/>
      <c r="E10" s="79"/>
      <c r="F10" s="83"/>
      <c r="G10" s="79"/>
      <c r="H10" s="79"/>
      <c r="I10" s="79"/>
      <c r="J10" s="79"/>
      <c r="K10" s="84"/>
      <c r="L10" s="79"/>
      <c r="M10" s="79"/>
      <c r="N10" s="79"/>
      <c r="O10" s="79"/>
      <c r="P10" s="79"/>
      <c r="Q10" s="79"/>
      <c r="R10" s="79"/>
      <c r="S10" s="85"/>
      <c r="T10" s="85"/>
      <c r="U10" s="85"/>
      <c r="V10" s="85"/>
      <c r="W10" s="85"/>
      <c r="X10" s="85"/>
      <c r="Y10" s="85"/>
      <c r="Z10" s="85"/>
    </row>
    <row r="11" ht="18.0" customHeight="1">
      <c r="A11" s="79"/>
      <c r="B11" s="90" t="s">
        <v>155</v>
      </c>
      <c r="C11" s="91"/>
      <c r="D11" s="91"/>
      <c r="E11" s="79"/>
      <c r="F11" s="83"/>
      <c r="G11" s="79"/>
      <c r="H11" s="79"/>
      <c r="I11" s="79"/>
      <c r="J11" s="79"/>
      <c r="K11" s="84"/>
      <c r="L11" s="79"/>
      <c r="M11" s="79"/>
      <c r="N11" s="79"/>
      <c r="O11" s="79"/>
      <c r="P11" s="79"/>
      <c r="Q11" s="79"/>
      <c r="R11" s="79"/>
      <c r="S11" s="85"/>
      <c r="T11" s="85"/>
      <c r="U11" s="85"/>
      <c r="V11" s="85"/>
      <c r="W11" s="85"/>
      <c r="X11" s="85"/>
      <c r="Y11" s="85"/>
      <c r="Z11" s="85"/>
    </row>
    <row r="12">
      <c r="A12" s="67"/>
      <c r="B12" s="68"/>
      <c r="C12" s="68"/>
      <c r="D12" s="68"/>
      <c r="E12" s="67"/>
      <c r="F12" s="92"/>
      <c r="G12" s="67"/>
      <c r="H12" s="67"/>
      <c r="I12" s="67"/>
      <c r="J12" s="67"/>
      <c r="K12" s="93"/>
      <c r="L12" s="67"/>
      <c r="M12" s="67"/>
      <c r="N12" s="67"/>
      <c r="O12" s="67"/>
      <c r="P12" s="67"/>
      <c r="Q12" s="67"/>
      <c r="R12" s="67"/>
      <c r="S12" s="68"/>
      <c r="T12" s="68"/>
      <c r="U12" s="68"/>
      <c r="V12" s="68"/>
      <c r="W12" s="68"/>
      <c r="X12" s="68"/>
      <c r="Y12" s="68"/>
      <c r="Z12" s="68"/>
    </row>
    <row r="13">
      <c r="A13" s="67"/>
      <c r="B13" s="68"/>
      <c r="C13" s="68"/>
      <c r="D13" s="68"/>
      <c r="E13" s="67"/>
      <c r="F13" s="92"/>
      <c r="G13" s="67"/>
      <c r="H13" s="67"/>
      <c r="I13" s="67"/>
      <c r="J13" s="67"/>
      <c r="K13" s="93"/>
      <c r="L13" s="67"/>
      <c r="M13" s="67"/>
      <c r="N13" s="67"/>
      <c r="O13" s="67"/>
      <c r="P13" s="67"/>
      <c r="Q13" s="67"/>
      <c r="R13" s="67"/>
      <c r="S13" s="68"/>
      <c r="T13" s="68"/>
      <c r="U13" s="68"/>
      <c r="V13" s="68"/>
      <c r="W13" s="68"/>
      <c r="X13" s="68"/>
      <c r="Y13" s="68"/>
      <c r="Z13" s="68"/>
    </row>
    <row r="14">
      <c r="A14" s="67"/>
      <c r="B14" s="68"/>
      <c r="C14" s="68"/>
      <c r="D14" s="68"/>
      <c r="E14" s="67"/>
      <c r="F14" s="92"/>
      <c r="G14" s="67"/>
      <c r="H14" s="67"/>
      <c r="I14" s="67"/>
      <c r="J14" s="67"/>
      <c r="K14" s="93"/>
      <c r="L14" s="67"/>
      <c r="M14" s="67"/>
      <c r="N14" s="67"/>
      <c r="O14" s="67"/>
      <c r="P14" s="67"/>
      <c r="Q14" s="67"/>
      <c r="R14" s="67"/>
      <c r="S14" s="68"/>
      <c r="T14" s="68"/>
      <c r="U14" s="68"/>
      <c r="V14" s="68"/>
      <c r="W14" s="68"/>
      <c r="X14" s="68"/>
      <c r="Y14" s="68"/>
      <c r="Z14" s="68"/>
    </row>
    <row r="15">
      <c r="A15" s="67"/>
      <c r="B15" s="68"/>
      <c r="C15" s="68"/>
      <c r="D15" s="68"/>
      <c r="E15" s="67"/>
      <c r="F15" s="92"/>
      <c r="G15" s="67"/>
      <c r="H15" s="67"/>
      <c r="I15" s="67"/>
      <c r="J15" s="67"/>
      <c r="K15" s="93"/>
      <c r="L15" s="67"/>
      <c r="M15" s="67"/>
      <c r="N15" s="67"/>
      <c r="O15" s="67"/>
      <c r="P15" s="67"/>
      <c r="Q15" s="67"/>
      <c r="R15" s="67"/>
      <c r="S15" s="68"/>
      <c r="T15" s="68"/>
      <c r="U15" s="68"/>
      <c r="V15" s="68"/>
      <c r="W15" s="68"/>
      <c r="X15" s="68"/>
      <c r="Y15" s="68"/>
      <c r="Z15" s="68"/>
    </row>
    <row r="16">
      <c r="A16" s="67"/>
      <c r="B16" s="68"/>
      <c r="C16" s="68"/>
      <c r="D16" s="68"/>
      <c r="E16" s="67"/>
      <c r="F16" s="92"/>
      <c r="G16" s="67"/>
      <c r="H16" s="67"/>
      <c r="I16" s="67"/>
      <c r="J16" s="67"/>
      <c r="K16" s="93"/>
      <c r="L16" s="67"/>
      <c r="M16" s="67"/>
      <c r="N16" s="67"/>
      <c r="O16" s="67"/>
      <c r="P16" s="67"/>
      <c r="Q16" s="67"/>
      <c r="R16" s="67"/>
      <c r="S16" s="68"/>
      <c r="T16" s="68"/>
      <c r="U16" s="68"/>
      <c r="V16" s="68"/>
      <c r="W16" s="68"/>
      <c r="X16" s="68"/>
      <c r="Y16" s="68"/>
      <c r="Z16" s="68"/>
    </row>
    <row r="17">
      <c r="A17" s="67"/>
      <c r="B17" s="68"/>
      <c r="C17" s="68"/>
      <c r="D17" s="68"/>
      <c r="E17" s="67"/>
      <c r="F17" s="92"/>
      <c r="G17" s="67"/>
      <c r="H17" s="67"/>
      <c r="I17" s="67"/>
      <c r="J17" s="67"/>
      <c r="K17" s="93"/>
      <c r="L17" s="67"/>
      <c r="M17" s="67"/>
      <c r="N17" s="67"/>
      <c r="O17" s="67"/>
      <c r="P17" s="67"/>
      <c r="Q17" s="67"/>
      <c r="R17" s="67"/>
      <c r="S17" s="68"/>
      <c r="T17" s="68"/>
      <c r="U17" s="68"/>
      <c r="V17" s="68"/>
      <c r="W17" s="68"/>
      <c r="X17" s="68"/>
      <c r="Y17" s="68"/>
      <c r="Z17" s="68"/>
    </row>
    <row r="18">
      <c r="A18" s="67"/>
      <c r="B18" s="68"/>
      <c r="C18" s="68"/>
      <c r="D18" s="68"/>
      <c r="E18" s="67"/>
      <c r="F18" s="92"/>
      <c r="G18" s="67"/>
      <c r="H18" s="67"/>
      <c r="I18" s="67"/>
      <c r="J18" s="67"/>
      <c r="K18" s="93"/>
      <c r="L18" s="67"/>
      <c r="M18" s="67"/>
      <c r="N18" s="67"/>
      <c r="O18" s="67"/>
      <c r="P18" s="67"/>
      <c r="Q18" s="67"/>
      <c r="R18" s="67"/>
      <c r="S18" s="68"/>
      <c r="T18" s="68"/>
      <c r="U18" s="68"/>
      <c r="V18" s="68"/>
      <c r="W18" s="68"/>
      <c r="X18" s="68"/>
      <c r="Y18" s="68"/>
      <c r="Z18" s="68"/>
    </row>
    <row r="19">
      <c r="A19" s="67"/>
      <c r="B19" s="68"/>
      <c r="C19" s="68"/>
      <c r="D19" s="68"/>
      <c r="E19" s="67"/>
      <c r="F19" s="92"/>
      <c r="G19" s="67"/>
      <c r="H19" s="67"/>
      <c r="I19" s="67"/>
      <c r="J19" s="67"/>
      <c r="K19" s="93"/>
      <c r="L19" s="67"/>
      <c r="M19" s="67"/>
      <c r="N19" s="67"/>
      <c r="O19" s="67"/>
      <c r="P19" s="67"/>
      <c r="Q19" s="67"/>
      <c r="R19" s="67"/>
      <c r="S19" s="68"/>
      <c r="T19" s="68"/>
      <c r="U19" s="68"/>
      <c r="V19" s="68"/>
      <c r="W19" s="68"/>
      <c r="X19" s="68"/>
      <c r="Y19" s="68"/>
      <c r="Z19" s="68"/>
    </row>
    <row r="20">
      <c r="A20" s="67"/>
      <c r="B20" s="68"/>
      <c r="C20" s="68"/>
      <c r="D20" s="68"/>
      <c r="E20" s="67"/>
      <c r="F20" s="92"/>
      <c r="G20" s="67"/>
      <c r="H20" s="67"/>
      <c r="I20" s="67"/>
      <c r="J20" s="67"/>
      <c r="K20" s="93"/>
      <c r="L20" s="67"/>
      <c r="M20" s="67"/>
      <c r="N20" s="67"/>
      <c r="O20" s="67"/>
      <c r="P20" s="67"/>
      <c r="Q20" s="67"/>
      <c r="R20" s="67"/>
      <c r="S20" s="68"/>
      <c r="T20" s="68"/>
      <c r="U20" s="68"/>
      <c r="V20" s="68"/>
      <c r="W20" s="68"/>
      <c r="X20" s="68"/>
      <c r="Y20" s="68"/>
      <c r="Z20" s="68"/>
    </row>
    <row r="21" ht="15.75" customHeight="1">
      <c r="A21" s="67"/>
      <c r="B21" s="68"/>
      <c r="C21" s="68"/>
      <c r="D21" s="68"/>
      <c r="E21" s="67"/>
      <c r="F21" s="92"/>
      <c r="G21" s="67"/>
      <c r="H21" s="67"/>
      <c r="I21" s="67"/>
      <c r="J21" s="67"/>
      <c r="K21" s="93"/>
      <c r="L21" s="67"/>
      <c r="M21" s="67"/>
      <c r="N21" s="67"/>
      <c r="O21" s="67"/>
      <c r="P21" s="67"/>
      <c r="Q21" s="67"/>
      <c r="R21" s="67"/>
      <c r="S21" s="68"/>
      <c r="T21" s="68"/>
      <c r="U21" s="68"/>
      <c r="V21" s="68"/>
      <c r="W21" s="68"/>
      <c r="X21" s="68"/>
      <c r="Y21" s="68"/>
      <c r="Z21" s="68"/>
    </row>
    <row r="22" ht="15.75" customHeight="1">
      <c r="A22" s="67"/>
      <c r="B22" s="68"/>
      <c r="C22" s="68"/>
      <c r="D22" s="68"/>
      <c r="E22" s="67"/>
      <c r="F22" s="92"/>
      <c r="G22" s="67"/>
      <c r="H22" s="67"/>
      <c r="I22" s="67"/>
      <c r="J22" s="67"/>
      <c r="K22" s="93"/>
      <c r="L22" s="67"/>
      <c r="M22" s="67"/>
      <c r="N22" s="67"/>
      <c r="O22" s="67"/>
      <c r="P22" s="67"/>
      <c r="Q22" s="67"/>
      <c r="R22" s="67"/>
      <c r="S22" s="68"/>
      <c r="T22" s="68"/>
      <c r="U22" s="68"/>
      <c r="V22" s="68"/>
      <c r="W22" s="68"/>
      <c r="X22" s="68"/>
      <c r="Y22" s="68"/>
      <c r="Z22" s="68"/>
    </row>
    <row r="23" ht="15.75" customHeight="1">
      <c r="A23" s="67"/>
      <c r="B23" s="68"/>
      <c r="C23" s="68"/>
      <c r="D23" s="68"/>
      <c r="E23" s="67"/>
      <c r="F23" s="92"/>
      <c r="G23" s="67"/>
      <c r="H23" s="67"/>
      <c r="I23" s="67"/>
      <c r="J23" s="67"/>
      <c r="K23" s="93"/>
      <c r="L23" s="67"/>
      <c r="M23" s="67"/>
      <c r="N23" s="67"/>
      <c r="O23" s="67"/>
      <c r="P23" s="67"/>
      <c r="Q23" s="67"/>
      <c r="R23" s="67"/>
      <c r="S23" s="68"/>
      <c r="T23" s="68"/>
      <c r="U23" s="68"/>
      <c r="V23" s="68"/>
      <c r="W23" s="68"/>
      <c r="X23" s="68"/>
      <c r="Y23" s="68"/>
      <c r="Z23" s="68"/>
    </row>
    <row r="24" ht="15.75" customHeight="1">
      <c r="A24" s="67"/>
      <c r="B24" s="68"/>
      <c r="C24" s="68"/>
      <c r="D24" s="68"/>
      <c r="E24" s="67"/>
      <c r="F24" s="92"/>
      <c r="G24" s="67"/>
      <c r="H24" s="67"/>
      <c r="I24" s="67"/>
      <c r="J24" s="67"/>
      <c r="K24" s="93"/>
      <c r="L24" s="67"/>
      <c r="M24" s="67"/>
      <c r="N24" s="67"/>
      <c r="O24" s="67"/>
      <c r="P24" s="67"/>
      <c r="Q24" s="67"/>
      <c r="R24" s="67"/>
      <c r="S24" s="68"/>
      <c r="T24" s="68"/>
      <c r="U24" s="68"/>
      <c r="V24" s="68"/>
      <c r="W24" s="68"/>
      <c r="X24" s="68"/>
      <c r="Y24" s="68"/>
      <c r="Z24" s="68"/>
    </row>
    <row r="25" ht="15.75" customHeight="1">
      <c r="A25" s="67"/>
      <c r="B25" s="68"/>
      <c r="C25" s="94"/>
      <c r="D25" s="68"/>
      <c r="E25" s="67"/>
      <c r="F25" s="92"/>
      <c r="G25" s="67"/>
      <c r="H25" s="67"/>
      <c r="I25" s="67"/>
      <c r="J25" s="67"/>
      <c r="K25" s="93"/>
      <c r="L25" s="67"/>
      <c r="M25" s="67"/>
      <c r="N25" s="67"/>
      <c r="O25" s="67"/>
      <c r="P25" s="67"/>
      <c r="Q25" s="67"/>
      <c r="R25" s="67"/>
      <c r="S25" s="68"/>
      <c r="T25" s="68"/>
      <c r="U25" s="68"/>
      <c r="V25" s="68"/>
      <c r="W25" s="68"/>
      <c r="X25" s="68"/>
      <c r="Y25" s="68"/>
      <c r="Z25" s="68"/>
    </row>
    <row r="26" ht="15.75" customHeight="1">
      <c r="A26" s="67"/>
      <c r="B26" s="68"/>
      <c r="C26" s="68"/>
      <c r="D26" s="68"/>
      <c r="E26" s="67"/>
      <c r="F26" s="92"/>
      <c r="G26" s="67"/>
      <c r="H26" s="67"/>
      <c r="I26" s="67"/>
      <c r="J26" s="67"/>
      <c r="K26" s="93"/>
      <c r="L26" s="67"/>
      <c r="M26" s="67"/>
      <c r="N26" s="67"/>
      <c r="O26" s="67"/>
      <c r="P26" s="67"/>
      <c r="Q26" s="67"/>
      <c r="R26" s="67"/>
      <c r="S26" s="68"/>
      <c r="T26" s="68"/>
      <c r="U26" s="68"/>
      <c r="V26" s="68"/>
      <c r="W26" s="68"/>
      <c r="X26" s="68"/>
      <c r="Y26" s="68"/>
      <c r="Z26" s="68"/>
    </row>
    <row r="27" ht="15.75" customHeight="1">
      <c r="A27" s="67"/>
      <c r="B27" s="68"/>
      <c r="C27" s="68"/>
      <c r="D27" s="68"/>
      <c r="E27" s="67"/>
      <c r="F27" s="92"/>
      <c r="G27" s="67"/>
      <c r="H27" s="67"/>
      <c r="I27" s="67"/>
      <c r="J27" s="67"/>
      <c r="K27" s="93"/>
      <c r="L27" s="67"/>
      <c r="M27" s="67"/>
      <c r="N27" s="67"/>
      <c r="O27" s="67"/>
      <c r="P27" s="67"/>
      <c r="Q27" s="67"/>
      <c r="R27" s="67"/>
      <c r="S27" s="68"/>
      <c r="T27" s="68"/>
      <c r="U27" s="68"/>
      <c r="V27" s="68"/>
      <c r="W27" s="68"/>
      <c r="X27" s="68"/>
      <c r="Y27" s="68"/>
      <c r="Z27" s="68"/>
    </row>
    <row r="28" ht="15.75" customHeight="1">
      <c r="A28" s="67"/>
      <c r="B28" s="95"/>
      <c r="C28" s="95"/>
      <c r="D28" s="95"/>
      <c r="E28" s="67"/>
      <c r="F28" s="96"/>
      <c r="G28" s="97"/>
      <c r="H28" s="97"/>
      <c r="I28" s="97"/>
      <c r="J28" s="97"/>
      <c r="K28" s="98"/>
      <c r="L28" s="67"/>
      <c r="M28" s="67"/>
      <c r="N28" s="67"/>
      <c r="O28" s="67"/>
      <c r="P28" s="67"/>
      <c r="Q28" s="67"/>
      <c r="R28" s="67"/>
      <c r="S28" s="95"/>
      <c r="T28" s="95"/>
      <c r="U28" s="95"/>
      <c r="V28" s="95"/>
      <c r="W28" s="95"/>
      <c r="X28" s="95"/>
      <c r="Y28" s="95"/>
      <c r="Z28" s="95"/>
    </row>
    <row r="29" ht="15.75" customHeight="1">
      <c r="A29" s="67"/>
      <c r="B29" s="95"/>
      <c r="C29" s="95"/>
      <c r="D29" s="95"/>
      <c r="E29" s="67"/>
      <c r="F29" s="67"/>
      <c r="G29" s="67"/>
      <c r="H29" s="67"/>
      <c r="I29" s="67"/>
      <c r="J29" s="67"/>
      <c r="K29" s="67"/>
      <c r="L29" s="67"/>
      <c r="M29" s="67"/>
      <c r="N29" s="67"/>
      <c r="O29" s="67"/>
      <c r="P29" s="67"/>
      <c r="Q29" s="67"/>
      <c r="R29" s="67"/>
      <c r="S29" s="95"/>
      <c r="T29" s="95"/>
      <c r="U29" s="95"/>
      <c r="V29" s="95"/>
      <c r="W29" s="95"/>
      <c r="X29" s="95"/>
      <c r="Y29" s="95"/>
      <c r="Z29" s="95"/>
    </row>
    <row r="30" ht="15.75" customHeight="1">
      <c r="A30" s="67"/>
      <c r="B30" s="95"/>
      <c r="C30" s="95"/>
      <c r="D30" s="95"/>
      <c r="E30" s="67"/>
      <c r="F30" s="67"/>
      <c r="G30" s="67"/>
      <c r="H30" s="67"/>
      <c r="I30" s="67"/>
      <c r="J30" s="67"/>
      <c r="K30" s="67"/>
      <c r="L30" s="67"/>
      <c r="M30" s="67"/>
      <c r="N30" s="67"/>
      <c r="O30" s="67"/>
      <c r="P30" s="67"/>
      <c r="Q30" s="67"/>
      <c r="R30" s="67"/>
      <c r="S30" s="95"/>
      <c r="T30" s="95"/>
      <c r="U30" s="95"/>
      <c r="V30" s="95"/>
      <c r="W30" s="95"/>
      <c r="X30" s="95"/>
      <c r="Y30" s="95"/>
      <c r="Z30" s="95"/>
    </row>
    <row r="31" ht="15.75" customHeight="1">
      <c r="A31" s="67"/>
      <c r="B31" s="95"/>
      <c r="C31" s="95"/>
      <c r="D31" s="95"/>
      <c r="E31" s="67"/>
      <c r="F31" s="67"/>
      <c r="G31" s="67"/>
      <c r="H31" s="67"/>
      <c r="I31" s="67"/>
      <c r="J31" s="67"/>
      <c r="K31" s="67"/>
      <c r="L31" s="67"/>
      <c r="M31" s="67"/>
      <c r="N31" s="67"/>
      <c r="O31" s="67"/>
      <c r="P31" s="67"/>
      <c r="Q31" s="67"/>
      <c r="R31" s="67"/>
      <c r="S31" s="95"/>
      <c r="T31" s="95"/>
      <c r="U31" s="95"/>
      <c r="V31" s="95"/>
      <c r="W31" s="95"/>
      <c r="X31" s="95"/>
      <c r="Y31" s="95"/>
      <c r="Z31" s="95"/>
    </row>
    <row r="32" ht="15.75" customHeight="1">
      <c r="A32" s="67"/>
      <c r="B32" s="95"/>
      <c r="C32" s="95"/>
      <c r="D32" s="95"/>
      <c r="E32" s="67"/>
      <c r="F32" s="67"/>
      <c r="G32" s="67"/>
      <c r="H32" s="67"/>
      <c r="I32" s="67"/>
      <c r="J32" s="67"/>
      <c r="K32" s="67"/>
      <c r="L32" s="67"/>
      <c r="M32" s="67"/>
      <c r="N32" s="67"/>
      <c r="O32" s="67"/>
      <c r="P32" s="67"/>
      <c r="Q32" s="67"/>
      <c r="R32" s="67"/>
      <c r="S32" s="95"/>
      <c r="T32" s="95"/>
      <c r="U32" s="95"/>
      <c r="V32" s="95"/>
      <c r="W32" s="95"/>
      <c r="X32" s="95"/>
      <c r="Y32" s="95"/>
      <c r="Z32" s="95"/>
    </row>
    <row r="33" ht="15.75" customHeight="1">
      <c r="A33" s="67"/>
      <c r="B33" s="95"/>
      <c r="C33" s="95"/>
      <c r="D33" s="95"/>
      <c r="E33" s="67"/>
      <c r="F33" s="67"/>
      <c r="G33" s="67"/>
      <c r="H33" s="67"/>
      <c r="I33" s="67"/>
      <c r="J33" s="67"/>
      <c r="K33" s="67"/>
      <c r="L33" s="67"/>
      <c r="M33" s="67"/>
      <c r="N33" s="67"/>
      <c r="O33" s="67"/>
      <c r="P33" s="67"/>
      <c r="Q33" s="67"/>
      <c r="R33" s="67"/>
      <c r="S33" s="95"/>
      <c r="T33" s="95"/>
      <c r="U33" s="95"/>
      <c r="V33" s="95"/>
      <c r="W33" s="95"/>
      <c r="X33" s="95"/>
      <c r="Y33" s="95"/>
      <c r="Z33" s="95"/>
    </row>
    <row r="34" ht="15.75" customHeight="1">
      <c r="A34" s="67"/>
      <c r="B34" s="95"/>
      <c r="C34" s="95"/>
      <c r="D34" s="95"/>
      <c r="E34" s="67"/>
      <c r="F34" s="67"/>
      <c r="G34" s="67"/>
      <c r="H34" s="67"/>
      <c r="I34" s="67"/>
      <c r="J34" s="67"/>
      <c r="K34" s="67"/>
      <c r="L34" s="67"/>
      <c r="M34" s="67"/>
      <c r="N34" s="67"/>
      <c r="O34" s="67"/>
      <c r="P34" s="67"/>
      <c r="Q34" s="67"/>
      <c r="R34" s="67"/>
      <c r="S34" s="95"/>
      <c r="T34" s="95"/>
      <c r="U34" s="95"/>
      <c r="V34" s="95"/>
      <c r="W34" s="95"/>
      <c r="X34" s="95"/>
      <c r="Y34" s="95"/>
      <c r="Z34" s="95"/>
    </row>
    <row r="35" ht="15.75" customHeight="1">
      <c r="A35" s="67"/>
      <c r="B35" s="95"/>
      <c r="C35" s="95"/>
      <c r="D35" s="95"/>
      <c r="E35" s="67"/>
      <c r="F35" s="67"/>
      <c r="G35" s="67"/>
      <c r="H35" s="67"/>
      <c r="I35" s="67"/>
      <c r="J35" s="67"/>
      <c r="K35" s="67"/>
      <c r="L35" s="67"/>
      <c r="M35" s="67"/>
      <c r="N35" s="67"/>
      <c r="O35" s="67"/>
      <c r="P35" s="67"/>
      <c r="Q35" s="67"/>
      <c r="R35" s="67"/>
      <c r="S35" s="95"/>
      <c r="T35" s="95"/>
      <c r="U35" s="95"/>
      <c r="V35" s="95"/>
      <c r="W35" s="95"/>
      <c r="X35" s="95"/>
      <c r="Y35" s="95"/>
      <c r="Z35" s="95"/>
    </row>
    <row r="36" ht="15.75" customHeight="1">
      <c r="A36" s="67"/>
      <c r="B36" s="95"/>
      <c r="C36" s="95"/>
      <c r="D36" s="95"/>
      <c r="E36" s="67"/>
      <c r="F36" s="67"/>
      <c r="G36" s="67"/>
      <c r="H36" s="67"/>
      <c r="I36" s="67"/>
      <c r="J36" s="67"/>
      <c r="K36" s="67"/>
      <c r="L36" s="67"/>
      <c r="M36" s="67"/>
      <c r="N36" s="67"/>
      <c r="O36" s="67"/>
      <c r="P36" s="67"/>
      <c r="Q36" s="67"/>
      <c r="R36" s="67"/>
      <c r="S36" s="95"/>
      <c r="T36" s="95"/>
      <c r="U36" s="95"/>
      <c r="V36" s="95"/>
      <c r="W36" s="95"/>
      <c r="X36" s="95"/>
      <c r="Y36" s="95"/>
      <c r="Z36" s="95"/>
    </row>
    <row r="37" ht="15.75" customHeight="1">
      <c r="A37" s="67"/>
      <c r="B37" s="95"/>
      <c r="C37" s="95"/>
      <c r="D37" s="95"/>
      <c r="E37" s="67"/>
      <c r="F37" s="67"/>
      <c r="G37" s="67"/>
      <c r="H37" s="67"/>
      <c r="I37" s="67"/>
      <c r="J37" s="67"/>
      <c r="K37" s="67"/>
      <c r="L37" s="67"/>
      <c r="M37" s="67"/>
      <c r="N37" s="67"/>
      <c r="O37" s="67"/>
      <c r="P37" s="67"/>
      <c r="Q37" s="67"/>
      <c r="R37" s="67"/>
      <c r="S37" s="95"/>
      <c r="T37" s="95"/>
      <c r="U37" s="95"/>
      <c r="V37" s="95"/>
      <c r="W37" s="95"/>
      <c r="X37" s="95"/>
      <c r="Y37" s="95"/>
      <c r="Z37" s="95"/>
    </row>
    <row r="38" ht="15.75" customHeight="1">
      <c r="A38" s="67"/>
      <c r="B38" s="95"/>
      <c r="C38" s="95"/>
      <c r="D38" s="95"/>
      <c r="E38" s="67"/>
      <c r="F38" s="67"/>
      <c r="G38" s="67"/>
      <c r="H38" s="67"/>
      <c r="I38" s="67"/>
      <c r="J38" s="67"/>
      <c r="K38" s="67"/>
      <c r="L38" s="67"/>
      <c r="M38" s="67"/>
      <c r="N38" s="67"/>
      <c r="O38" s="67"/>
      <c r="P38" s="67"/>
      <c r="Q38" s="67"/>
      <c r="R38" s="67"/>
      <c r="S38" s="95"/>
      <c r="T38" s="95"/>
      <c r="U38" s="95"/>
      <c r="V38" s="95"/>
      <c r="W38" s="95"/>
      <c r="X38" s="95"/>
      <c r="Y38" s="95"/>
      <c r="Z38" s="95"/>
    </row>
    <row r="39" ht="15.75" customHeight="1">
      <c r="A39" s="67"/>
      <c r="B39" s="95"/>
      <c r="C39" s="95"/>
      <c r="D39" s="95"/>
      <c r="E39" s="67"/>
      <c r="F39" s="67"/>
      <c r="G39" s="67"/>
      <c r="H39" s="67"/>
      <c r="I39" s="67"/>
      <c r="J39" s="67"/>
      <c r="K39" s="67"/>
      <c r="L39" s="67"/>
      <c r="M39" s="67"/>
      <c r="N39" s="67"/>
      <c r="O39" s="67"/>
      <c r="P39" s="67"/>
      <c r="Q39" s="67"/>
      <c r="R39" s="67"/>
      <c r="S39" s="95"/>
      <c r="T39" s="95"/>
      <c r="U39" s="95"/>
      <c r="V39" s="95"/>
      <c r="W39" s="95"/>
      <c r="X39" s="95"/>
      <c r="Y39" s="95"/>
      <c r="Z39" s="95"/>
    </row>
    <row r="40" ht="15.75" customHeight="1">
      <c r="A40" s="67"/>
      <c r="B40" s="95"/>
      <c r="C40" s="95"/>
      <c r="D40" s="95"/>
      <c r="E40" s="67"/>
      <c r="F40" s="67"/>
      <c r="G40" s="67"/>
      <c r="H40" s="67"/>
      <c r="I40" s="67"/>
      <c r="J40" s="67"/>
      <c r="K40" s="67"/>
      <c r="L40" s="67"/>
      <c r="M40" s="67"/>
      <c r="N40" s="67"/>
      <c r="O40" s="67"/>
      <c r="P40" s="67"/>
      <c r="Q40" s="67"/>
      <c r="R40" s="67"/>
      <c r="S40" s="95"/>
      <c r="T40" s="95"/>
      <c r="U40" s="95"/>
      <c r="V40" s="95"/>
      <c r="W40" s="95"/>
      <c r="X40" s="95"/>
      <c r="Y40" s="95"/>
      <c r="Z40" s="95"/>
    </row>
    <row r="41" ht="15.75" customHeight="1">
      <c r="A41" s="67"/>
      <c r="B41" s="95"/>
      <c r="C41" s="95"/>
      <c r="D41" s="95"/>
      <c r="E41" s="67"/>
      <c r="F41" s="67"/>
      <c r="G41" s="67"/>
      <c r="H41" s="67"/>
      <c r="I41" s="67"/>
      <c r="J41" s="67"/>
      <c r="K41" s="67"/>
      <c r="L41" s="67"/>
      <c r="M41" s="67"/>
      <c r="N41" s="67"/>
      <c r="O41" s="67"/>
      <c r="P41" s="67"/>
      <c r="Q41" s="67"/>
      <c r="R41" s="67"/>
      <c r="S41" s="95"/>
      <c r="T41" s="95"/>
      <c r="U41" s="95"/>
      <c r="V41" s="95"/>
      <c r="W41" s="95"/>
      <c r="X41" s="95"/>
      <c r="Y41" s="95"/>
      <c r="Z41" s="95"/>
    </row>
    <row r="42" ht="15.75" customHeight="1">
      <c r="A42" s="67"/>
      <c r="B42" s="95"/>
      <c r="C42" s="95"/>
      <c r="D42" s="95"/>
      <c r="E42" s="67"/>
      <c r="F42" s="67"/>
      <c r="G42" s="67"/>
      <c r="H42" s="67"/>
      <c r="I42" s="67"/>
      <c r="J42" s="67"/>
      <c r="K42" s="67"/>
      <c r="L42" s="67"/>
      <c r="M42" s="67"/>
      <c r="N42" s="67"/>
      <c r="O42" s="67"/>
      <c r="P42" s="67"/>
      <c r="Q42" s="67"/>
      <c r="R42" s="67"/>
      <c r="S42" s="95"/>
      <c r="T42" s="95"/>
      <c r="U42" s="95"/>
      <c r="V42" s="95"/>
      <c r="W42" s="95"/>
      <c r="X42" s="95"/>
      <c r="Y42" s="95"/>
      <c r="Z42" s="95"/>
    </row>
    <row r="43" ht="15.75" customHeight="1">
      <c r="A43" s="67"/>
      <c r="B43" s="95"/>
      <c r="C43" s="95"/>
      <c r="D43" s="95"/>
      <c r="E43" s="67"/>
      <c r="F43" s="67"/>
      <c r="G43" s="67"/>
      <c r="H43" s="67"/>
      <c r="I43" s="67"/>
      <c r="J43" s="67"/>
      <c r="K43" s="67"/>
      <c r="L43" s="67"/>
      <c r="M43" s="67"/>
      <c r="N43" s="67"/>
      <c r="O43" s="67"/>
      <c r="P43" s="67"/>
      <c r="Q43" s="67"/>
      <c r="R43" s="67"/>
      <c r="S43" s="95"/>
      <c r="T43" s="95"/>
      <c r="U43" s="95"/>
      <c r="V43" s="95"/>
      <c r="W43" s="95"/>
      <c r="X43" s="95"/>
      <c r="Y43" s="95"/>
      <c r="Z43" s="95"/>
    </row>
    <row r="44" ht="15.75" customHeight="1">
      <c r="A44" s="67"/>
      <c r="B44" s="95"/>
      <c r="C44" s="95"/>
      <c r="D44" s="95"/>
      <c r="E44" s="67"/>
      <c r="F44" s="67"/>
      <c r="G44" s="67"/>
      <c r="H44" s="67"/>
      <c r="I44" s="67"/>
      <c r="J44" s="67"/>
      <c r="K44" s="67"/>
      <c r="L44" s="67"/>
      <c r="M44" s="67"/>
      <c r="N44" s="67"/>
      <c r="O44" s="67"/>
      <c r="P44" s="67"/>
      <c r="Q44" s="67"/>
      <c r="R44" s="67"/>
      <c r="S44" s="95"/>
      <c r="T44" s="95"/>
      <c r="U44" s="95"/>
      <c r="V44" s="95"/>
      <c r="W44" s="95"/>
      <c r="X44" s="95"/>
      <c r="Y44" s="95"/>
      <c r="Z44" s="95"/>
    </row>
    <row r="45" ht="15.75" customHeight="1">
      <c r="A45" s="67"/>
      <c r="B45" s="95"/>
      <c r="C45" s="95"/>
      <c r="D45" s="95"/>
      <c r="E45" s="67"/>
      <c r="F45" s="67"/>
      <c r="G45" s="67"/>
      <c r="H45" s="67"/>
      <c r="I45" s="67"/>
      <c r="J45" s="67"/>
      <c r="K45" s="67"/>
      <c r="L45" s="67"/>
      <c r="M45" s="67"/>
      <c r="N45" s="67"/>
      <c r="O45" s="67"/>
      <c r="P45" s="67"/>
      <c r="Q45" s="67"/>
      <c r="R45" s="67"/>
      <c r="S45" s="95"/>
      <c r="T45" s="95"/>
      <c r="U45" s="95"/>
      <c r="V45" s="95"/>
      <c r="W45" s="95"/>
      <c r="X45" s="95"/>
      <c r="Y45" s="95"/>
      <c r="Z45" s="95"/>
    </row>
    <row r="46" ht="15.75" customHeight="1">
      <c r="A46" s="67"/>
      <c r="B46" s="95"/>
      <c r="C46" s="95"/>
      <c r="D46" s="95"/>
      <c r="E46" s="67"/>
      <c r="F46" s="67"/>
      <c r="G46" s="67"/>
      <c r="H46" s="67"/>
      <c r="I46" s="67"/>
      <c r="J46" s="67"/>
      <c r="K46" s="67"/>
      <c r="L46" s="67"/>
      <c r="M46" s="67"/>
      <c r="N46" s="67"/>
      <c r="O46" s="67"/>
      <c r="P46" s="67"/>
      <c r="Q46" s="67"/>
      <c r="R46" s="67"/>
      <c r="S46" s="95"/>
      <c r="T46" s="95"/>
      <c r="U46" s="95"/>
      <c r="V46" s="95"/>
      <c r="W46" s="95"/>
      <c r="X46" s="95"/>
      <c r="Y46" s="95"/>
      <c r="Z46" s="95"/>
    </row>
    <row r="47" ht="15.75" customHeight="1">
      <c r="A47" s="67"/>
      <c r="B47" s="95"/>
      <c r="C47" s="95"/>
      <c r="D47" s="95"/>
      <c r="E47" s="67"/>
      <c r="F47" s="67"/>
      <c r="G47" s="67"/>
      <c r="H47" s="67"/>
      <c r="I47" s="67"/>
      <c r="J47" s="67"/>
      <c r="K47" s="67"/>
      <c r="L47" s="67"/>
      <c r="M47" s="67"/>
      <c r="N47" s="67"/>
      <c r="O47" s="67"/>
      <c r="P47" s="67"/>
      <c r="Q47" s="67"/>
      <c r="R47" s="67"/>
      <c r="S47" s="95"/>
      <c r="T47" s="95"/>
      <c r="U47" s="95"/>
      <c r="V47" s="95"/>
      <c r="W47" s="95"/>
      <c r="X47" s="95"/>
      <c r="Y47" s="95"/>
      <c r="Z47" s="95"/>
    </row>
    <row r="48" ht="15.75" customHeight="1">
      <c r="A48" s="67"/>
      <c r="B48" s="95"/>
      <c r="C48" s="95"/>
      <c r="D48" s="95"/>
      <c r="E48" s="67"/>
      <c r="F48" s="67"/>
      <c r="G48" s="67"/>
      <c r="H48" s="67"/>
      <c r="I48" s="67"/>
      <c r="J48" s="67"/>
      <c r="K48" s="67"/>
      <c r="L48" s="67"/>
      <c r="M48" s="67"/>
      <c r="N48" s="67"/>
      <c r="O48" s="67"/>
      <c r="P48" s="67"/>
      <c r="Q48" s="67"/>
      <c r="R48" s="67"/>
      <c r="S48" s="95"/>
      <c r="T48" s="95"/>
      <c r="U48" s="95"/>
      <c r="V48" s="95"/>
      <c r="W48" s="95"/>
      <c r="X48" s="95"/>
      <c r="Y48" s="95"/>
      <c r="Z48" s="95"/>
    </row>
    <row r="49" ht="15.75" customHeight="1">
      <c r="A49" s="67"/>
      <c r="B49" s="95"/>
      <c r="C49" s="95"/>
      <c r="D49" s="95"/>
      <c r="E49" s="67"/>
      <c r="F49" s="67"/>
      <c r="G49" s="67"/>
      <c r="H49" s="67"/>
      <c r="I49" s="67"/>
      <c r="J49" s="67"/>
      <c r="K49" s="67"/>
      <c r="L49" s="67"/>
      <c r="M49" s="67"/>
      <c r="N49" s="67"/>
      <c r="O49" s="67"/>
      <c r="P49" s="67"/>
      <c r="Q49" s="67"/>
      <c r="R49" s="67"/>
      <c r="S49" s="95"/>
      <c r="T49" s="95"/>
      <c r="U49" s="95"/>
      <c r="V49" s="95"/>
      <c r="W49" s="95"/>
      <c r="X49" s="95"/>
      <c r="Y49" s="95"/>
      <c r="Z49" s="95"/>
    </row>
    <row r="50" ht="15.75" customHeight="1">
      <c r="A50" s="67"/>
      <c r="B50" s="95"/>
      <c r="C50" s="95"/>
      <c r="D50" s="95"/>
      <c r="E50" s="67"/>
      <c r="F50" s="67"/>
      <c r="G50" s="67"/>
      <c r="H50" s="67"/>
      <c r="I50" s="67"/>
      <c r="J50" s="67"/>
      <c r="K50" s="67"/>
      <c r="L50" s="67"/>
      <c r="M50" s="67"/>
      <c r="N50" s="67"/>
      <c r="O50" s="67"/>
      <c r="P50" s="67"/>
      <c r="Q50" s="67"/>
      <c r="R50" s="67"/>
      <c r="S50" s="95"/>
      <c r="T50" s="95"/>
      <c r="U50" s="95"/>
      <c r="V50" s="95"/>
      <c r="W50" s="95"/>
      <c r="X50" s="95"/>
      <c r="Y50" s="95"/>
      <c r="Z50" s="95"/>
    </row>
    <row r="51" ht="15.75" customHeight="1">
      <c r="A51" s="67"/>
      <c r="B51" s="95"/>
      <c r="C51" s="95"/>
      <c r="D51" s="95"/>
      <c r="E51" s="67"/>
      <c r="F51" s="67"/>
      <c r="G51" s="67"/>
      <c r="H51" s="67"/>
      <c r="I51" s="67"/>
      <c r="J51" s="67"/>
      <c r="K51" s="67"/>
      <c r="L51" s="67"/>
      <c r="M51" s="67"/>
      <c r="N51" s="67"/>
      <c r="O51" s="67"/>
      <c r="P51" s="67"/>
      <c r="Q51" s="67"/>
      <c r="R51" s="67"/>
      <c r="S51" s="95"/>
      <c r="T51" s="95"/>
      <c r="U51" s="95"/>
      <c r="V51" s="95"/>
      <c r="W51" s="95"/>
      <c r="X51" s="95"/>
      <c r="Y51" s="95"/>
      <c r="Z51" s="95"/>
    </row>
    <row r="52" ht="15.75" customHeight="1">
      <c r="A52" s="67"/>
      <c r="B52" s="95"/>
      <c r="C52" s="95"/>
      <c r="D52" s="95"/>
      <c r="E52" s="67"/>
      <c r="F52" s="67"/>
      <c r="G52" s="67"/>
      <c r="H52" s="67"/>
      <c r="I52" s="67"/>
      <c r="J52" s="67"/>
      <c r="K52" s="67"/>
      <c r="L52" s="67"/>
      <c r="M52" s="67"/>
      <c r="N52" s="67"/>
      <c r="O52" s="67"/>
      <c r="P52" s="67"/>
      <c r="Q52" s="67"/>
      <c r="R52" s="67"/>
      <c r="S52" s="95"/>
      <c r="T52" s="95"/>
      <c r="U52" s="95"/>
      <c r="V52" s="95"/>
      <c r="W52" s="95"/>
      <c r="X52" s="95"/>
      <c r="Y52" s="95"/>
      <c r="Z52" s="95"/>
    </row>
    <row r="53" ht="15.75" customHeight="1">
      <c r="A53" s="67"/>
      <c r="B53" s="95"/>
      <c r="C53" s="95"/>
      <c r="D53" s="95"/>
      <c r="E53" s="67"/>
      <c r="F53" s="67"/>
      <c r="G53" s="67"/>
      <c r="H53" s="67"/>
      <c r="I53" s="67"/>
      <c r="J53" s="67"/>
      <c r="K53" s="67"/>
      <c r="L53" s="67"/>
      <c r="M53" s="67"/>
      <c r="N53" s="67"/>
      <c r="O53" s="67"/>
      <c r="P53" s="67"/>
      <c r="Q53" s="67"/>
      <c r="R53" s="67"/>
      <c r="S53" s="95"/>
      <c r="T53" s="95"/>
      <c r="U53" s="95"/>
      <c r="V53" s="95"/>
      <c r="W53" s="95"/>
      <c r="X53" s="95"/>
      <c r="Y53" s="95"/>
      <c r="Z53" s="95"/>
    </row>
    <row r="54" ht="15.75" customHeight="1">
      <c r="A54" s="67"/>
      <c r="B54" s="95"/>
      <c r="C54" s="95"/>
      <c r="D54" s="95"/>
      <c r="E54" s="67"/>
      <c r="F54" s="67"/>
      <c r="G54" s="67"/>
      <c r="H54" s="67"/>
      <c r="I54" s="67"/>
      <c r="J54" s="67"/>
      <c r="K54" s="67"/>
      <c r="L54" s="67"/>
      <c r="M54" s="67"/>
      <c r="N54" s="67"/>
      <c r="O54" s="67"/>
      <c r="P54" s="67"/>
      <c r="Q54" s="67"/>
      <c r="R54" s="67"/>
      <c r="S54" s="95"/>
      <c r="T54" s="95"/>
      <c r="U54" s="95"/>
      <c r="V54" s="95"/>
      <c r="W54" s="95"/>
      <c r="X54" s="95"/>
      <c r="Y54" s="95"/>
      <c r="Z54" s="95"/>
    </row>
    <row r="55" ht="15.75" customHeight="1">
      <c r="A55" s="67"/>
      <c r="B55" s="95"/>
      <c r="C55" s="95"/>
      <c r="D55" s="95"/>
      <c r="E55" s="67"/>
      <c r="F55" s="67"/>
      <c r="G55" s="67"/>
      <c r="H55" s="67"/>
      <c r="I55" s="67"/>
      <c r="J55" s="67"/>
      <c r="K55" s="67"/>
      <c r="L55" s="67"/>
      <c r="M55" s="67"/>
      <c r="N55" s="67"/>
      <c r="O55" s="67"/>
      <c r="P55" s="67"/>
      <c r="Q55" s="67"/>
      <c r="R55" s="67"/>
      <c r="S55" s="95"/>
      <c r="T55" s="95"/>
      <c r="U55" s="95"/>
      <c r="V55" s="95"/>
      <c r="W55" s="95"/>
      <c r="X55" s="95"/>
      <c r="Y55" s="95"/>
      <c r="Z55" s="95"/>
    </row>
    <row r="56" ht="15.75" customHeight="1">
      <c r="A56" s="67"/>
      <c r="B56" s="95"/>
      <c r="C56" s="95"/>
      <c r="D56" s="95"/>
      <c r="E56" s="67"/>
      <c r="F56" s="67"/>
      <c r="G56" s="67"/>
      <c r="H56" s="67"/>
      <c r="I56" s="67"/>
      <c r="J56" s="67"/>
      <c r="K56" s="67"/>
      <c r="L56" s="67"/>
      <c r="M56" s="67"/>
      <c r="N56" s="67"/>
      <c r="O56" s="67"/>
      <c r="P56" s="67"/>
      <c r="Q56" s="67"/>
      <c r="R56" s="67"/>
      <c r="S56" s="95"/>
      <c r="T56" s="95"/>
      <c r="U56" s="95"/>
      <c r="V56" s="95"/>
      <c r="W56" s="95"/>
      <c r="X56" s="95"/>
      <c r="Y56" s="95"/>
      <c r="Z56" s="95"/>
    </row>
    <row r="57" ht="15.75" customHeight="1">
      <c r="A57" s="67"/>
      <c r="B57" s="95"/>
      <c r="C57" s="95"/>
      <c r="D57" s="95"/>
      <c r="E57" s="67"/>
      <c r="F57" s="67"/>
      <c r="G57" s="67"/>
      <c r="H57" s="67"/>
      <c r="I57" s="67"/>
      <c r="J57" s="67"/>
      <c r="K57" s="67"/>
      <c r="L57" s="67"/>
      <c r="M57" s="67"/>
      <c r="N57" s="67"/>
      <c r="O57" s="67"/>
      <c r="P57" s="67"/>
      <c r="Q57" s="67"/>
      <c r="R57" s="67"/>
      <c r="S57" s="95"/>
      <c r="T57" s="95"/>
      <c r="U57" s="95"/>
      <c r="V57" s="95"/>
      <c r="W57" s="95"/>
      <c r="X57" s="95"/>
      <c r="Y57" s="95"/>
      <c r="Z57" s="95"/>
    </row>
    <row r="58" ht="15.75" customHeight="1">
      <c r="A58" s="67"/>
      <c r="B58" s="95"/>
      <c r="C58" s="95"/>
      <c r="D58" s="95"/>
      <c r="E58" s="67"/>
      <c r="F58" s="67"/>
      <c r="G58" s="67"/>
      <c r="H58" s="67"/>
      <c r="I58" s="67"/>
      <c r="J58" s="67"/>
      <c r="K58" s="67"/>
      <c r="L58" s="67"/>
      <c r="M58" s="67"/>
      <c r="N58" s="67"/>
      <c r="O58" s="67"/>
      <c r="P58" s="67"/>
      <c r="Q58" s="67"/>
      <c r="R58" s="67"/>
      <c r="S58" s="95"/>
      <c r="T58" s="95"/>
      <c r="U58" s="95"/>
      <c r="V58" s="95"/>
      <c r="W58" s="95"/>
      <c r="X58" s="95"/>
      <c r="Y58" s="95"/>
      <c r="Z58" s="95"/>
    </row>
    <row r="59" ht="15.75" customHeight="1">
      <c r="A59" s="67"/>
      <c r="B59" s="95"/>
      <c r="C59" s="95"/>
      <c r="D59" s="95"/>
      <c r="E59" s="67"/>
      <c r="F59" s="67"/>
      <c r="G59" s="67"/>
      <c r="H59" s="67"/>
      <c r="I59" s="67"/>
      <c r="J59" s="67"/>
      <c r="K59" s="67"/>
      <c r="L59" s="67"/>
      <c r="M59" s="67"/>
      <c r="N59" s="67"/>
      <c r="O59" s="67"/>
      <c r="P59" s="67"/>
      <c r="Q59" s="67"/>
      <c r="R59" s="67"/>
      <c r="S59" s="95"/>
      <c r="T59" s="95"/>
      <c r="U59" s="95"/>
      <c r="V59" s="95"/>
      <c r="W59" s="95"/>
      <c r="X59" s="95"/>
      <c r="Y59" s="95"/>
      <c r="Z59" s="95"/>
    </row>
    <row r="60" ht="15.75" customHeight="1">
      <c r="A60" s="67"/>
      <c r="B60" s="95"/>
      <c r="C60" s="95"/>
      <c r="D60" s="95"/>
      <c r="E60" s="67"/>
      <c r="F60" s="67"/>
      <c r="G60" s="67"/>
      <c r="H60" s="67"/>
      <c r="I60" s="67"/>
      <c r="J60" s="67"/>
      <c r="K60" s="67"/>
      <c r="L60" s="67"/>
      <c r="M60" s="67"/>
      <c r="N60" s="67"/>
      <c r="O60" s="67"/>
      <c r="P60" s="67"/>
      <c r="Q60" s="67"/>
      <c r="R60" s="67"/>
      <c r="S60" s="95"/>
      <c r="T60" s="95"/>
      <c r="U60" s="95"/>
      <c r="V60" s="95"/>
      <c r="W60" s="95"/>
      <c r="X60" s="95"/>
      <c r="Y60" s="95"/>
      <c r="Z60" s="95"/>
    </row>
    <row r="61" ht="15.75" customHeight="1">
      <c r="A61" s="67"/>
      <c r="B61" s="95"/>
      <c r="C61" s="95"/>
      <c r="D61" s="95"/>
      <c r="E61" s="67"/>
      <c r="F61" s="67"/>
      <c r="G61" s="67"/>
      <c r="H61" s="67"/>
      <c r="I61" s="67"/>
      <c r="J61" s="67"/>
      <c r="K61" s="67"/>
      <c r="L61" s="67"/>
      <c r="M61" s="67"/>
      <c r="N61" s="67"/>
      <c r="O61" s="67"/>
      <c r="P61" s="67"/>
      <c r="Q61" s="67"/>
      <c r="R61" s="67"/>
      <c r="S61" s="95"/>
      <c r="T61" s="95"/>
      <c r="U61" s="95"/>
      <c r="V61" s="95"/>
      <c r="W61" s="95"/>
      <c r="X61" s="95"/>
      <c r="Y61" s="95"/>
      <c r="Z61" s="95"/>
    </row>
    <row r="62" ht="15.75" customHeight="1">
      <c r="A62" s="67"/>
      <c r="B62" s="95"/>
      <c r="C62" s="95"/>
      <c r="D62" s="95"/>
      <c r="E62" s="67"/>
      <c r="F62" s="67"/>
      <c r="G62" s="67"/>
      <c r="H62" s="67"/>
      <c r="I62" s="67"/>
      <c r="J62" s="67"/>
      <c r="K62" s="67"/>
      <c r="L62" s="67"/>
      <c r="M62" s="67"/>
      <c r="N62" s="67"/>
      <c r="O62" s="67"/>
      <c r="P62" s="67"/>
      <c r="Q62" s="67"/>
      <c r="R62" s="67"/>
      <c r="S62" s="95"/>
      <c r="T62" s="95"/>
      <c r="U62" s="95"/>
      <c r="V62" s="95"/>
      <c r="W62" s="95"/>
      <c r="X62" s="95"/>
      <c r="Y62" s="95"/>
      <c r="Z62" s="95"/>
    </row>
    <row r="63" ht="15.75" customHeight="1">
      <c r="A63" s="67"/>
      <c r="B63" s="95"/>
      <c r="C63" s="95"/>
      <c r="D63" s="95"/>
      <c r="E63" s="67"/>
      <c r="F63" s="67"/>
      <c r="G63" s="67"/>
      <c r="H63" s="67"/>
      <c r="I63" s="67"/>
      <c r="J63" s="67"/>
      <c r="K63" s="67"/>
      <c r="L63" s="67"/>
      <c r="M63" s="67"/>
      <c r="N63" s="67"/>
      <c r="O63" s="67"/>
      <c r="P63" s="67"/>
      <c r="Q63" s="67"/>
      <c r="R63" s="67"/>
      <c r="S63" s="95"/>
      <c r="T63" s="95"/>
      <c r="U63" s="95"/>
      <c r="V63" s="95"/>
      <c r="W63" s="95"/>
      <c r="X63" s="95"/>
      <c r="Y63" s="95"/>
      <c r="Z63" s="95"/>
    </row>
    <row r="64" ht="15.75" customHeight="1">
      <c r="A64" s="67"/>
      <c r="B64" s="95"/>
      <c r="C64" s="95"/>
      <c r="D64" s="95"/>
      <c r="E64" s="67"/>
      <c r="F64" s="67"/>
      <c r="G64" s="67"/>
      <c r="H64" s="67"/>
      <c r="I64" s="67"/>
      <c r="J64" s="67"/>
      <c r="K64" s="67"/>
      <c r="L64" s="67"/>
      <c r="M64" s="67"/>
      <c r="N64" s="67"/>
      <c r="O64" s="67"/>
      <c r="P64" s="67"/>
      <c r="Q64" s="67"/>
      <c r="R64" s="67"/>
      <c r="S64" s="95"/>
      <c r="T64" s="95"/>
      <c r="U64" s="95"/>
      <c r="V64" s="95"/>
      <c r="W64" s="95"/>
      <c r="X64" s="95"/>
      <c r="Y64" s="95"/>
      <c r="Z64" s="95"/>
    </row>
    <row r="65" ht="15.75" customHeight="1">
      <c r="A65" s="67"/>
      <c r="B65" s="95"/>
      <c r="C65" s="95"/>
      <c r="D65" s="95"/>
      <c r="E65" s="67"/>
      <c r="F65" s="67"/>
      <c r="G65" s="67"/>
      <c r="H65" s="67"/>
      <c r="I65" s="67"/>
      <c r="J65" s="67"/>
      <c r="K65" s="67"/>
      <c r="L65" s="67"/>
      <c r="M65" s="67"/>
      <c r="N65" s="67"/>
      <c r="O65" s="67"/>
      <c r="P65" s="67"/>
      <c r="Q65" s="67"/>
      <c r="R65" s="67"/>
      <c r="S65" s="95"/>
      <c r="T65" s="95"/>
      <c r="U65" s="95"/>
      <c r="V65" s="95"/>
      <c r="W65" s="95"/>
      <c r="X65" s="95"/>
      <c r="Y65" s="95"/>
      <c r="Z65" s="95"/>
    </row>
    <row r="66" ht="15.75" customHeight="1">
      <c r="A66" s="67"/>
      <c r="B66" s="95"/>
      <c r="C66" s="95"/>
      <c r="D66" s="95"/>
      <c r="E66" s="67"/>
      <c r="F66" s="67"/>
      <c r="G66" s="67"/>
      <c r="H66" s="67"/>
      <c r="I66" s="67"/>
      <c r="J66" s="67"/>
      <c r="K66" s="67"/>
      <c r="L66" s="67"/>
      <c r="M66" s="67"/>
      <c r="N66" s="67"/>
      <c r="O66" s="67"/>
      <c r="P66" s="67"/>
      <c r="Q66" s="67"/>
      <c r="R66" s="67"/>
      <c r="S66" s="95"/>
      <c r="T66" s="95"/>
      <c r="U66" s="95"/>
      <c r="V66" s="95"/>
      <c r="W66" s="95"/>
      <c r="X66" s="95"/>
      <c r="Y66" s="95"/>
      <c r="Z66" s="95"/>
    </row>
    <row r="67" ht="15.75" customHeight="1">
      <c r="A67" s="67"/>
      <c r="B67" s="95"/>
      <c r="C67" s="95"/>
      <c r="D67" s="95"/>
      <c r="E67" s="67"/>
      <c r="F67" s="67"/>
      <c r="G67" s="67"/>
      <c r="H67" s="67"/>
      <c r="I67" s="67"/>
      <c r="J67" s="67"/>
      <c r="K67" s="67"/>
      <c r="L67" s="67"/>
      <c r="M67" s="67"/>
      <c r="N67" s="67"/>
      <c r="O67" s="67"/>
      <c r="P67" s="67"/>
      <c r="Q67" s="67"/>
      <c r="R67" s="67"/>
      <c r="S67" s="95"/>
      <c r="T67" s="95"/>
      <c r="U67" s="95"/>
      <c r="V67" s="95"/>
      <c r="W67" s="95"/>
      <c r="X67" s="95"/>
      <c r="Y67" s="95"/>
      <c r="Z67" s="95"/>
    </row>
    <row r="68" ht="15.75" customHeight="1">
      <c r="A68" s="67"/>
      <c r="B68" s="95"/>
      <c r="C68" s="95"/>
      <c r="D68" s="95"/>
      <c r="E68" s="67"/>
      <c r="F68" s="67"/>
      <c r="G68" s="67"/>
      <c r="H68" s="67"/>
      <c r="I68" s="67"/>
      <c r="J68" s="67"/>
      <c r="K68" s="67"/>
      <c r="L68" s="67"/>
      <c r="M68" s="67"/>
      <c r="N68" s="67"/>
      <c r="O68" s="67"/>
      <c r="P68" s="67"/>
      <c r="Q68" s="67"/>
      <c r="R68" s="67"/>
      <c r="S68" s="95"/>
      <c r="T68" s="95"/>
      <c r="U68" s="95"/>
      <c r="V68" s="95"/>
      <c r="W68" s="95"/>
      <c r="X68" s="95"/>
      <c r="Y68" s="95"/>
      <c r="Z68" s="95"/>
    </row>
    <row r="69" ht="15.75" customHeight="1">
      <c r="A69" s="67"/>
      <c r="B69" s="95"/>
      <c r="C69" s="95"/>
      <c r="D69" s="95"/>
      <c r="E69" s="67"/>
      <c r="F69" s="67"/>
      <c r="G69" s="67"/>
      <c r="H69" s="67"/>
      <c r="I69" s="67"/>
      <c r="J69" s="67"/>
      <c r="K69" s="67"/>
      <c r="L69" s="67"/>
      <c r="M69" s="67"/>
      <c r="N69" s="67"/>
      <c r="O69" s="67"/>
      <c r="P69" s="67"/>
      <c r="Q69" s="67"/>
      <c r="R69" s="67"/>
      <c r="S69" s="95"/>
      <c r="T69" s="95"/>
      <c r="U69" s="95"/>
      <c r="V69" s="95"/>
      <c r="W69" s="95"/>
      <c r="X69" s="95"/>
      <c r="Y69" s="95"/>
      <c r="Z69" s="95"/>
    </row>
    <row r="70" ht="15.75" customHeight="1">
      <c r="A70" s="67"/>
      <c r="B70" s="95"/>
      <c r="C70" s="95"/>
      <c r="D70" s="95"/>
      <c r="E70" s="67"/>
      <c r="F70" s="67"/>
      <c r="G70" s="67"/>
      <c r="H70" s="67"/>
      <c r="I70" s="67"/>
      <c r="J70" s="67"/>
      <c r="K70" s="67"/>
      <c r="L70" s="67"/>
      <c r="M70" s="67"/>
      <c r="N70" s="67"/>
      <c r="O70" s="67"/>
      <c r="P70" s="67"/>
      <c r="Q70" s="67"/>
      <c r="R70" s="67"/>
      <c r="S70" s="95"/>
      <c r="T70" s="95"/>
      <c r="U70" s="95"/>
      <c r="V70" s="95"/>
      <c r="W70" s="95"/>
      <c r="X70" s="95"/>
      <c r="Y70" s="95"/>
      <c r="Z70" s="95"/>
    </row>
    <row r="71" ht="15.75" customHeight="1">
      <c r="A71" s="67"/>
      <c r="B71" s="95"/>
      <c r="C71" s="95"/>
      <c r="D71" s="95"/>
      <c r="E71" s="67"/>
      <c r="F71" s="67"/>
      <c r="G71" s="67"/>
      <c r="H71" s="67"/>
      <c r="I71" s="67"/>
      <c r="J71" s="67"/>
      <c r="K71" s="67"/>
      <c r="L71" s="67"/>
      <c r="M71" s="67"/>
      <c r="N71" s="67"/>
      <c r="O71" s="67"/>
      <c r="P71" s="67"/>
      <c r="Q71" s="67"/>
      <c r="R71" s="67"/>
      <c r="S71" s="95"/>
      <c r="T71" s="95"/>
      <c r="U71" s="95"/>
      <c r="V71" s="95"/>
      <c r="W71" s="95"/>
      <c r="X71" s="95"/>
      <c r="Y71" s="95"/>
      <c r="Z71" s="95"/>
    </row>
    <row r="72" ht="15.75" customHeight="1">
      <c r="A72" s="67"/>
      <c r="B72" s="95"/>
      <c r="C72" s="95"/>
      <c r="D72" s="95"/>
      <c r="E72" s="67"/>
      <c r="F72" s="67"/>
      <c r="G72" s="67"/>
      <c r="H72" s="67"/>
      <c r="I72" s="67"/>
      <c r="J72" s="67"/>
      <c r="K72" s="67"/>
      <c r="L72" s="67"/>
      <c r="M72" s="67"/>
      <c r="N72" s="67"/>
      <c r="O72" s="67"/>
      <c r="P72" s="67"/>
      <c r="Q72" s="67"/>
      <c r="R72" s="67"/>
      <c r="S72" s="95"/>
      <c r="T72" s="95"/>
      <c r="U72" s="95"/>
      <c r="V72" s="95"/>
      <c r="W72" s="95"/>
      <c r="X72" s="95"/>
      <c r="Y72" s="95"/>
      <c r="Z72" s="95"/>
    </row>
    <row r="73" ht="15.75" customHeight="1">
      <c r="A73" s="67"/>
      <c r="B73" s="95"/>
      <c r="C73" s="95"/>
      <c r="D73" s="95"/>
      <c r="E73" s="67"/>
      <c r="F73" s="67"/>
      <c r="G73" s="67"/>
      <c r="H73" s="67"/>
      <c r="I73" s="67"/>
      <c r="J73" s="67"/>
      <c r="K73" s="67"/>
      <c r="L73" s="67"/>
      <c r="M73" s="67"/>
      <c r="N73" s="67"/>
      <c r="O73" s="67"/>
      <c r="P73" s="67"/>
      <c r="Q73" s="67"/>
      <c r="R73" s="67"/>
      <c r="S73" s="95"/>
      <c r="T73" s="95"/>
      <c r="U73" s="95"/>
      <c r="V73" s="95"/>
      <c r="W73" s="95"/>
      <c r="X73" s="95"/>
      <c r="Y73" s="95"/>
      <c r="Z73" s="95"/>
    </row>
    <row r="74" ht="15.75" customHeight="1">
      <c r="A74" s="67"/>
      <c r="B74" s="95"/>
      <c r="C74" s="95"/>
      <c r="D74" s="95"/>
      <c r="E74" s="67"/>
      <c r="F74" s="67"/>
      <c r="G74" s="67"/>
      <c r="H74" s="67"/>
      <c r="I74" s="67"/>
      <c r="J74" s="67"/>
      <c r="K74" s="67"/>
      <c r="L74" s="67"/>
      <c r="M74" s="67"/>
      <c r="N74" s="67"/>
      <c r="O74" s="67"/>
      <c r="P74" s="67"/>
      <c r="Q74" s="67"/>
      <c r="R74" s="67"/>
      <c r="S74" s="95"/>
      <c r="T74" s="95"/>
      <c r="U74" s="95"/>
      <c r="V74" s="95"/>
      <c r="W74" s="95"/>
      <c r="X74" s="95"/>
      <c r="Y74" s="95"/>
      <c r="Z74" s="95"/>
    </row>
    <row r="75" ht="15.75" customHeight="1">
      <c r="A75" s="67"/>
      <c r="B75" s="95"/>
      <c r="C75" s="95"/>
      <c r="D75" s="95"/>
      <c r="E75" s="67"/>
      <c r="F75" s="67"/>
      <c r="G75" s="67"/>
      <c r="H75" s="67"/>
      <c r="I75" s="67"/>
      <c r="J75" s="67"/>
      <c r="K75" s="67"/>
      <c r="L75" s="67"/>
      <c r="M75" s="67"/>
      <c r="N75" s="67"/>
      <c r="O75" s="67"/>
      <c r="P75" s="67"/>
      <c r="Q75" s="67"/>
      <c r="R75" s="67"/>
      <c r="S75" s="95"/>
      <c r="T75" s="95"/>
      <c r="U75" s="95"/>
      <c r="V75" s="95"/>
      <c r="W75" s="95"/>
      <c r="X75" s="95"/>
      <c r="Y75" s="95"/>
      <c r="Z75" s="95"/>
    </row>
    <row r="76" ht="15.75" customHeight="1">
      <c r="A76" s="67"/>
      <c r="B76" s="95"/>
      <c r="C76" s="95"/>
      <c r="D76" s="95"/>
      <c r="E76" s="67"/>
      <c r="F76" s="67"/>
      <c r="G76" s="67"/>
      <c r="H76" s="67"/>
      <c r="I76" s="67"/>
      <c r="J76" s="67"/>
      <c r="K76" s="67"/>
      <c r="L76" s="67"/>
      <c r="M76" s="67"/>
      <c r="N76" s="67"/>
      <c r="O76" s="67"/>
      <c r="P76" s="67"/>
      <c r="Q76" s="67"/>
      <c r="R76" s="67"/>
      <c r="S76" s="95"/>
      <c r="T76" s="95"/>
      <c r="U76" s="95"/>
      <c r="V76" s="95"/>
      <c r="W76" s="95"/>
      <c r="X76" s="95"/>
      <c r="Y76" s="95"/>
      <c r="Z76" s="95"/>
    </row>
    <row r="77" ht="15.75" customHeight="1">
      <c r="A77" s="67"/>
      <c r="B77" s="95"/>
      <c r="C77" s="95"/>
      <c r="D77" s="95"/>
      <c r="E77" s="67"/>
      <c r="F77" s="67"/>
      <c r="G77" s="67"/>
      <c r="H77" s="67"/>
      <c r="I77" s="67"/>
      <c r="J77" s="67"/>
      <c r="K77" s="67"/>
      <c r="L77" s="67"/>
      <c r="M77" s="67"/>
      <c r="N77" s="67"/>
      <c r="O77" s="67"/>
      <c r="P77" s="67"/>
      <c r="Q77" s="67"/>
      <c r="R77" s="67"/>
      <c r="S77" s="95"/>
      <c r="T77" s="95"/>
      <c r="U77" s="95"/>
      <c r="V77" s="95"/>
      <c r="W77" s="95"/>
      <c r="X77" s="95"/>
      <c r="Y77" s="95"/>
      <c r="Z77" s="95"/>
    </row>
    <row r="78" ht="15.75" customHeight="1">
      <c r="A78" s="67"/>
      <c r="B78" s="95"/>
      <c r="C78" s="95"/>
      <c r="D78" s="95"/>
      <c r="E78" s="67"/>
      <c r="F78" s="67"/>
      <c r="G78" s="67"/>
      <c r="H78" s="67"/>
      <c r="I78" s="67"/>
      <c r="J78" s="67"/>
      <c r="K78" s="67"/>
      <c r="L78" s="67"/>
      <c r="M78" s="67"/>
      <c r="N78" s="67"/>
      <c r="O78" s="67"/>
      <c r="P78" s="67"/>
      <c r="Q78" s="67"/>
      <c r="R78" s="67"/>
      <c r="S78" s="95"/>
      <c r="T78" s="95"/>
      <c r="U78" s="95"/>
      <c r="V78" s="95"/>
      <c r="W78" s="95"/>
      <c r="X78" s="95"/>
      <c r="Y78" s="95"/>
      <c r="Z78" s="95"/>
    </row>
    <row r="79" ht="15.75" customHeight="1">
      <c r="A79" s="67"/>
      <c r="B79" s="95"/>
      <c r="C79" s="95"/>
      <c r="D79" s="95"/>
      <c r="E79" s="67"/>
      <c r="F79" s="67"/>
      <c r="G79" s="67"/>
      <c r="H79" s="67"/>
      <c r="I79" s="67"/>
      <c r="J79" s="67"/>
      <c r="K79" s="67"/>
      <c r="L79" s="67"/>
      <c r="M79" s="67"/>
      <c r="N79" s="67"/>
      <c r="O79" s="67"/>
      <c r="P79" s="67"/>
      <c r="Q79" s="67"/>
      <c r="R79" s="67"/>
      <c r="S79" s="95"/>
      <c r="T79" s="95"/>
      <c r="U79" s="95"/>
      <c r="V79" s="95"/>
      <c r="W79" s="95"/>
      <c r="X79" s="95"/>
      <c r="Y79" s="95"/>
      <c r="Z79" s="95"/>
    </row>
    <row r="80" ht="15.75" customHeight="1">
      <c r="A80" s="67"/>
      <c r="B80" s="95"/>
      <c r="C80" s="95"/>
      <c r="D80" s="95"/>
      <c r="E80" s="67"/>
      <c r="F80" s="67"/>
      <c r="G80" s="67"/>
      <c r="H80" s="67"/>
      <c r="I80" s="67"/>
      <c r="J80" s="67"/>
      <c r="K80" s="67"/>
      <c r="L80" s="67"/>
      <c r="M80" s="67"/>
      <c r="N80" s="67"/>
      <c r="O80" s="67"/>
      <c r="P80" s="67"/>
      <c r="Q80" s="67"/>
      <c r="R80" s="67"/>
      <c r="S80" s="95"/>
      <c r="T80" s="95"/>
      <c r="U80" s="95"/>
      <c r="V80" s="95"/>
      <c r="W80" s="95"/>
      <c r="X80" s="95"/>
      <c r="Y80" s="95"/>
      <c r="Z80" s="95"/>
    </row>
    <row r="81" ht="15.75" customHeight="1">
      <c r="A81" s="67"/>
      <c r="B81" s="95"/>
      <c r="C81" s="95"/>
      <c r="D81" s="95"/>
      <c r="E81" s="67"/>
      <c r="F81" s="67"/>
      <c r="G81" s="67"/>
      <c r="H81" s="67"/>
      <c r="I81" s="67"/>
      <c r="J81" s="67"/>
      <c r="K81" s="67"/>
      <c r="L81" s="67"/>
      <c r="M81" s="67"/>
      <c r="N81" s="67"/>
      <c r="O81" s="67"/>
      <c r="P81" s="67"/>
      <c r="Q81" s="67"/>
      <c r="R81" s="67"/>
      <c r="S81" s="95"/>
      <c r="T81" s="95"/>
      <c r="U81" s="95"/>
      <c r="V81" s="95"/>
      <c r="W81" s="95"/>
      <c r="X81" s="95"/>
      <c r="Y81" s="95"/>
      <c r="Z81" s="95"/>
    </row>
    <row r="82" ht="15.75" customHeight="1">
      <c r="A82" s="67"/>
      <c r="B82" s="95"/>
      <c r="C82" s="95"/>
      <c r="D82" s="95"/>
      <c r="E82" s="67"/>
      <c r="F82" s="67"/>
      <c r="G82" s="67"/>
      <c r="H82" s="67"/>
      <c r="I82" s="67"/>
      <c r="J82" s="67"/>
      <c r="K82" s="67"/>
      <c r="L82" s="67"/>
      <c r="M82" s="67"/>
      <c r="N82" s="67"/>
      <c r="O82" s="67"/>
      <c r="P82" s="67"/>
      <c r="Q82" s="67"/>
      <c r="R82" s="67"/>
      <c r="S82" s="95"/>
      <c r="T82" s="95"/>
      <c r="U82" s="95"/>
      <c r="V82" s="95"/>
      <c r="W82" s="95"/>
      <c r="X82" s="95"/>
      <c r="Y82" s="95"/>
      <c r="Z82" s="95"/>
    </row>
    <row r="83" ht="15.75" customHeight="1">
      <c r="A83" s="67"/>
      <c r="B83" s="95"/>
      <c r="C83" s="95"/>
      <c r="D83" s="95"/>
      <c r="E83" s="67"/>
      <c r="F83" s="67"/>
      <c r="G83" s="67"/>
      <c r="H83" s="67"/>
      <c r="I83" s="67"/>
      <c r="J83" s="67"/>
      <c r="K83" s="67"/>
      <c r="L83" s="67"/>
      <c r="M83" s="67"/>
      <c r="N83" s="67"/>
      <c r="O83" s="67"/>
      <c r="P83" s="67"/>
      <c r="Q83" s="67"/>
      <c r="R83" s="67"/>
      <c r="S83" s="95"/>
      <c r="T83" s="95"/>
      <c r="U83" s="95"/>
      <c r="V83" s="95"/>
      <c r="W83" s="95"/>
      <c r="X83" s="95"/>
      <c r="Y83" s="95"/>
      <c r="Z83" s="95"/>
    </row>
    <row r="84" ht="15.75" customHeight="1">
      <c r="A84" s="67"/>
      <c r="B84" s="95"/>
      <c r="C84" s="95"/>
      <c r="D84" s="95"/>
      <c r="E84" s="67"/>
      <c r="F84" s="67"/>
      <c r="G84" s="67"/>
      <c r="H84" s="67"/>
      <c r="I84" s="67"/>
      <c r="J84" s="67"/>
      <c r="K84" s="67"/>
      <c r="L84" s="67"/>
      <c r="M84" s="67"/>
      <c r="N84" s="67"/>
      <c r="O84" s="67"/>
      <c r="P84" s="67"/>
      <c r="Q84" s="67"/>
      <c r="R84" s="67"/>
      <c r="S84" s="95"/>
      <c r="T84" s="95"/>
      <c r="U84" s="95"/>
      <c r="V84" s="95"/>
      <c r="W84" s="95"/>
      <c r="X84" s="95"/>
      <c r="Y84" s="95"/>
      <c r="Z84" s="95"/>
    </row>
    <row r="85" ht="15.75" customHeight="1">
      <c r="A85" s="67"/>
      <c r="B85" s="95"/>
      <c r="C85" s="95"/>
      <c r="D85" s="95"/>
      <c r="E85" s="67"/>
      <c r="F85" s="67"/>
      <c r="G85" s="67"/>
      <c r="H85" s="67"/>
      <c r="I85" s="67"/>
      <c r="J85" s="67"/>
      <c r="K85" s="67"/>
      <c r="L85" s="67"/>
      <c r="M85" s="67"/>
      <c r="N85" s="67"/>
      <c r="O85" s="67"/>
      <c r="P85" s="67"/>
      <c r="Q85" s="67"/>
      <c r="R85" s="67"/>
      <c r="S85" s="95"/>
      <c r="T85" s="95"/>
      <c r="U85" s="95"/>
      <c r="V85" s="95"/>
      <c r="W85" s="95"/>
      <c r="X85" s="95"/>
      <c r="Y85" s="95"/>
      <c r="Z85" s="95"/>
    </row>
    <row r="86" ht="15.75" customHeight="1">
      <c r="A86" s="67"/>
      <c r="B86" s="95"/>
      <c r="C86" s="95"/>
      <c r="D86" s="95"/>
      <c r="E86" s="67"/>
      <c r="F86" s="67"/>
      <c r="G86" s="67"/>
      <c r="H86" s="67"/>
      <c r="I86" s="67"/>
      <c r="J86" s="67"/>
      <c r="K86" s="67"/>
      <c r="L86" s="67"/>
      <c r="M86" s="67"/>
      <c r="N86" s="67"/>
      <c r="O86" s="67"/>
      <c r="P86" s="67"/>
      <c r="Q86" s="67"/>
      <c r="R86" s="67"/>
      <c r="S86" s="95"/>
      <c r="T86" s="95"/>
      <c r="U86" s="95"/>
      <c r="V86" s="95"/>
      <c r="W86" s="95"/>
      <c r="X86" s="95"/>
      <c r="Y86" s="95"/>
      <c r="Z86" s="95"/>
    </row>
    <row r="87" ht="15.75" customHeight="1">
      <c r="A87" s="67"/>
      <c r="B87" s="95"/>
      <c r="C87" s="95"/>
      <c r="D87" s="95"/>
      <c r="E87" s="67"/>
      <c r="F87" s="67"/>
      <c r="G87" s="67"/>
      <c r="H87" s="67"/>
      <c r="I87" s="67"/>
      <c r="J87" s="67"/>
      <c r="K87" s="67"/>
      <c r="L87" s="67"/>
      <c r="M87" s="67"/>
      <c r="N87" s="67"/>
      <c r="O87" s="67"/>
      <c r="P87" s="67"/>
      <c r="Q87" s="67"/>
      <c r="R87" s="67"/>
      <c r="S87" s="95"/>
      <c r="T87" s="95"/>
      <c r="U87" s="95"/>
      <c r="V87" s="95"/>
      <c r="W87" s="95"/>
      <c r="X87" s="95"/>
      <c r="Y87" s="95"/>
      <c r="Z87" s="95"/>
    </row>
    <row r="88" ht="15.75" customHeight="1">
      <c r="A88" s="67"/>
      <c r="B88" s="95"/>
      <c r="C88" s="95"/>
      <c r="D88" s="95"/>
      <c r="E88" s="67"/>
      <c r="F88" s="67"/>
      <c r="G88" s="67"/>
      <c r="H88" s="67"/>
      <c r="I88" s="67"/>
      <c r="J88" s="67"/>
      <c r="K88" s="67"/>
      <c r="L88" s="67"/>
      <c r="M88" s="67"/>
      <c r="N88" s="67"/>
      <c r="O88" s="67"/>
      <c r="P88" s="67"/>
      <c r="Q88" s="67"/>
      <c r="R88" s="67"/>
      <c r="S88" s="95"/>
      <c r="T88" s="95"/>
      <c r="U88" s="95"/>
      <c r="V88" s="95"/>
      <c r="W88" s="95"/>
      <c r="X88" s="95"/>
      <c r="Y88" s="95"/>
      <c r="Z88" s="95"/>
    </row>
    <row r="89" ht="15.75" customHeight="1">
      <c r="A89" s="67"/>
      <c r="B89" s="95"/>
      <c r="C89" s="95"/>
      <c r="D89" s="95"/>
      <c r="E89" s="67"/>
      <c r="F89" s="67"/>
      <c r="G89" s="67"/>
      <c r="H89" s="67"/>
      <c r="I89" s="67"/>
      <c r="J89" s="67"/>
      <c r="K89" s="67"/>
      <c r="L89" s="67"/>
      <c r="M89" s="67"/>
      <c r="N89" s="67"/>
      <c r="O89" s="67"/>
      <c r="P89" s="67"/>
      <c r="Q89" s="67"/>
      <c r="R89" s="67"/>
      <c r="S89" s="95"/>
      <c r="T89" s="95"/>
      <c r="U89" s="95"/>
      <c r="V89" s="95"/>
      <c r="W89" s="95"/>
      <c r="X89" s="95"/>
      <c r="Y89" s="95"/>
      <c r="Z89" s="95"/>
    </row>
    <row r="90" ht="15.75" customHeight="1">
      <c r="A90" s="67"/>
      <c r="B90" s="95"/>
      <c r="C90" s="95"/>
      <c r="D90" s="95"/>
      <c r="E90" s="67"/>
      <c r="F90" s="67"/>
      <c r="G90" s="67"/>
      <c r="H90" s="67"/>
      <c r="I90" s="67"/>
      <c r="J90" s="67"/>
      <c r="K90" s="67"/>
      <c r="L90" s="67"/>
      <c r="M90" s="67"/>
      <c r="N90" s="67"/>
      <c r="O90" s="67"/>
      <c r="P90" s="67"/>
      <c r="Q90" s="67"/>
      <c r="R90" s="67"/>
      <c r="S90" s="95"/>
      <c r="T90" s="95"/>
      <c r="U90" s="95"/>
      <c r="V90" s="95"/>
      <c r="W90" s="95"/>
      <c r="X90" s="95"/>
      <c r="Y90" s="95"/>
      <c r="Z90" s="95"/>
    </row>
    <row r="91" ht="15.75" customHeight="1">
      <c r="A91" s="67"/>
      <c r="B91" s="95"/>
      <c r="C91" s="95"/>
      <c r="D91" s="95"/>
      <c r="E91" s="67"/>
      <c r="F91" s="67"/>
      <c r="G91" s="67"/>
      <c r="H91" s="67"/>
      <c r="I91" s="67"/>
      <c r="J91" s="67"/>
      <c r="K91" s="67"/>
      <c r="L91" s="67"/>
      <c r="M91" s="67"/>
      <c r="N91" s="67"/>
      <c r="O91" s="67"/>
      <c r="P91" s="67"/>
      <c r="Q91" s="67"/>
      <c r="R91" s="67"/>
      <c r="S91" s="95"/>
      <c r="T91" s="95"/>
      <c r="U91" s="95"/>
      <c r="V91" s="95"/>
      <c r="W91" s="95"/>
      <c r="X91" s="95"/>
      <c r="Y91" s="95"/>
      <c r="Z91" s="95"/>
    </row>
    <row r="92" ht="15.75" customHeight="1">
      <c r="A92" s="67"/>
      <c r="B92" s="95"/>
      <c r="C92" s="95"/>
      <c r="D92" s="95"/>
      <c r="E92" s="67"/>
      <c r="F92" s="67"/>
      <c r="G92" s="67"/>
      <c r="H92" s="67"/>
      <c r="I92" s="67"/>
      <c r="J92" s="67"/>
      <c r="K92" s="67"/>
      <c r="L92" s="67"/>
      <c r="M92" s="67"/>
      <c r="N92" s="67"/>
      <c r="O92" s="67"/>
      <c r="P92" s="67"/>
      <c r="Q92" s="67"/>
      <c r="R92" s="67"/>
      <c r="S92" s="95"/>
      <c r="T92" s="95"/>
      <c r="U92" s="95"/>
      <c r="V92" s="95"/>
      <c r="W92" s="95"/>
      <c r="X92" s="95"/>
      <c r="Y92" s="95"/>
      <c r="Z92" s="95"/>
    </row>
    <row r="93" ht="15.75" customHeight="1">
      <c r="A93" s="67"/>
      <c r="B93" s="95"/>
      <c r="C93" s="95"/>
      <c r="D93" s="95"/>
      <c r="E93" s="67"/>
      <c r="F93" s="67"/>
      <c r="G93" s="67"/>
      <c r="H93" s="67"/>
      <c r="I93" s="67"/>
      <c r="J93" s="67"/>
      <c r="K93" s="67"/>
      <c r="L93" s="67"/>
      <c r="M93" s="67"/>
      <c r="N93" s="67"/>
      <c r="O93" s="67"/>
      <c r="P93" s="67"/>
      <c r="Q93" s="67"/>
      <c r="R93" s="67"/>
      <c r="S93" s="95"/>
      <c r="T93" s="95"/>
      <c r="U93" s="95"/>
      <c r="V93" s="95"/>
      <c r="W93" s="95"/>
      <c r="X93" s="95"/>
      <c r="Y93" s="95"/>
      <c r="Z93" s="95"/>
    </row>
    <row r="94" ht="15.75" customHeight="1">
      <c r="A94" s="67"/>
      <c r="B94" s="95"/>
      <c r="C94" s="95"/>
      <c r="D94" s="95"/>
      <c r="E94" s="67"/>
      <c r="F94" s="67"/>
      <c r="G94" s="67"/>
      <c r="H94" s="67"/>
      <c r="I94" s="67"/>
      <c r="J94" s="67"/>
      <c r="K94" s="67"/>
      <c r="L94" s="67"/>
      <c r="M94" s="67"/>
      <c r="N94" s="67"/>
      <c r="O94" s="67"/>
      <c r="P94" s="67"/>
      <c r="Q94" s="67"/>
      <c r="R94" s="67"/>
      <c r="S94" s="95"/>
      <c r="T94" s="95"/>
      <c r="U94" s="95"/>
      <c r="V94" s="95"/>
      <c r="W94" s="95"/>
      <c r="X94" s="95"/>
      <c r="Y94" s="95"/>
      <c r="Z94" s="95"/>
    </row>
    <row r="95" ht="15.75" customHeight="1">
      <c r="A95" s="67"/>
      <c r="B95" s="95"/>
      <c r="C95" s="95"/>
      <c r="D95" s="95"/>
      <c r="E95" s="67"/>
      <c r="F95" s="67"/>
      <c r="G95" s="67"/>
      <c r="H95" s="67"/>
      <c r="I95" s="67"/>
      <c r="J95" s="67"/>
      <c r="K95" s="67"/>
      <c r="L95" s="67"/>
      <c r="M95" s="67"/>
      <c r="N95" s="67"/>
      <c r="O95" s="67"/>
      <c r="P95" s="67"/>
      <c r="Q95" s="67"/>
      <c r="R95" s="67"/>
      <c r="S95" s="95"/>
      <c r="T95" s="95"/>
      <c r="U95" s="95"/>
      <c r="V95" s="95"/>
      <c r="W95" s="95"/>
      <c r="X95" s="95"/>
      <c r="Y95" s="95"/>
      <c r="Z95" s="95"/>
    </row>
    <row r="96" ht="15.75" customHeight="1">
      <c r="A96" s="67"/>
      <c r="B96" s="95"/>
      <c r="C96" s="95"/>
      <c r="D96" s="95"/>
      <c r="E96" s="67"/>
      <c r="F96" s="67"/>
      <c r="G96" s="67"/>
      <c r="H96" s="67"/>
      <c r="I96" s="67"/>
      <c r="J96" s="67"/>
      <c r="K96" s="67"/>
      <c r="L96" s="67"/>
      <c r="M96" s="67"/>
      <c r="N96" s="67"/>
      <c r="O96" s="67"/>
      <c r="P96" s="67"/>
      <c r="Q96" s="67"/>
      <c r="R96" s="67"/>
      <c r="S96" s="95"/>
      <c r="T96" s="95"/>
      <c r="U96" s="95"/>
      <c r="V96" s="95"/>
      <c r="W96" s="95"/>
      <c r="X96" s="95"/>
      <c r="Y96" s="95"/>
      <c r="Z96" s="95"/>
    </row>
    <row r="97" ht="15.75" customHeight="1">
      <c r="A97" s="67"/>
      <c r="B97" s="95"/>
      <c r="C97" s="95"/>
      <c r="D97" s="95"/>
      <c r="E97" s="67"/>
      <c r="F97" s="67"/>
      <c r="G97" s="67"/>
      <c r="H97" s="67"/>
      <c r="I97" s="67"/>
      <c r="J97" s="67"/>
      <c r="K97" s="67"/>
      <c r="L97" s="67"/>
      <c r="M97" s="67"/>
      <c r="N97" s="67"/>
      <c r="O97" s="67"/>
      <c r="P97" s="67"/>
      <c r="Q97" s="67"/>
      <c r="R97" s="67"/>
      <c r="S97" s="95"/>
      <c r="T97" s="95"/>
      <c r="U97" s="95"/>
      <c r="V97" s="95"/>
      <c r="W97" s="95"/>
      <c r="X97" s="95"/>
      <c r="Y97" s="95"/>
      <c r="Z97" s="95"/>
    </row>
    <row r="98" ht="15.75" customHeight="1">
      <c r="A98" s="67"/>
      <c r="B98" s="95"/>
      <c r="C98" s="95"/>
      <c r="D98" s="95"/>
      <c r="E98" s="67"/>
      <c r="F98" s="67"/>
      <c r="G98" s="67"/>
      <c r="H98" s="67"/>
      <c r="I98" s="67"/>
      <c r="J98" s="67"/>
      <c r="K98" s="67"/>
      <c r="L98" s="67"/>
      <c r="M98" s="67"/>
      <c r="N98" s="67"/>
      <c r="O98" s="67"/>
      <c r="P98" s="67"/>
      <c r="Q98" s="67"/>
      <c r="R98" s="67"/>
      <c r="S98" s="95"/>
      <c r="T98" s="95"/>
      <c r="U98" s="95"/>
      <c r="V98" s="95"/>
      <c r="W98" s="95"/>
      <c r="X98" s="95"/>
      <c r="Y98" s="95"/>
      <c r="Z98" s="95"/>
    </row>
    <row r="99" ht="15.75" customHeight="1">
      <c r="A99" s="67"/>
      <c r="B99" s="95"/>
      <c r="C99" s="95"/>
      <c r="D99" s="95"/>
      <c r="E99" s="67"/>
      <c r="F99" s="67"/>
      <c r="G99" s="67"/>
      <c r="H99" s="67"/>
      <c r="I99" s="67"/>
      <c r="J99" s="67"/>
      <c r="K99" s="67"/>
      <c r="L99" s="67"/>
      <c r="M99" s="67"/>
      <c r="N99" s="67"/>
      <c r="O99" s="67"/>
      <c r="P99" s="67"/>
      <c r="Q99" s="67"/>
      <c r="R99" s="67"/>
      <c r="S99" s="95"/>
      <c r="T99" s="95"/>
      <c r="U99" s="95"/>
      <c r="V99" s="95"/>
      <c r="W99" s="95"/>
      <c r="X99" s="95"/>
      <c r="Y99" s="95"/>
      <c r="Z99" s="95"/>
    </row>
    <row r="100" ht="15.75" customHeight="1">
      <c r="A100" s="67"/>
      <c r="B100" s="95"/>
      <c r="C100" s="95"/>
      <c r="D100" s="95"/>
      <c r="E100" s="67"/>
      <c r="F100" s="67"/>
      <c r="G100" s="67"/>
      <c r="H100" s="67"/>
      <c r="I100" s="67"/>
      <c r="J100" s="67"/>
      <c r="K100" s="67"/>
      <c r="L100" s="67"/>
      <c r="M100" s="67"/>
      <c r="N100" s="67"/>
      <c r="O100" s="67"/>
      <c r="P100" s="67"/>
      <c r="Q100" s="67"/>
      <c r="R100" s="67"/>
      <c r="S100" s="95"/>
      <c r="T100" s="95"/>
      <c r="U100" s="95"/>
      <c r="V100" s="95"/>
      <c r="W100" s="95"/>
      <c r="X100" s="95"/>
      <c r="Y100" s="95"/>
      <c r="Z100" s="95"/>
    </row>
    <row r="101" ht="15.75" customHeight="1">
      <c r="A101" s="67"/>
      <c r="B101" s="95"/>
      <c r="C101" s="95"/>
      <c r="D101" s="95"/>
      <c r="E101" s="67"/>
      <c r="F101" s="67"/>
      <c r="G101" s="67"/>
      <c r="H101" s="67"/>
      <c r="I101" s="67"/>
      <c r="J101" s="67"/>
      <c r="K101" s="67"/>
      <c r="L101" s="67"/>
      <c r="M101" s="67"/>
      <c r="N101" s="67"/>
      <c r="O101" s="67"/>
      <c r="P101" s="67"/>
      <c r="Q101" s="67"/>
      <c r="R101" s="67"/>
      <c r="S101" s="95"/>
      <c r="T101" s="95"/>
      <c r="U101" s="95"/>
      <c r="V101" s="95"/>
      <c r="W101" s="95"/>
      <c r="X101" s="95"/>
      <c r="Y101" s="95"/>
      <c r="Z101" s="95"/>
    </row>
    <row r="102" ht="15.75" customHeight="1">
      <c r="A102" s="67"/>
      <c r="B102" s="95"/>
      <c r="C102" s="95"/>
      <c r="D102" s="95"/>
      <c r="E102" s="67"/>
      <c r="F102" s="67"/>
      <c r="G102" s="67"/>
      <c r="H102" s="67"/>
      <c r="I102" s="67"/>
      <c r="J102" s="67"/>
      <c r="K102" s="67"/>
      <c r="L102" s="67"/>
      <c r="M102" s="67"/>
      <c r="N102" s="67"/>
      <c r="O102" s="67"/>
      <c r="P102" s="67"/>
      <c r="Q102" s="67"/>
      <c r="R102" s="67"/>
      <c r="S102" s="95"/>
      <c r="T102" s="95"/>
      <c r="U102" s="95"/>
      <c r="V102" s="95"/>
      <c r="W102" s="95"/>
      <c r="X102" s="95"/>
      <c r="Y102" s="95"/>
      <c r="Z102" s="95"/>
    </row>
    <row r="103" ht="15.75" customHeight="1">
      <c r="A103" s="67"/>
      <c r="B103" s="95"/>
      <c r="C103" s="95"/>
      <c r="D103" s="95"/>
      <c r="E103" s="67"/>
      <c r="F103" s="67"/>
      <c r="G103" s="67"/>
      <c r="H103" s="67"/>
      <c r="I103" s="67"/>
      <c r="J103" s="67"/>
      <c r="K103" s="67"/>
      <c r="L103" s="67"/>
      <c r="M103" s="67"/>
      <c r="N103" s="67"/>
      <c r="O103" s="67"/>
      <c r="P103" s="67"/>
      <c r="Q103" s="67"/>
      <c r="R103" s="67"/>
      <c r="S103" s="95"/>
      <c r="T103" s="95"/>
      <c r="U103" s="95"/>
      <c r="V103" s="95"/>
      <c r="W103" s="95"/>
      <c r="X103" s="95"/>
      <c r="Y103" s="95"/>
      <c r="Z103" s="95"/>
    </row>
    <row r="104" ht="15.75" customHeight="1">
      <c r="A104" s="67"/>
      <c r="B104" s="95"/>
      <c r="C104" s="95"/>
      <c r="D104" s="95"/>
      <c r="E104" s="67"/>
      <c r="F104" s="67"/>
      <c r="G104" s="67"/>
      <c r="H104" s="67"/>
      <c r="I104" s="67"/>
      <c r="J104" s="67"/>
      <c r="K104" s="67"/>
      <c r="L104" s="67"/>
      <c r="M104" s="67"/>
      <c r="N104" s="67"/>
      <c r="O104" s="67"/>
      <c r="P104" s="67"/>
      <c r="Q104" s="67"/>
      <c r="R104" s="67"/>
      <c r="S104" s="95"/>
      <c r="T104" s="95"/>
      <c r="U104" s="95"/>
      <c r="V104" s="95"/>
      <c r="W104" s="95"/>
      <c r="X104" s="95"/>
      <c r="Y104" s="95"/>
      <c r="Z104" s="95"/>
    </row>
    <row r="105" ht="15.75" customHeight="1">
      <c r="A105" s="67"/>
      <c r="B105" s="95"/>
      <c r="C105" s="95"/>
      <c r="D105" s="95"/>
      <c r="E105" s="67"/>
      <c r="F105" s="67"/>
      <c r="G105" s="67"/>
      <c r="H105" s="67"/>
      <c r="I105" s="67"/>
      <c r="J105" s="67"/>
      <c r="K105" s="67"/>
      <c r="L105" s="67"/>
      <c r="M105" s="67"/>
      <c r="N105" s="67"/>
      <c r="O105" s="67"/>
      <c r="P105" s="67"/>
      <c r="Q105" s="67"/>
      <c r="R105" s="67"/>
      <c r="S105" s="95"/>
      <c r="T105" s="95"/>
      <c r="U105" s="95"/>
      <c r="V105" s="95"/>
      <c r="W105" s="95"/>
      <c r="X105" s="95"/>
      <c r="Y105" s="95"/>
      <c r="Z105" s="95"/>
    </row>
    <row r="106" ht="15.75" customHeight="1">
      <c r="A106" s="67"/>
      <c r="B106" s="95"/>
      <c r="C106" s="95"/>
      <c r="D106" s="95"/>
      <c r="E106" s="67"/>
      <c r="F106" s="67"/>
      <c r="G106" s="67"/>
      <c r="H106" s="67"/>
      <c r="I106" s="67"/>
      <c r="J106" s="67"/>
      <c r="K106" s="67"/>
      <c r="L106" s="67"/>
      <c r="M106" s="67"/>
      <c r="N106" s="67"/>
      <c r="O106" s="67"/>
      <c r="P106" s="67"/>
      <c r="Q106" s="67"/>
      <c r="R106" s="67"/>
      <c r="S106" s="95"/>
      <c r="T106" s="95"/>
      <c r="U106" s="95"/>
      <c r="V106" s="95"/>
      <c r="W106" s="95"/>
      <c r="X106" s="95"/>
      <c r="Y106" s="95"/>
      <c r="Z106" s="95"/>
    </row>
    <row r="107" ht="15.75" customHeight="1">
      <c r="A107" s="67"/>
      <c r="B107" s="95"/>
      <c r="C107" s="95"/>
      <c r="D107" s="95"/>
      <c r="E107" s="67"/>
      <c r="F107" s="67"/>
      <c r="G107" s="67"/>
      <c r="H107" s="67"/>
      <c r="I107" s="67"/>
      <c r="J107" s="67"/>
      <c r="K107" s="67"/>
      <c r="L107" s="67"/>
      <c r="M107" s="67"/>
      <c r="N107" s="67"/>
      <c r="O107" s="67"/>
      <c r="P107" s="67"/>
      <c r="Q107" s="67"/>
      <c r="R107" s="67"/>
      <c r="S107" s="95"/>
      <c r="T107" s="95"/>
      <c r="U107" s="95"/>
      <c r="V107" s="95"/>
      <c r="W107" s="95"/>
      <c r="X107" s="95"/>
      <c r="Y107" s="95"/>
      <c r="Z107" s="95"/>
    </row>
    <row r="108" ht="15.75" customHeight="1">
      <c r="A108" s="67"/>
      <c r="B108" s="95"/>
      <c r="C108" s="95"/>
      <c r="D108" s="95"/>
      <c r="E108" s="67"/>
      <c r="F108" s="67"/>
      <c r="G108" s="67"/>
      <c r="H108" s="67"/>
      <c r="I108" s="67"/>
      <c r="J108" s="67"/>
      <c r="K108" s="67"/>
      <c r="L108" s="67"/>
      <c r="M108" s="67"/>
      <c r="N108" s="67"/>
      <c r="O108" s="67"/>
      <c r="P108" s="67"/>
      <c r="Q108" s="67"/>
      <c r="R108" s="67"/>
      <c r="S108" s="95"/>
      <c r="T108" s="95"/>
      <c r="U108" s="95"/>
      <c r="V108" s="95"/>
      <c r="W108" s="95"/>
      <c r="X108" s="95"/>
      <c r="Y108" s="95"/>
      <c r="Z108" s="95"/>
    </row>
    <row r="109" ht="15.75" customHeight="1">
      <c r="A109" s="67"/>
      <c r="B109" s="95"/>
      <c r="C109" s="95"/>
      <c r="D109" s="95"/>
      <c r="E109" s="67"/>
      <c r="F109" s="67"/>
      <c r="G109" s="67"/>
      <c r="H109" s="67"/>
      <c r="I109" s="67"/>
      <c r="J109" s="67"/>
      <c r="K109" s="67"/>
      <c r="L109" s="67"/>
      <c r="M109" s="67"/>
      <c r="N109" s="67"/>
      <c r="O109" s="67"/>
      <c r="P109" s="67"/>
      <c r="Q109" s="67"/>
      <c r="R109" s="67"/>
      <c r="S109" s="95"/>
      <c r="T109" s="95"/>
      <c r="U109" s="95"/>
      <c r="V109" s="95"/>
      <c r="W109" s="95"/>
      <c r="X109" s="95"/>
      <c r="Y109" s="95"/>
      <c r="Z109" s="95"/>
    </row>
    <row r="110" ht="15.75" customHeight="1">
      <c r="A110" s="67"/>
      <c r="B110" s="95"/>
      <c r="C110" s="95"/>
      <c r="D110" s="95"/>
      <c r="E110" s="67"/>
      <c r="F110" s="67"/>
      <c r="G110" s="67"/>
      <c r="H110" s="67"/>
      <c r="I110" s="67"/>
      <c r="J110" s="67"/>
      <c r="K110" s="67"/>
      <c r="L110" s="67"/>
      <c r="M110" s="67"/>
      <c r="N110" s="67"/>
      <c r="O110" s="67"/>
      <c r="P110" s="67"/>
      <c r="Q110" s="67"/>
      <c r="R110" s="67"/>
      <c r="S110" s="95"/>
      <c r="T110" s="95"/>
      <c r="U110" s="95"/>
      <c r="V110" s="95"/>
      <c r="W110" s="95"/>
      <c r="X110" s="95"/>
      <c r="Y110" s="95"/>
      <c r="Z110" s="95"/>
    </row>
    <row r="111" ht="15.75" customHeight="1">
      <c r="A111" s="67"/>
      <c r="B111" s="95"/>
      <c r="C111" s="95"/>
      <c r="D111" s="95"/>
      <c r="E111" s="67"/>
      <c r="F111" s="67"/>
      <c r="G111" s="67"/>
      <c r="H111" s="67"/>
      <c r="I111" s="67"/>
      <c r="J111" s="67"/>
      <c r="K111" s="67"/>
      <c r="L111" s="67"/>
      <c r="M111" s="67"/>
      <c r="N111" s="67"/>
      <c r="O111" s="67"/>
      <c r="P111" s="67"/>
      <c r="Q111" s="67"/>
      <c r="R111" s="67"/>
      <c r="S111" s="95"/>
      <c r="T111" s="95"/>
      <c r="U111" s="95"/>
      <c r="V111" s="95"/>
      <c r="W111" s="95"/>
      <c r="X111" s="95"/>
      <c r="Y111" s="95"/>
      <c r="Z111" s="95"/>
    </row>
    <row r="112" ht="15.75" customHeight="1">
      <c r="A112" s="67"/>
      <c r="B112" s="95"/>
      <c r="C112" s="95"/>
      <c r="D112" s="95"/>
      <c r="E112" s="67"/>
      <c r="F112" s="67"/>
      <c r="G112" s="67"/>
      <c r="H112" s="67"/>
      <c r="I112" s="67"/>
      <c r="J112" s="67"/>
      <c r="K112" s="67"/>
      <c r="L112" s="67"/>
      <c r="M112" s="67"/>
      <c r="N112" s="67"/>
      <c r="O112" s="67"/>
      <c r="P112" s="67"/>
      <c r="Q112" s="67"/>
      <c r="R112" s="67"/>
      <c r="S112" s="95"/>
      <c r="T112" s="95"/>
      <c r="U112" s="95"/>
      <c r="V112" s="95"/>
      <c r="W112" s="95"/>
      <c r="X112" s="95"/>
      <c r="Y112" s="95"/>
      <c r="Z112" s="95"/>
    </row>
    <row r="113" ht="15.75" customHeight="1">
      <c r="A113" s="67"/>
      <c r="B113" s="95"/>
      <c r="C113" s="95"/>
      <c r="D113" s="95"/>
      <c r="E113" s="67"/>
      <c r="F113" s="67"/>
      <c r="G113" s="67"/>
      <c r="H113" s="67"/>
      <c r="I113" s="67"/>
      <c r="J113" s="67"/>
      <c r="K113" s="67"/>
      <c r="L113" s="67"/>
      <c r="M113" s="67"/>
      <c r="N113" s="67"/>
      <c r="O113" s="67"/>
      <c r="P113" s="67"/>
      <c r="Q113" s="67"/>
      <c r="R113" s="67"/>
      <c r="S113" s="95"/>
      <c r="T113" s="95"/>
      <c r="U113" s="95"/>
      <c r="V113" s="95"/>
      <c r="W113" s="95"/>
      <c r="X113" s="95"/>
      <c r="Y113" s="95"/>
      <c r="Z113" s="95"/>
    </row>
    <row r="114" ht="15.75" customHeight="1">
      <c r="A114" s="67"/>
      <c r="B114" s="95"/>
      <c r="C114" s="95"/>
      <c r="D114" s="95"/>
      <c r="E114" s="67"/>
      <c r="F114" s="67"/>
      <c r="G114" s="67"/>
      <c r="H114" s="67"/>
      <c r="I114" s="67"/>
      <c r="J114" s="67"/>
      <c r="K114" s="67"/>
      <c r="L114" s="67"/>
      <c r="M114" s="67"/>
      <c r="N114" s="67"/>
      <c r="O114" s="67"/>
      <c r="P114" s="67"/>
      <c r="Q114" s="67"/>
      <c r="R114" s="67"/>
      <c r="S114" s="95"/>
      <c r="T114" s="95"/>
      <c r="U114" s="95"/>
      <c r="V114" s="95"/>
      <c r="W114" s="95"/>
      <c r="X114" s="95"/>
      <c r="Y114" s="95"/>
      <c r="Z114" s="95"/>
    </row>
    <row r="115" ht="15.75" customHeight="1">
      <c r="A115" s="67"/>
      <c r="B115" s="95"/>
      <c r="C115" s="95"/>
      <c r="D115" s="95"/>
      <c r="E115" s="67"/>
      <c r="F115" s="67"/>
      <c r="G115" s="67"/>
      <c r="H115" s="67"/>
      <c r="I115" s="67"/>
      <c r="J115" s="67"/>
      <c r="K115" s="67"/>
      <c r="L115" s="67"/>
      <c r="M115" s="67"/>
      <c r="N115" s="67"/>
      <c r="O115" s="67"/>
      <c r="P115" s="67"/>
      <c r="Q115" s="67"/>
      <c r="R115" s="67"/>
      <c r="S115" s="95"/>
      <c r="T115" s="95"/>
      <c r="U115" s="95"/>
      <c r="V115" s="95"/>
      <c r="W115" s="95"/>
      <c r="X115" s="95"/>
      <c r="Y115" s="95"/>
      <c r="Z115" s="95"/>
    </row>
    <row r="116" ht="15.75" customHeight="1">
      <c r="A116" s="67"/>
      <c r="B116" s="95"/>
      <c r="C116" s="95"/>
      <c r="D116" s="95"/>
      <c r="E116" s="67"/>
      <c r="F116" s="67"/>
      <c r="G116" s="67"/>
      <c r="H116" s="67"/>
      <c r="I116" s="67"/>
      <c r="J116" s="67"/>
      <c r="K116" s="67"/>
      <c r="L116" s="67"/>
      <c r="M116" s="67"/>
      <c r="N116" s="67"/>
      <c r="O116" s="67"/>
      <c r="P116" s="67"/>
      <c r="Q116" s="67"/>
      <c r="R116" s="67"/>
      <c r="S116" s="95"/>
      <c r="T116" s="95"/>
      <c r="U116" s="95"/>
      <c r="V116" s="95"/>
      <c r="W116" s="95"/>
      <c r="X116" s="95"/>
      <c r="Y116" s="95"/>
      <c r="Z116" s="95"/>
    </row>
    <row r="117" ht="15.75" customHeight="1">
      <c r="A117" s="67"/>
      <c r="B117" s="95"/>
      <c r="C117" s="95"/>
      <c r="D117" s="95"/>
      <c r="E117" s="67"/>
      <c r="F117" s="67"/>
      <c r="G117" s="67"/>
      <c r="H117" s="67"/>
      <c r="I117" s="67"/>
      <c r="J117" s="67"/>
      <c r="K117" s="67"/>
      <c r="L117" s="67"/>
      <c r="M117" s="67"/>
      <c r="N117" s="67"/>
      <c r="O117" s="67"/>
      <c r="P117" s="67"/>
      <c r="Q117" s="67"/>
      <c r="R117" s="67"/>
      <c r="S117" s="95"/>
      <c r="T117" s="95"/>
      <c r="U117" s="95"/>
      <c r="V117" s="95"/>
      <c r="W117" s="95"/>
      <c r="X117" s="95"/>
      <c r="Y117" s="95"/>
      <c r="Z117" s="95"/>
    </row>
    <row r="118" ht="15.75" customHeight="1">
      <c r="A118" s="67"/>
      <c r="B118" s="95"/>
      <c r="C118" s="95"/>
      <c r="D118" s="95"/>
      <c r="E118" s="67"/>
      <c r="F118" s="67"/>
      <c r="G118" s="67"/>
      <c r="H118" s="67"/>
      <c r="I118" s="67"/>
      <c r="J118" s="67"/>
      <c r="K118" s="67"/>
      <c r="L118" s="67"/>
      <c r="M118" s="67"/>
      <c r="N118" s="67"/>
      <c r="O118" s="67"/>
      <c r="P118" s="67"/>
      <c r="Q118" s="67"/>
      <c r="R118" s="67"/>
      <c r="S118" s="95"/>
      <c r="T118" s="95"/>
      <c r="U118" s="95"/>
      <c r="V118" s="95"/>
      <c r="W118" s="95"/>
      <c r="X118" s="95"/>
      <c r="Y118" s="95"/>
      <c r="Z118" s="95"/>
    </row>
    <row r="119" ht="15.75" customHeight="1">
      <c r="A119" s="67"/>
      <c r="B119" s="95"/>
      <c r="C119" s="95"/>
      <c r="D119" s="95"/>
      <c r="E119" s="67"/>
      <c r="F119" s="67"/>
      <c r="G119" s="67"/>
      <c r="H119" s="67"/>
      <c r="I119" s="67"/>
      <c r="J119" s="67"/>
      <c r="K119" s="67"/>
      <c r="L119" s="67"/>
      <c r="M119" s="67"/>
      <c r="N119" s="67"/>
      <c r="O119" s="67"/>
      <c r="P119" s="67"/>
      <c r="Q119" s="67"/>
      <c r="R119" s="67"/>
      <c r="S119" s="95"/>
      <c r="T119" s="95"/>
      <c r="U119" s="95"/>
      <c r="V119" s="95"/>
      <c r="W119" s="95"/>
      <c r="X119" s="95"/>
      <c r="Y119" s="95"/>
      <c r="Z119" s="95"/>
    </row>
    <row r="120" ht="15.75" customHeight="1">
      <c r="A120" s="67"/>
      <c r="B120" s="95"/>
      <c r="C120" s="95"/>
      <c r="D120" s="95"/>
      <c r="E120" s="67"/>
      <c r="F120" s="67"/>
      <c r="G120" s="67"/>
      <c r="H120" s="67"/>
      <c r="I120" s="67"/>
      <c r="J120" s="67"/>
      <c r="K120" s="67"/>
      <c r="L120" s="67"/>
      <c r="M120" s="67"/>
      <c r="N120" s="67"/>
      <c r="O120" s="67"/>
      <c r="P120" s="67"/>
      <c r="Q120" s="67"/>
      <c r="R120" s="67"/>
      <c r="S120" s="95"/>
      <c r="T120" s="95"/>
      <c r="U120" s="95"/>
      <c r="V120" s="95"/>
      <c r="W120" s="95"/>
      <c r="X120" s="95"/>
      <c r="Y120" s="95"/>
      <c r="Z120" s="95"/>
    </row>
    <row r="121" ht="15.75" customHeight="1">
      <c r="A121" s="67"/>
      <c r="B121" s="95"/>
      <c r="C121" s="95"/>
      <c r="D121" s="95"/>
      <c r="E121" s="67"/>
      <c r="F121" s="67"/>
      <c r="G121" s="67"/>
      <c r="H121" s="67"/>
      <c r="I121" s="67"/>
      <c r="J121" s="67"/>
      <c r="K121" s="67"/>
      <c r="L121" s="67"/>
      <c r="M121" s="67"/>
      <c r="N121" s="67"/>
      <c r="O121" s="67"/>
      <c r="P121" s="67"/>
      <c r="Q121" s="67"/>
      <c r="R121" s="67"/>
      <c r="S121" s="95"/>
      <c r="T121" s="95"/>
      <c r="U121" s="95"/>
      <c r="V121" s="95"/>
      <c r="W121" s="95"/>
      <c r="X121" s="95"/>
      <c r="Y121" s="95"/>
      <c r="Z121" s="95"/>
    </row>
    <row r="122" ht="15.75" customHeight="1">
      <c r="A122" s="67"/>
      <c r="B122" s="95"/>
      <c r="C122" s="95"/>
      <c r="D122" s="95"/>
      <c r="E122" s="67"/>
      <c r="F122" s="67"/>
      <c r="G122" s="67"/>
      <c r="H122" s="67"/>
      <c r="I122" s="67"/>
      <c r="J122" s="67"/>
      <c r="K122" s="67"/>
      <c r="L122" s="67"/>
      <c r="M122" s="67"/>
      <c r="N122" s="67"/>
      <c r="O122" s="67"/>
      <c r="P122" s="67"/>
      <c r="Q122" s="67"/>
      <c r="R122" s="67"/>
      <c r="S122" s="95"/>
      <c r="T122" s="95"/>
      <c r="U122" s="95"/>
      <c r="V122" s="95"/>
      <c r="W122" s="95"/>
      <c r="X122" s="95"/>
      <c r="Y122" s="95"/>
      <c r="Z122" s="95"/>
    </row>
    <row r="123" ht="15.75" customHeight="1">
      <c r="A123" s="67"/>
      <c r="B123" s="95"/>
      <c r="C123" s="95"/>
      <c r="D123" s="95"/>
      <c r="E123" s="67"/>
      <c r="F123" s="67"/>
      <c r="G123" s="67"/>
      <c r="H123" s="67"/>
      <c r="I123" s="67"/>
      <c r="J123" s="67"/>
      <c r="K123" s="67"/>
      <c r="L123" s="67"/>
      <c r="M123" s="67"/>
      <c r="N123" s="67"/>
      <c r="O123" s="67"/>
      <c r="P123" s="67"/>
      <c r="Q123" s="67"/>
      <c r="R123" s="67"/>
      <c r="S123" s="95"/>
      <c r="T123" s="95"/>
      <c r="U123" s="95"/>
      <c r="V123" s="95"/>
      <c r="W123" s="95"/>
      <c r="X123" s="95"/>
      <c r="Y123" s="95"/>
      <c r="Z123" s="95"/>
    </row>
    <row r="124" ht="15.75" customHeight="1">
      <c r="A124" s="67"/>
      <c r="B124" s="95"/>
      <c r="C124" s="95"/>
      <c r="D124" s="95"/>
      <c r="E124" s="67"/>
      <c r="F124" s="67"/>
      <c r="G124" s="67"/>
      <c r="H124" s="67"/>
      <c r="I124" s="67"/>
      <c r="J124" s="67"/>
      <c r="K124" s="67"/>
      <c r="L124" s="67"/>
      <c r="M124" s="67"/>
      <c r="N124" s="67"/>
      <c r="O124" s="67"/>
      <c r="P124" s="67"/>
      <c r="Q124" s="67"/>
      <c r="R124" s="67"/>
      <c r="S124" s="95"/>
      <c r="T124" s="95"/>
      <c r="U124" s="95"/>
      <c r="V124" s="95"/>
      <c r="W124" s="95"/>
      <c r="X124" s="95"/>
      <c r="Y124" s="95"/>
      <c r="Z124" s="95"/>
    </row>
    <row r="125" ht="15.75" customHeight="1">
      <c r="A125" s="67"/>
      <c r="B125" s="95"/>
      <c r="C125" s="95"/>
      <c r="D125" s="95"/>
      <c r="E125" s="67"/>
      <c r="F125" s="67"/>
      <c r="G125" s="67"/>
      <c r="H125" s="67"/>
      <c r="I125" s="67"/>
      <c r="J125" s="67"/>
      <c r="K125" s="67"/>
      <c r="L125" s="67"/>
      <c r="M125" s="67"/>
      <c r="N125" s="67"/>
      <c r="O125" s="67"/>
      <c r="P125" s="67"/>
      <c r="Q125" s="67"/>
      <c r="R125" s="67"/>
      <c r="S125" s="95"/>
      <c r="T125" s="95"/>
      <c r="U125" s="95"/>
      <c r="V125" s="95"/>
      <c r="W125" s="95"/>
      <c r="X125" s="95"/>
      <c r="Y125" s="95"/>
      <c r="Z125" s="95"/>
    </row>
    <row r="126" ht="15.75" customHeight="1">
      <c r="A126" s="67"/>
      <c r="B126" s="95"/>
      <c r="C126" s="95"/>
      <c r="D126" s="95"/>
      <c r="E126" s="67"/>
      <c r="F126" s="67"/>
      <c r="G126" s="67"/>
      <c r="H126" s="67"/>
      <c r="I126" s="67"/>
      <c r="J126" s="67"/>
      <c r="K126" s="67"/>
      <c r="L126" s="67"/>
      <c r="M126" s="67"/>
      <c r="N126" s="67"/>
      <c r="O126" s="67"/>
      <c r="P126" s="67"/>
      <c r="Q126" s="67"/>
      <c r="R126" s="67"/>
      <c r="S126" s="95"/>
      <c r="T126" s="95"/>
      <c r="U126" s="95"/>
      <c r="V126" s="95"/>
      <c r="W126" s="95"/>
      <c r="X126" s="95"/>
      <c r="Y126" s="95"/>
      <c r="Z126" s="95"/>
    </row>
    <row r="127" ht="15.75" customHeight="1">
      <c r="A127" s="67"/>
      <c r="B127" s="95"/>
      <c r="C127" s="95"/>
      <c r="D127" s="95"/>
      <c r="E127" s="67"/>
      <c r="F127" s="67"/>
      <c r="G127" s="67"/>
      <c r="H127" s="67"/>
      <c r="I127" s="67"/>
      <c r="J127" s="67"/>
      <c r="K127" s="67"/>
      <c r="L127" s="67"/>
      <c r="M127" s="67"/>
      <c r="N127" s="67"/>
      <c r="O127" s="67"/>
      <c r="P127" s="67"/>
      <c r="Q127" s="67"/>
      <c r="R127" s="67"/>
      <c r="S127" s="95"/>
      <c r="T127" s="95"/>
      <c r="U127" s="95"/>
      <c r="V127" s="95"/>
      <c r="W127" s="95"/>
      <c r="X127" s="95"/>
      <c r="Y127" s="95"/>
      <c r="Z127" s="95"/>
    </row>
    <row r="128" ht="15.75" customHeight="1">
      <c r="A128" s="67"/>
      <c r="B128" s="95"/>
      <c r="C128" s="95"/>
      <c r="D128" s="95"/>
      <c r="E128" s="67"/>
      <c r="F128" s="67"/>
      <c r="G128" s="67"/>
      <c r="H128" s="67"/>
      <c r="I128" s="67"/>
      <c r="J128" s="67"/>
      <c r="K128" s="67"/>
      <c r="L128" s="67"/>
      <c r="M128" s="67"/>
      <c r="N128" s="67"/>
      <c r="O128" s="67"/>
      <c r="P128" s="67"/>
      <c r="Q128" s="67"/>
      <c r="R128" s="67"/>
      <c r="S128" s="95"/>
      <c r="T128" s="95"/>
      <c r="U128" s="95"/>
      <c r="V128" s="95"/>
      <c r="W128" s="95"/>
      <c r="X128" s="95"/>
      <c r="Y128" s="95"/>
      <c r="Z128" s="95"/>
    </row>
    <row r="129" ht="15.75" customHeight="1">
      <c r="A129" s="67"/>
      <c r="B129" s="95"/>
      <c r="C129" s="95"/>
      <c r="D129" s="95"/>
      <c r="E129" s="67"/>
      <c r="F129" s="67"/>
      <c r="G129" s="67"/>
      <c r="H129" s="67"/>
      <c r="I129" s="67"/>
      <c r="J129" s="67"/>
      <c r="K129" s="67"/>
      <c r="L129" s="67"/>
      <c r="M129" s="67"/>
      <c r="N129" s="67"/>
      <c r="O129" s="67"/>
      <c r="P129" s="67"/>
      <c r="Q129" s="67"/>
      <c r="R129" s="67"/>
      <c r="S129" s="95"/>
      <c r="T129" s="95"/>
      <c r="U129" s="95"/>
      <c r="V129" s="95"/>
      <c r="W129" s="95"/>
      <c r="X129" s="95"/>
      <c r="Y129" s="95"/>
      <c r="Z129" s="95"/>
    </row>
    <row r="130" ht="15.75" customHeight="1">
      <c r="A130" s="67"/>
      <c r="B130" s="95"/>
      <c r="C130" s="95"/>
      <c r="D130" s="95"/>
      <c r="E130" s="67"/>
      <c r="F130" s="67"/>
      <c r="G130" s="67"/>
      <c r="H130" s="67"/>
      <c r="I130" s="67"/>
      <c r="J130" s="67"/>
      <c r="K130" s="67"/>
      <c r="L130" s="67"/>
      <c r="M130" s="67"/>
      <c r="N130" s="67"/>
      <c r="O130" s="67"/>
      <c r="P130" s="67"/>
      <c r="Q130" s="67"/>
      <c r="R130" s="67"/>
      <c r="S130" s="95"/>
      <c r="T130" s="95"/>
      <c r="U130" s="95"/>
      <c r="V130" s="95"/>
      <c r="W130" s="95"/>
      <c r="X130" s="95"/>
      <c r="Y130" s="95"/>
      <c r="Z130" s="95"/>
    </row>
    <row r="131" ht="15.75" customHeight="1">
      <c r="A131" s="67"/>
      <c r="B131" s="95"/>
      <c r="C131" s="95"/>
      <c r="D131" s="95"/>
      <c r="E131" s="67"/>
      <c r="F131" s="67"/>
      <c r="G131" s="67"/>
      <c r="H131" s="67"/>
      <c r="I131" s="67"/>
      <c r="J131" s="67"/>
      <c r="K131" s="67"/>
      <c r="L131" s="67"/>
      <c r="M131" s="67"/>
      <c r="N131" s="67"/>
      <c r="O131" s="67"/>
      <c r="P131" s="67"/>
      <c r="Q131" s="67"/>
      <c r="R131" s="67"/>
      <c r="S131" s="95"/>
      <c r="T131" s="95"/>
      <c r="U131" s="95"/>
      <c r="V131" s="95"/>
      <c r="W131" s="95"/>
      <c r="X131" s="95"/>
      <c r="Y131" s="95"/>
      <c r="Z131" s="95"/>
    </row>
    <row r="132" ht="15.75" customHeight="1">
      <c r="A132" s="67"/>
      <c r="B132" s="95"/>
      <c r="C132" s="95"/>
      <c r="D132" s="95"/>
      <c r="E132" s="67"/>
      <c r="F132" s="67"/>
      <c r="G132" s="67"/>
      <c r="H132" s="67"/>
      <c r="I132" s="67"/>
      <c r="J132" s="67"/>
      <c r="K132" s="67"/>
      <c r="L132" s="67"/>
      <c r="M132" s="67"/>
      <c r="N132" s="67"/>
      <c r="O132" s="67"/>
      <c r="P132" s="67"/>
      <c r="Q132" s="67"/>
      <c r="R132" s="67"/>
      <c r="S132" s="95"/>
      <c r="T132" s="95"/>
      <c r="U132" s="95"/>
      <c r="V132" s="95"/>
      <c r="W132" s="95"/>
      <c r="X132" s="95"/>
      <c r="Y132" s="95"/>
      <c r="Z132" s="95"/>
    </row>
    <row r="133" ht="15.75" customHeight="1">
      <c r="A133" s="67"/>
      <c r="B133" s="95"/>
      <c r="C133" s="95"/>
      <c r="D133" s="95"/>
      <c r="E133" s="67"/>
      <c r="F133" s="67"/>
      <c r="G133" s="67"/>
      <c r="H133" s="67"/>
      <c r="I133" s="67"/>
      <c r="J133" s="67"/>
      <c r="K133" s="67"/>
      <c r="L133" s="67"/>
      <c r="M133" s="67"/>
      <c r="N133" s="67"/>
      <c r="O133" s="67"/>
      <c r="P133" s="67"/>
      <c r="Q133" s="67"/>
      <c r="R133" s="67"/>
      <c r="S133" s="95"/>
      <c r="T133" s="95"/>
      <c r="U133" s="95"/>
      <c r="V133" s="95"/>
      <c r="W133" s="95"/>
      <c r="X133" s="95"/>
      <c r="Y133" s="95"/>
      <c r="Z133" s="95"/>
    </row>
    <row r="134" ht="15.75" customHeight="1">
      <c r="A134" s="67"/>
      <c r="B134" s="95"/>
      <c r="C134" s="95"/>
      <c r="D134" s="95"/>
      <c r="E134" s="67"/>
      <c r="F134" s="67"/>
      <c r="G134" s="67"/>
      <c r="H134" s="67"/>
      <c r="I134" s="67"/>
      <c r="J134" s="67"/>
      <c r="K134" s="67"/>
      <c r="L134" s="67"/>
      <c r="M134" s="67"/>
      <c r="N134" s="67"/>
      <c r="O134" s="67"/>
      <c r="P134" s="67"/>
      <c r="Q134" s="67"/>
      <c r="R134" s="67"/>
      <c r="S134" s="95"/>
      <c r="T134" s="95"/>
      <c r="U134" s="95"/>
      <c r="V134" s="95"/>
      <c r="W134" s="95"/>
      <c r="X134" s="95"/>
      <c r="Y134" s="95"/>
      <c r="Z134" s="95"/>
    </row>
    <row r="135" ht="15.75" customHeight="1">
      <c r="A135" s="67"/>
      <c r="B135" s="95"/>
      <c r="C135" s="95"/>
      <c r="D135" s="95"/>
      <c r="E135" s="67"/>
      <c r="F135" s="67"/>
      <c r="G135" s="67"/>
      <c r="H135" s="67"/>
      <c r="I135" s="67"/>
      <c r="J135" s="67"/>
      <c r="K135" s="67"/>
      <c r="L135" s="67"/>
      <c r="M135" s="67"/>
      <c r="N135" s="67"/>
      <c r="O135" s="67"/>
      <c r="P135" s="67"/>
      <c r="Q135" s="67"/>
      <c r="R135" s="67"/>
      <c r="S135" s="95"/>
      <c r="T135" s="95"/>
      <c r="U135" s="95"/>
      <c r="V135" s="95"/>
      <c r="W135" s="95"/>
      <c r="X135" s="95"/>
      <c r="Y135" s="95"/>
      <c r="Z135" s="95"/>
    </row>
    <row r="136" ht="15.75" customHeight="1">
      <c r="A136" s="67"/>
      <c r="B136" s="95"/>
      <c r="C136" s="95"/>
      <c r="D136" s="95"/>
      <c r="E136" s="67"/>
      <c r="F136" s="67"/>
      <c r="G136" s="67"/>
      <c r="H136" s="67"/>
      <c r="I136" s="67"/>
      <c r="J136" s="67"/>
      <c r="K136" s="67"/>
      <c r="L136" s="67"/>
      <c r="M136" s="67"/>
      <c r="N136" s="67"/>
      <c r="O136" s="67"/>
      <c r="P136" s="67"/>
      <c r="Q136" s="67"/>
      <c r="R136" s="67"/>
      <c r="S136" s="95"/>
      <c r="T136" s="95"/>
      <c r="U136" s="95"/>
      <c r="V136" s="95"/>
      <c r="W136" s="95"/>
      <c r="X136" s="95"/>
      <c r="Y136" s="95"/>
      <c r="Z136" s="95"/>
    </row>
    <row r="137" ht="15.75" customHeight="1">
      <c r="A137" s="67"/>
      <c r="B137" s="95"/>
      <c r="C137" s="95"/>
      <c r="D137" s="95"/>
      <c r="E137" s="67"/>
      <c r="F137" s="67"/>
      <c r="G137" s="67"/>
      <c r="H137" s="67"/>
      <c r="I137" s="67"/>
      <c r="J137" s="67"/>
      <c r="K137" s="67"/>
      <c r="L137" s="67"/>
      <c r="M137" s="67"/>
      <c r="N137" s="67"/>
      <c r="O137" s="67"/>
      <c r="P137" s="67"/>
      <c r="Q137" s="67"/>
      <c r="R137" s="67"/>
      <c r="S137" s="95"/>
      <c r="T137" s="95"/>
      <c r="U137" s="95"/>
      <c r="V137" s="95"/>
      <c r="W137" s="95"/>
      <c r="X137" s="95"/>
      <c r="Y137" s="95"/>
      <c r="Z137" s="95"/>
    </row>
    <row r="138" ht="15.75" customHeight="1">
      <c r="A138" s="67"/>
      <c r="B138" s="95"/>
      <c r="C138" s="95"/>
      <c r="D138" s="95"/>
      <c r="E138" s="67"/>
      <c r="F138" s="67"/>
      <c r="G138" s="67"/>
      <c r="H138" s="67"/>
      <c r="I138" s="67"/>
      <c r="J138" s="67"/>
      <c r="K138" s="67"/>
      <c r="L138" s="67"/>
      <c r="M138" s="67"/>
      <c r="N138" s="67"/>
      <c r="O138" s="67"/>
      <c r="P138" s="67"/>
      <c r="Q138" s="67"/>
      <c r="R138" s="67"/>
      <c r="S138" s="95"/>
      <c r="T138" s="95"/>
      <c r="U138" s="95"/>
      <c r="V138" s="95"/>
      <c r="W138" s="95"/>
      <c r="X138" s="95"/>
      <c r="Y138" s="95"/>
      <c r="Z138" s="95"/>
    </row>
    <row r="139" ht="15.75" customHeight="1">
      <c r="A139" s="67"/>
      <c r="B139" s="95"/>
      <c r="C139" s="95"/>
      <c r="D139" s="95"/>
      <c r="E139" s="67"/>
      <c r="F139" s="67"/>
      <c r="G139" s="67"/>
      <c r="H139" s="67"/>
      <c r="I139" s="67"/>
      <c r="J139" s="67"/>
      <c r="K139" s="67"/>
      <c r="L139" s="67"/>
      <c r="M139" s="67"/>
      <c r="N139" s="67"/>
      <c r="O139" s="67"/>
      <c r="P139" s="67"/>
      <c r="Q139" s="67"/>
      <c r="R139" s="67"/>
      <c r="S139" s="95"/>
      <c r="T139" s="95"/>
      <c r="U139" s="95"/>
      <c r="V139" s="95"/>
      <c r="W139" s="95"/>
      <c r="X139" s="95"/>
      <c r="Y139" s="95"/>
      <c r="Z139" s="95"/>
    </row>
    <row r="140" ht="15.75" customHeight="1">
      <c r="A140" s="67"/>
      <c r="B140" s="95"/>
      <c r="C140" s="95"/>
      <c r="D140" s="95"/>
      <c r="E140" s="67"/>
      <c r="F140" s="67"/>
      <c r="G140" s="67"/>
      <c r="H140" s="67"/>
      <c r="I140" s="67"/>
      <c r="J140" s="67"/>
      <c r="K140" s="67"/>
      <c r="L140" s="67"/>
      <c r="M140" s="67"/>
      <c r="N140" s="67"/>
      <c r="O140" s="67"/>
      <c r="P140" s="67"/>
      <c r="Q140" s="67"/>
      <c r="R140" s="67"/>
      <c r="S140" s="95"/>
      <c r="T140" s="95"/>
      <c r="U140" s="95"/>
      <c r="V140" s="95"/>
      <c r="W140" s="95"/>
      <c r="X140" s="95"/>
      <c r="Y140" s="95"/>
      <c r="Z140" s="95"/>
    </row>
    <row r="141" ht="15.75" customHeight="1">
      <c r="A141" s="67"/>
      <c r="B141" s="95"/>
      <c r="C141" s="95"/>
      <c r="D141" s="95"/>
      <c r="E141" s="67"/>
      <c r="F141" s="67"/>
      <c r="G141" s="67"/>
      <c r="H141" s="67"/>
      <c r="I141" s="67"/>
      <c r="J141" s="67"/>
      <c r="K141" s="67"/>
      <c r="L141" s="67"/>
      <c r="M141" s="67"/>
      <c r="N141" s="67"/>
      <c r="O141" s="67"/>
      <c r="P141" s="67"/>
      <c r="Q141" s="67"/>
      <c r="R141" s="67"/>
      <c r="S141" s="95"/>
      <c r="T141" s="95"/>
      <c r="U141" s="95"/>
      <c r="V141" s="95"/>
      <c r="W141" s="95"/>
      <c r="X141" s="95"/>
      <c r="Y141" s="95"/>
      <c r="Z141" s="95"/>
    </row>
    <row r="142" ht="15.75" customHeight="1">
      <c r="A142" s="67"/>
      <c r="B142" s="95"/>
      <c r="C142" s="95"/>
      <c r="D142" s="95"/>
      <c r="E142" s="67"/>
      <c r="F142" s="67"/>
      <c r="G142" s="67"/>
      <c r="H142" s="67"/>
      <c r="I142" s="67"/>
      <c r="J142" s="67"/>
      <c r="K142" s="67"/>
      <c r="L142" s="67"/>
      <c r="M142" s="67"/>
      <c r="N142" s="67"/>
      <c r="O142" s="67"/>
      <c r="P142" s="67"/>
      <c r="Q142" s="67"/>
      <c r="R142" s="67"/>
      <c r="S142" s="95"/>
      <c r="T142" s="95"/>
      <c r="U142" s="95"/>
      <c r="V142" s="95"/>
      <c r="W142" s="95"/>
      <c r="X142" s="95"/>
      <c r="Y142" s="95"/>
      <c r="Z142" s="95"/>
    </row>
    <row r="143" ht="15.75" customHeight="1">
      <c r="A143" s="67"/>
      <c r="B143" s="95"/>
      <c r="C143" s="95"/>
      <c r="D143" s="95"/>
      <c r="E143" s="67"/>
      <c r="F143" s="67"/>
      <c r="G143" s="67"/>
      <c r="H143" s="67"/>
      <c r="I143" s="67"/>
      <c r="J143" s="67"/>
      <c r="K143" s="67"/>
      <c r="L143" s="67"/>
      <c r="M143" s="67"/>
      <c r="N143" s="67"/>
      <c r="O143" s="67"/>
      <c r="P143" s="67"/>
      <c r="Q143" s="67"/>
      <c r="R143" s="67"/>
      <c r="S143" s="95"/>
      <c r="T143" s="95"/>
      <c r="U143" s="95"/>
      <c r="V143" s="95"/>
      <c r="W143" s="95"/>
      <c r="X143" s="95"/>
      <c r="Y143" s="95"/>
      <c r="Z143" s="95"/>
    </row>
    <row r="144" ht="15.75" customHeight="1">
      <c r="A144" s="67"/>
      <c r="B144" s="95"/>
      <c r="C144" s="95"/>
      <c r="D144" s="95"/>
      <c r="E144" s="67"/>
      <c r="F144" s="67"/>
      <c r="G144" s="67"/>
      <c r="H144" s="67"/>
      <c r="I144" s="67"/>
      <c r="J144" s="67"/>
      <c r="K144" s="67"/>
      <c r="L144" s="67"/>
      <c r="M144" s="67"/>
      <c r="N144" s="67"/>
      <c r="O144" s="67"/>
      <c r="P144" s="67"/>
      <c r="Q144" s="67"/>
      <c r="R144" s="67"/>
      <c r="S144" s="95"/>
      <c r="T144" s="95"/>
      <c r="U144" s="95"/>
      <c r="V144" s="95"/>
      <c r="W144" s="95"/>
      <c r="X144" s="95"/>
      <c r="Y144" s="95"/>
      <c r="Z144" s="95"/>
    </row>
    <row r="145" ht="15.75" customHeight="1">
      <c r="A145" s="67"/>
      <c r="B145" s="95"/>
      <c r="C145" s="95"/>
      <c r="D145" s="95"/>
      <c r="E145" s="67"/>
      <c r="F145" s="67"/>
      <c r="G145" s="67"/>
      <c r="H145" s="67"/>
      <c r="I145" s="67"/>
      <c r="J145" s="67"/>
      <c r="K145" s="67"/>
      <c r="L145" s="67"/>
      <c r="M145" s="67"/>
      <c r="N145" s="67"/>
      <c r="O145" s="67"/>
      <c r="P145" s="67"/>
      <c r="Q145" s="67"/>
      <c r="R145" s="67"/>
      <c r="S145" s="95"/>
      <c r="T145" s="95"/>
      <c r="U145" s="95"/>
      <c r="V145" s="95"/>
      <c r="W145" s="95"/>
      <c r="X145" s="95"/>
      <c r="Y145" s="95"/>
      <c r="Z145" s="95"/>
    </row>
    <row r="146" ht="15.75" customHeight="1">
      <c r="A146" s="67"/>
      <c r="B146" s="95"/>
      <c r="C146" s="95"/>
      <c r="D146" s="95"/>
      <c r="E146" s="67"/>
      <c r="F146" s="67"/>
      <c r="G146" s="67"/>
      <c r="H146" s="67"/>
      <c r="I146" s="67"/>
      <c r="J146" s="67"/>
      <c r="K146" s="67"/>
      <c r="L146" s="67"/>
      <c r="M146" s="67"/>
      <c r="N146" s="67"/>
      <c r="O146" s="67"/>
      <c r="P146" s="67"/>
      <c r="Q146" s="67"/>
      <c r="R146" s="67"/>
      <c r="S146" s="95"/>
      <c r="T146" s="95"/>
      <c r="U146" s="95"/>
      <c r="V146" s="95"/>
      <c r="W146" s="95"/>
      <c r="X146" s="95"/>
      <c r="Y146" s="95"/>
      <c r="Z146" s="95"/>
    </row>
    <row r="147" ht="15.75" customHeight="1">
      <c r="A147" s="67"/>
      <c r="B147" s="95"/>
      <c r="C147" s="95"/>
      <c r="D147" s="95"/>
      <c r="E147" s="67"/>
      <c r="F147" s="67"/>
      <c r="G147" s="67"/>
      <c r="H147" s="67"/>
      <c r="I147" s="67"/>
      <c r="J147" s="67"/>
      <c r="K147" s="67"/>
      <c r="L147" s="67"/>
      <c r="M147" s="67"/>
      <c r="N147" s="67"/>
      <c r="O147" s="67"/>
      <c r="P147" s="67"/>
      <c r="Q147" s="67"/>
      <c r="R147" s="67"/>
      <c r="S147" s="95"/>
      <c r="T147" s="95"/>
      <c r="U147" s="95"/>
      <c r="V147" s="95"/>
      <c r="W147" s="95"/>
      <c r="X147" s="95"/>
      <c r="Y147" s="95"/>
      <c r="Z147" s="95"/>
    </row>
    <row r="148" ht="15.75" customHeight="1">
      <c r="A148" s="67"/>
      <c r="B148" s="95"/>
      <c r="C148" s="95"/>
      <c r="D148" s="95"/>
      <c r="E148" s="67"/>
      <c r="F148" s="67"/>
      <c r="G148" s="67"/>
      <c r="H148" s="67"/>
      <c r="I148" s="67"/>
      <c r="J148" s="67"/>
      <c r="K148" s="67"/>
      <c r="L148" s="67"/>
      <c r="M148" s="67"/>
      <c r="N148" s="67"/>
      <c r="O148" s="67"/>
      <c r="P148" s="67"/>
      <c r="Q148" s="67"/>
      <c r="R148" s="67"/>
      <c r="S148" s="95"/>
      <c r="T148" s="95"/>
      <c r="U148" s="95"/>
      <c r="V148" s="95"/>
      <c r="W148" s="95"/>
      <c r="X148" s="95"/>
      <c r="Y148" s="95"/>
      <c r="Z148" s="95"/>
    </row>
    <row r="149" ht="15.75" customHeight="1">
      <c r="A149" s="67"/>
      <c r="B149" s="95"/>
      <c r="C149" s="95"/>
      <c r="D149" s="95"/>
      <c r="E149" s="67"/>
      <c r="F149" s="67"/>
      <c r="G149" s="67"/>
      <c r="H149" s="67"/>
      <c r="I149" s="67"/>
      <c r="J149" s="67"/>
      <c r="K149" s="67"/>
      <c r="L149" s="67"/>
      <c r="M149" s="67"/>
      <c r="N149" s="67"/>
      <c r="O149" s="67"/>
      <c r="P149" s="67"/>
      <c r="Q149" s="67"/>
      <c r="R149" s="67"/>
      <c r="S149" s="95"/>
      <c r="T149" s="95"/>
      <c r="U149" s="95"/>
      <c r="V149" s="95"/>
      <c r="W149" s="95"/>
      <c r="X149" s="95"/>
      <c r="Y149" s="95"/>
      <c r="Z149" s="95"/>
    </row>
    <row r="150" ht="15.75" customHeight="1">
      <c r="A150" s="67"/>
      <c r="B150" s="95"/>
      <c r="C150" s="95"/>
      <c r="D150" s="95"/>
      <c r="E150" s="67"/>
      <c r="F150" s="67"/>
      <c r="G150" s="67"/>
      <c r="H150" s="67"/>
      <c r="I150" s="67"/>
      <c r="J150" s="67"/>
      <c r="K150" s="67"/>
      <c r="L150" s="67"/>
      <c r="M150" s="67"/>
      <c r="N150" s="67"/>
      <c r="O150" s="67"/>
      <c r="P150" s="67"/>
      <c r="Q150" s="67"/>
      <c r="R150" s="67"/>
      <c r="S150" s="95"/>
      <c r="T150" s="95"/>
      <c r="U150" s="95"/>
      <c r="V150" s="95"/>
      <c r="W150" s="95"/>
      <c r="X150" s="95"/>
      <c r="Y150" s="95"/>
      <c r="Z150" s="95"/>
    </row>
    <row r="151" ht="15.75" customHeight="1">
      <c r="A151" s="67"/>
      <c r="B151" s="95"/>
      <c r="C151" s="95"/>
      <c r="D151" s="95"/>
      <c r="E151" s="67"/>
      <c r="F151" s="67"/>
      <c r="G151" s="67"/>
      <c r="H151" s="67"/>
      <c r="I151" s="67"/>
      <c r="J151" s="67"/>
      <c r="K151" s="67"/>
      <c r="L151" s="67"/>
      <c r="M151" s="67"/>
      <c r="N151" s="67"/>
      <c r="O151" s="67"/>
      <c r="P151" s="67"/>
      <c r="Q151" s="67"/>
      <c r="R151" s="67"/>
      <c r="S151" s="95"/>
      <c r="T151" s="95"/>
      <c r="U151" s="95"/>
      <c r="V151" s="95"/>
      <c r="W151" s="95"/>
      <c r="X151" s="95"/>
      <c r="Y151" s="95"/>
      <c r="Z151" s="95"/>
    </row>
    <row r="152" ht="15.75" customHeight="1">
      <c r="A152" s="67"/>
      <c r="B152" s="95"/>
      <c r="C152" s="95"/>
      <c r="D152" s="95"/>
      <c r="E152" s="67"/>
      <c r="F152" s="67"/>
      <c r="G152" s="67"/>
      <c r="H152" s="67"/>
      <c r="I152" s="67"/>
      <c r="J152" s="67"/>
      <c r="K152" s="67"/>
      <c r="L152" s="67"/>
      <c r="M152" s="67"/>
      <c r="N152" s="67"/>
      <c r="O152" s="67"/>
      <c r="P152" s="67"/>
      <c r="Q152" s="67"/>
      <c r="R152" s="67"/>
      <c r="S152" s="95"/>
      <c r="T152" s="95"/>
      <c r="U152" s="95"/>
      <c r="V152" s="95"/>
      <c r="W152" s="95"/>
      <c r="X152" s="95"/>
      <c r="Y152" s="95"/>
      <c r="Z152" s="95"/>
    </row>
    <row r="153" ht="15.75" customHeight="1">
      <c r="A153" s="67"/>
      <c r="B153" s="95"/>
      <c r="C153" s="95"/>
      <c r="D153" s="95"/>
      <c r="E153" s="67"/>
      <c r="F153" s="67"/>
      <c r="G153" s="67"/>
      <c r="H153" s="67"/>
      <c r="I153" s="67"/>
      <c r="J153" s="67"/>
      <c r="K153" s="67"/>
      <c r="L153" s="67"/>
      <c r="M153" s="67"/>
      <c r="N153" s="67"/>
      <c r="O153" s="67"/>
      <c r="P153" s="67"/>
      <c r="Q153" s="67"/>
      <c r="R153" s="67"/>
      <c r="S153" s="95"/>
      <c r="T153" s="95"/>
      <c r="U153" s="95"/>
      <c r="V153" s="95"/>
      <c r="W153" s="95"/>
      <c r="X153" s="95"/>
      <c r="Y153" s="95"/>
      <c r="Z153" s="95"/>
    </row>
    <row r="154" ht="15.75" customHeight="1">
      <c r="A154" s="67"/>
      <c r="B154" s="95"/>
      <c r="C154" s="95"/>
      <c r="D154" s="95"/>
      <c r="E154" s="67"/>
      <c r="F154" s="67"/>
      <c r="G154" s="67"/>
      <c r="H154" s="67"/>
      <c r="I154" s="67"/>
      <c r="J154" s="67"/>
      <c r="K154" s="67"/>
      <c r="L154" s="67"/>
      <c r="M154" s="67"/>
      <c r="N154" s="67"/>
      <c r="O154" s="67"/>
      <c r="P154" s="67"/>
      <c r="Q154" s="67"/>
      <c r="R154" s="67"/>
      <c r="S154" s="95"/>
      <c r="T154" s="95"/>
      <c r="U154" s="95"/>
      <c r="V154" s="95"/>
      <c r="W154" s="95"/>
      <c r="X154" s="95"/>
      <c r="Y154" s="95"/>
      <c r="Z154" s="95"/>
    </row>
    <row r="155" ht="15.75" customHeight="1">
      <c r="A155" s="67"/>
      <c r="B155" s="95"/>
      <c r="C155" s="95"/>
      <c r="D155" s="95"/>
      <c r="E155" s="67"/>
      <c r="F155" s="67"/>
      <c r="G155" s="67"/>
      <c r="H155" s="67"/>
      <c r="I155" s="67"/>
      <c r="J155" s="67"/>
      <c r="K155" s="67"/>
      <c r="L155" s="67"/>
      <c r="M155" s="67"/>
      <c r="N155" s="67"/>
      <c r="O155" s="67"/>
      <c r="P155" s="67"/>
      <c r="Q155" s="67"/>
      <c r="R155" s="67"/>
      <c r="S155" s="95"/>
      <c r="T155" s="95"/>
      <c r="U155" s="95"/>
      <c r="V155" s="95"/>
      <c r="W155" s="95"/>
      <c r="X155" s="95"/>
      <c r="Y155" s="95"/>
      <c r="Z155" s="95"/>
    </row>
    <row r="156" ht="15.75" customHeight="1">
      <c r="A156" s="67"/>
      <c r="B156" s="95"/>
      <c r="C156" s="95"/>
      <c r="D156" s="95"/>
      <c r="E156" s="67"/>
      <c r="F156" s="67"/>
      <c r="G156" s="67"/>
      <c r="H156" s="67"/>
      <c r="I156" s="67"/>
      <c r="J156" s="67"/>
      <c r="K156" s="67"/>
      <c r="L156" s="67"/>
      <c r="M156" s="67"/>
      <c r="N156" s="67"/>
      <c r="O156" s="67"/>
      <c r="P156" s="67"/>
      <c r="Q156" s="67"/>
      <c r="R156" s="67"/>
      <c r="S156" s="95"/>
      <c r="T156" s="95"/>
      <c r="U156" s="95"/>
      <c r="V156" s="95"/>
      <c r="W156" s="95"/>
      <c r="X156" s="95"/>
      <c r="Y156" s="95"/>
      <c r="Z156" s="95"/>
    </row>
    <row r="157" ht="15.75" customHeight="1">
      <c r="A157" s="67"/>
      <c r="B157" s="95"/>
      <c r="C157" s="95"/>
      <c r="D157" s="95"/>
      <c r="E157" s="67"/>
      <c r="F157" s="67"/>
      <c r="G157" s="67"/>
      <c r="H157" s="67"/>
      <c r="I157" s="67"/>
      <c r="J157" s="67"/>
      <c r="K157" s="67"/>
      <c r="L157" s="67"/>
      <c r="M157" s="67"/>
      <c r="N157" s="67"/>
      <c r="O157" s="67"/>
      <c r="P157" s="67"/>
      <c r="Q157" s="67"/>
      <c r="R157" s="67"/>
      <c r="S157" s="95"/>
      <c r="T157" s="95"/>
      <c r="U157" s="95"/>
      <c r="V157" s="95"/>
      <c r="W157" s="95"/>
      <c r="X157" s="95"/>
      <c r="Y157" s="95"/>
      <c r="Z157" s="95"/>
    </row>
    <row r="158" ht="15.75" customHeight="1">
      <c r="A158" s="67"/>
      <c r="B158" s="95"/>
      <c r="C158" s="95"/>
      <c r="D158" s="95"/>
      <c r="E158" s="67"/>
      <c r="F158" s="67"/>
      <c r="G158" s="67"/>
      <c r="H158" s="67"/>
      <c r="I158" s="67"/>
      <c r="J158" s="67"/>
      <c r="K158" s="67"/>
      <c r="L158" s="67"/>
      <c r="M158" s="67"/>
      <c r="N158" s="67"/>
      <c r="O158" s="67"/>
      <c r="P158" s="67"/>
      <c r="Q158" s="67"/>
      <c r="R158" s="67"/>
      <c r="S158" s="95"/>
      <c r="T158" s="95"/>
      <c r="U158" s="95"/>
      <c r="V158" s="95"/>
      <c r="W158" s="95"/>
      <c r="X158" s="95"/>
      <c r="Y158" s="95"/>
      <c r="Z158" s="95"/>
    </row>
    <row r="159" ht="15.75" customHeight="1">
      <c r="A159" s="67"/>
      <c r="B159" s="95"/>
      <c r="C159" s="95"/>
      <c r="D159" s="95"/>
      <c r="E159" s="67"/>
      <c r="F159" s="67"/>
      <c r="G159" s="67"/>
      <c r="H159" s="67"/>
      <c r="I159" s="67"/>
      <c r="J159" s="67"/>
      <c r="K159" s="67"/>
      <c r="L159" s="67"/>
      <c r="M159" s="67"/>
      <c r="N159" s="67"/>
      <c r="O159" s="67"/>
      <c r="P159" s="67"/>
      <c r="Q159" s="67"/>
      <c r="R159" s="67"/>
      <c r="S159" s="95"/>
      <c r="T159" s="95"/>
      <c r="U159" s="95"/>
      <c r="V159" s="95"/>
      <c r="W159" s="95"/>
      <c r="X159" s="95"/>
      <c r="Y159" s="95"/>
      <c r="Z159" s="95"/>
    </row>
    <row r="160" ht="15.75" customHeight="1">
      <c r="A160" s="67"/>
      <c r="B160" s="95"/>
      <c r="C160" s="95"/>
      <c r="D160" s="95"/>
      <c r="E160" s="67"/>
      <c r="F160" s="67"/>
      <c r="G160" s="67"/>
      <c r="H160" s="67"/>
      <c r="I160" s="67"/>
      <c r="J160" s="67"/>
      <c r="K160" s="67"/>
      <c r="L160" s="67"/>
      <c r="M160" s="67"/>
      <c r="N160" s="67"/>
      <c r="O160" s="67"/>
      <c r="P160" s="67"/>
      <c r="Q160" s="67"/>
      <c r="R160" s="67"/>
      <c r="S160" s="95"/>
      <c r="T160" s="95"/>
      <c r="U160" s="95"/>
      <c r="V160" s="95"/>
      <c r="W160" s="95"/>
      <c r="X160" s="95"/>
      <c r="Y160" s="95"/>
      <c r="Z160" s="95"/>
    </row>
    <row r="161" ht="15.75" customHeight="1">
      <c r="A161" s="67"/>
      <c r="B161" s="95"/>
      <c r="C161" s="95"/>
      <c r="D161" s="95"/>
      <c r="E161" s="67"/>
      <c r="F161" s="67"/>
      <c r="G161" s="67"/>
      <c r="H161" s="67"/>
      <c r="I161" s="67"/>
      <c r="J161" s="67"/>
      <c r="K161" s="67"/>
      <c r="L161" s="67"/>
      <c r="M161" s="67"/>
      <c r="N161" s="67"/>
      <c r="O161" s="67"/>
      <c r="P161" s="67"/>
      <c r="Q161" s="67"/>
      <c r="R161" s="67"/>
      <c r="S161" s="95"/>
      <c r="T161" s="95"/>
      <c r="U161" s="95"/>
      <c r="V161" s="95"/>
      <c r="W161" s="95"/>
      <c r="X161" s="95"/>
      <c r="Y161" s="95"/>
      <c r="Z161" s="95"/>
    </row>
    <row r="162" ht="15.75" customHeight="1">
      <c r="A162" s="67"/>
      <c r="B162" s="95"/>
      <c r="C162" s="95"/>
      <c r="D162" s="95"/>
      <c r="E162" s="67"/>
      <c r="F162" s="67"/>
      <c r="G162" s="67"/>
      <c r="H162" s="67"/>
      <c r="I162" s="67"/>
      <c r="J162" s="67"/>
      <c r="K162" s="67"/>
      <c r="L162" s="67"/>
      <c r="M162" s="67"/>
      <c r="N162" s="67"/>
      <c r="O162" s="67"/>
      <c r="P162" s="67"/>
      <c r="Q162" s="67"/>
      <c r="R162" s="67"/>
      <c r="S162" s="95"/>
      <c r="T162" s="95"/>
      <c r="U162" s="95"/>
      <c r="V162" s="95"/>
      <c r="W162" s="95"/>
      <c r="X162" s="95"/>
      <c r="Y162" s="95"/>
      <c r="Z162" s="95"/>
    </row>
    <row r="163" ht="15.75" customHeight="1">
      <c r="A163" s="67"/>
      <c r="B163" s="95"/>
      <c r="C163" s="95"/>
      <c r="D163" s="95"/>
      <c r="E163" s="67"/>
      <c r="F163" s="67"/>
      <c r="G163" s="67"/>
      <c r="H163" s="67"/>
      <c r="I163" s="67"/>
      <c r="J163" s="67"/>
      <c r="K163" s="67"/>
      <c r="L163" s="67"/>
      <c r="M163" s="67"/>
      <c r="N163" s="67"/>
      <c r="O163" s="67"/>
      <c r="P163" s="67"/>
      <c r="Q163" s="67"/>
      <c r="R163" s="67"/>
      <c r="S163" s="95"/>
      <c r="T163" s="95"/>
      <c r="U163" s="95"/>
      <c r="V163" s="95"/>
      <c r="W163" s="95"/>
      <c r="X163" s="95"/>
      <c r="Y163" s="95"/>
      <c r="Z163" s="95"/>
    </row>
    <row r="164" ht="15.75" customHeight="1">
      <c r="A164" s="67"/>
      <c r="B164" s="95"/>
      <c r="C164" s="95"/>
      <c r="D164" s="95"/>
      <c r="E164" s="67"/>
      <c r="F164" s="67"/>
      <c r="G164" s="67"/>
      <c r="H164" s="67"/>
      <c r="I164" s="67"/>
      <c r="J164" s="67"/>
      <c r="K164" s="67"/>
      <c r="L164" s="67"/>
      <c r="M164" s="67"/>
      <c r="N164" s="67"/>
      <c r="O164" s="67"/>
      <c r="P164" s="67"/>
      <c r="Q164" s="67"/>
      <c r="R164" s="67"/>
      <c r="S164" s="95"/>
      <c r="T164" s="95"/>
      <c r="U164" s="95"/>
      <c r="V164" s="95"/>
      <c r="W164" s="95"/>
      <c r="X164" s="95"/>
      <c r="Y164" s="95"/>
      <c r="Z164" s="95"/>
    </row>
    <row r="165" ht="15.75" customHeight="1">
      <c r="A165" s="67"/>
      <c r="B165" s="95"/>
      <c r="C165" s="95"/>
      <c r="D165" s="95"/>
      <c r="E165" s="67"/>
      <c r="F165" s="67"/>
      <c r="G165" s="67"/>
      <c r="H165" s="67"/>
      <c r="I165" s="67"/>
      <c r="J165" s="67"/>
      <c r="K165" s="67"/>
      <c r="L165" s="67"/>
      <c r="M165" s="67"/>
      <c r="N165" s="67"/>
      <c r="O165" s="67"/>
      <c r="P165" s="67"/>
      <c r="Q165" s="67"/>
      <c r="R165" s="67"/>
      <c r="S165" s="95"/>
      <c r="T165" s="95"/>
      <c r="U165" s="95"/>
      <c r="V165" s="95"/>
      <c r="W165" s="95"/>
      <c r="X165" s="95"/>
      <c r="Y165" s="95"/>
      <c r="Z165" s="95"/>
    </row>
    <row r="166" ht="15.75" customHeight="1">
      <c r="A166" s="67"/>
      <c r="B166" s="95"/>
      <c r="C166" s="95"/>
      <c r="D166" s="95"/>
      <c r="E166" s="67"/>
      <c r="F166" s="67"/>
      <c r="G166" s="67"/>
      <c r="H166" s="67"/>
      <c r="I166" s="67"/>
      <c r="J166" s="67"/>
      <c r="K166" s="67"/>
      <c r="L166" s="67"/>
      <c r="M166" s="67"/>
      <c r="N166" s="67"/>
      <c r="O166" s="67"/>
      <c r="P166" s="67"/>
      <c r="Q166" s="67"/>
      <c r="R166" s="67"/>
      <c r="S166" s="95"/>
      <c r="T166" s="95"/>
      <c r="U166" s="95"/>
      <c r="V166" s="95"/>
      <c r="W166" s="95"/>
      <c r="X166" s="95"/>
      <c r="Y166" s="95"/>
      <c r="Z166" s="95"/>
    </row>
    <row r="167" ht="15.75" customHeight="1">
      <c r="A167" s="67"/>
      <c r="B167" s="95"/>
      <c r="C167" s="95"/>
      <c r="D167" s="95"/>
      <c r="E167" s="67"/>
      <c r="F167" s="67"/>
      <c r="G167" s="67"/>
      <c r="H167" s="67"/>
      <c r="I167" s="67"/>
      <c r="J167" s="67"/>
      <c r="K167" s="67"/>
      <c r="L167" s="67"/>
      <c r="M167" s="67"/>
      <c r="N167" s="67"/>
      <c r="O167" s="67"/>
      <c r="P167" s="67"/>
      <c r="Q167" s="67"/>
      <c r="R167" s="67"/>
      <c r="S167" s="95"/>
      <c r="T167" s="95"/>
      <c r="U167" s="95"/>
      <c r="V167" s="95"/>
      <c r="W167" s="95"/>
      <c r="X167" s="95"/>
      <c r="Y167" s="95"/>
      <c r="Z167" s="95"/>
    </row>
    <row r="168" ht="15.75" customHeight="1">
      <c r="A168" s="67"/>
      <c r="B168" s="95"/>
      <c r="C168" s="95"/>
      <c r="D168" s="95"/>
      <c r="E168" s="67"/>
      <c r="F168" s="67"/>
      <c r="G168" s="67"/>
      <c r="H168" s="67"/>
      <c r="I168" s="67"/>
      <c r="J168" s="67"/>
      <c r="K168" s="67"/>
      <c r="L168" s="67"/>
      <c r="M168" s="67"/>
      <c r="N168" s="67"/>
      <c r="O168" s="67"/>
      <c r="P168" s="67"/>
      <c r="Q168" s="67"/>
      <c r="R168" s="67"/>
      <c r="S168" s="95"/>
      <c r="T168" s="95"/>
      <c r="U168" s="95"/>
      <c r="V168" s="95"/>
      <c r="W168" s="95"/>
      <c r="X168" s="95"/>
      <c r="Y168" s="95"/>
      <c r="Z168" s="95"/>
    </row>
    <row r="169" ht="15.75" customHeight="1">
      <c r="A169" s="67"/>
      <c r="B169" s="95"/>
      <c r="C169" s="95"/>
      <c r="D169" s="95"/>
      <c r="E169" s="67"/>
      <c r="F169" s="67"/>
      <c r="G169" s="67"/>
      <c r="H169" s="67"/>
      <c r="I169" s="67"/>
      <c r="J169" s="67"/>
      <c r="K169" s="67"/>
      <c r="L169" s="67"/>
      <c r="M169" s="67"/>
      <c r="N169" s="67"/>
      <c r="O169" s="67"/>
      <c r="P169" s="67"/>
      <c r="Q169" s="67"/>
      <c r="R169" s="67"/>
      <c r="S169" s="95"/>
      <c r="T169" s="95"/>
      <c r="U169" s="95"/>
      <c r="V169" s="95"/>
      <c r="W169" s="95"/>
      <c r="X169" s="95"/>
      <c r="Y169" s="95"/>
      <c r="Z169" s="95"/>
    </row>
    <row r="170" ht="15.75" customHeight="1">
      <c r="A170" s="67"/>
      <c r="B170" s="95"/>
      <c r="C170" s="95"/>
      <c r="D170" s="95"/>
      <c r="E170" s="67"/>
      <c r="F170" s="67"/>
      <c r="G170" s="67"/>
      <c r="H170" s="67"/>
      <c r="I170" s="67"/>
      <c r="J170" s="67"/>
      <c r="K170" s="67"/>
      <c r="L170" s="67"/>
      <c r="M170" s="67"/>
      <c r="N170" s="67"/>
      <c r="O170" s="67"/>
      <c r="P170" s="67"/>
      <c r="Q170" s="67"/>
      <c r="R170" s="67"/>
      <c r="S170" s="95"/>
      <c r="T170" s="95"/>
      <c r="U170" s="95"/>
      <c r="V170" s="95"/>
      <c r="W170" s="95"/>
      <c r="X170" s="95"/>
      <c r="Y170" s="95"/>
      <c r="Z170" s="95"/>
    </row>
    <row r="171" ht="15.75" customHeight="1">
      <c r="A171" s="67"/>
      <c r="B171" s="95"/>
      <c r="C171" s="95"/>
      <c r="D171" s="95"/>
      <c r="E171" s="67"/>
      <c r="F171" s="67"/>
      <c r="G171" s="67"/>
      <c r="H171" s="67"/>
      <c r="I171" s="67"/>
      <c r="J171" s="67"/>
      <c r="K171" s="67"/>
      <c r="L171" s="67"/>
      <c r="M171" s="67"/>
      <c r="N171" s="67"/>
      <c r="O171" s="67"/>
      <c r="P171" s="67"/>
      <c r="Q171" s="67"/>
      <c r="R171" s="67"/>
      <c r="S171" s="95"/>
      <c r="T171" s="95"/>
      <c r="U171" s="95"/>
      <c r="V171" s="95"/>
      <c r="W171" s="95"/>
      <c r="X171" s="95"/>
      <c r="Y171" s="95"/>
      <c r="Z171" s="95"/>
    </row>
    <row r="172" ht="15.75" customHeight="1">
      <c r="A172" s="67"/>
      <c r="B172" s="95"/>
      <c r="C172" s="95"/>
      <c r="D172" s="95"/>
      <c r="E172" s="67"/>
      <c r="F172" s="67"/>
      <c r="G172" s="67"/>
      <c r="H172" s="67"/>
      <c r="I172" s="67"/>
      <c r="J172" s="67"/>
      <c r="K172" s="67"/>
      <c r="L172" s="67"/>
      <c r="M172" s="67"/>
      <c r="N172" s="67"/>
      <c r="O172" s="67"/>
      <c r="P172" s="67"/>
      <c r="Q172" s="67"/>
      <c r="R172" s="67"/>
      <c r="S172" s="95"/>
      <c r="T172" s="95"/>
      <c r="U172" s="95"/>
      <c r="V172" s="95"/>
      <c r="W172" s="95"/>
      <c r="X172" s="95"/>
      <c r="Y172" s="95"/>
      <c r="Z172" s="95"/>
    </row>
    <row r="173" ht="15.75" customHeight="1">
      <c r="A173" s="67"/>
      <c r="B173" s="95"/>
      <c r="C173" s="95"/>
      <c r="D173" s="95"/>
      <c r="E173" s="67"/>
      <c r="F173" s="67"/>
      <c r="G173" s="67"/>
      <c r="H173" s="67"/>
      <c r="I173" s="67"/>
      <c r="J173" s="67"/>
      <c r="K173" s="67"/>
      <c r="L173" s="67"/>
      <c r="M173" s="67"/>
      <c r="N173" s="67"/>
      <c r="O173" s="67"/>
      <c r="P173" s="67"/>
      <c r="Q173" s="67"/>
      <c r="R173" s="67"/>
      <c r="S173" s="95"/>
      <c r="T173" s="95"/>
      <c r="U173" s="95"/>
      <c r="V173" s="95"/>
      <c r="W173" s="95"/>
      <c r="X173" s="95"/>
      <c r="Y173" s="95"/>
      <c r="Z173" s="95"/>
    </row>
    <row r="174" ht="15.75" customHeight="1">
      <c r="A174" s="67"/>
      <c r="B174" s="95"/>
      <c r="C174" s="95"/>
      <c r="D174" s="95"/>
      <c r="E174" s="67"/>
      <c r="F174" s="67"/>
      <c r="G174" s="67"/>
      <c r="H174" s="67"/>
      <c r="I174" s="67"/>
      <c r="J174" s="67"/>
      <c r="K174" s="67"/>
      <c r="L174" s="67"/>
      <c r="M174" s="67"/>
      <c r="N174" s="67"/>
      <c r="O174" s="67"/>
      <c r="P174" s="67"/>
      <c r="Q174" s="67"/>
      <c r="R174" s="67"/>
      <c r="S174" s="95"/>
      <c r="T174" s="95"/>
      <c r="U174" s="95"/>
      <c r="V174" s="95"/>
      <c r="W174" s="95"/>
      <c r="X174" s="95"/>
      <c r="Y174" s="95"/>
      <c r="Z174" s="95"/>
    </row>
    <row r="175" ht="15.75" customHeight="1">
      <c r="A175" s="67"/>
      <c r="B175" s="95"/>
      <c r="C175" s="95"/>
      <c r="D175" s="95"/>
      <c r="E175" s="67"/>
      <c r="F175" s="67"/>
      <c r="G175" s="67"/>
      <c r="H175" s="67"/>
      <c r="I175" s="67"/>
      <c r="J175" s="67"/>
      <c r="K175" s="67"/>
      <c r="L175" s="67"/>
      <c r="M175" s="67"/>
      <c r="N175" s="67"/>
      <c r="O175" s="67"/>
      <c r="P175" s="67"/>
      <c r="Q175" s="67"/>
      <c r="R175" s="67"/>
      <c r="S175" s="95"/>
      <c r="T175" s="95"/>
      <c r="U175" s="95"/>
      <c r="V175" s="95"/>
      <c r="W175" s="95"/>
      <c r="X175" s="95"/>
      <c r="Y175" s="95"/>
      <c r="Z175" s="95"/>
    </row>
    <row r="176" ht="15.75" customHeight="1">
      <c r="A176" s="67"/>
      <c r="B176" s="95"/>
      <c r="C176" s="95"/>
      <c r="D176" s="95"/>
      <c r="E176" s="67"/>
      <c r="F176" s="67"/>
      <c r="G176" s="67"/>
      <c r="H176" s="67"/>
      <c r="I176" s="67"/>
      <c r="J176" s="67"/>
      <c r="K176" s="67"/>
      <c r="L176" s="67"/>
      <c r="M176" s="67"/>
      <c r="N176" s="67"/>
      <c r="O176" s="67"/>
      <c r="P176" s="67"/>
      <c r="Q176" s="67"/>
      <c r="R176" s="67"/>
      <c r="S176" s="95"/>
      <c r="T176" s="95"/>
      <c r="U176" s="95"/>
      <c r="V176" s="95"/>
      <c r="W176" s="95"/>
      <c r="X176" s="95"/>
      <c r="Y176" s="95"/>
      <c r="Z176" s="95"/>
    </row>
    <row r="177" ht="15.75" customHeight="1">
      <c r="A177" s="67"/>
      <c r="B177" s="95"/>
      <c r="C177" s="95"/>
      <c r="D177" s="95"/>
      <c r="E177" s="67"/>
      <c r="F177" s="67"/>
      <c r="G177" s="67"/>
      <c r="H177" s="67"/>
      <c r="I177" s="67"/>
      <c r="J177" s="67"/>
      <c r="K177" s="67"/>
      <c r="L177" s="67"/>
      <c r="M177" s="67"/>
      <c r="N177" s="67"/>
      <c r="O177" s="67"/>
      <c r="P177" s="67"/>
      <c r="Q177" s="67"/>
      <c r="R177" s="67"/>
      <c r="S177" s="95"/>
      <c r="T177" s="95"/>
      <c r="U177" s="95"/>
      <c r="V177" s="95"/>
      <c r="W177" s="95"/>
      <c r="X177" s="95"/>
      <c r="Y177" s="95"/>
      <c r="Z177" s="95"/>
    </row>
    <row r="178" ht="15.75" customHeight="1">
      <c r="A178" s="67"/>
      <c r="B178" s="95"/>
      <c r="C178" s="95"/>
      <c r="D178" s="95"/>
      <c r="E178" s="67"/>
      <c r="F178" s="67"/>
      <c r="G178" s="67"/>
      <c r="H178" s="67"/>
      <c r="I178" s="67"/>
      <c r="J178" s="67"/>
      <c r="K178" s="67"/>
      <c r="L178" s="67"/>
      <c r="M178" s="67"/>
      <c r="N178" s="67"/>
      <c r="O178" s="67"/>
      <c r="P178" s="67"/>
      <c r="Q178" s="67"/>
      <c r="R178" s="67"/>
      <c r="S178" s="95"/>
      <c r="T178" s="95"/>
      <c r="U178" s="95"/>
      <c r="V178" s="95"/>
      <c r="W178" s="95"/>
      <c r="X178" s="95"/>
      <c r="Y178" s="95"/>
      <c r="Z178" s="95"/>
    </row>
    <row r="179" ht="15.75" customHeight="1">
      <c r="A179" s="67"/>
      <c r="B179" s="95"/>
      <c r="C179" s="95"/>
      <c r="D179" s="95"/>
      <c r="E179" s="67"/>
      <c r="F179" s="67"/>
      <c r="G179" s="67"/>
      <c r="H179" s="67"/>
      <c r="I179" s="67"/>
      <c r="J179" s="67"/>
      <c r="K179" s="67"/>
      <c r="L179" s="67"/>
      <c r="M179" s="67"/>
      <c r="N179" s="67"/>
      <c r="O179" s="67"/>
      <c r="P179" s="67"/>
      <c r="Q179" s="67"/>
      <c r="R179" s="67"/>
      <c r="S179" s="95"/>
      <c r="T179" s="95"/>
      <c r="U179" s="95"/>
      <c r="V179" s="95"/>
      <c r="W179" s="95"/>
      <c r="X179" s="95"/>
      <c r="Y179" s="95"/>
      <c r="Z179" s="95"/>
    </row>
    <row r="180" ht="15.75" customHeight="1">
      <c r="A180" s="67"/>
      <c r="B180" s="95"/>
      <c r="C180" s="95"/>
      <c r="D180" s="95"/>
      <c r="E180" s="67"/>
      <c r="F180" s="67"/>
      <c r="G180" s="67"/>
      <c r="H180" s="67"/>
      <c r="I180" s="67"/>
      <c r="J180" s="67"/>
      <c r="K180" s="67"/>
      <c r="L180" s="67"/>
      <c r="M180" s="67"/>
      <c r="N180" s="67"/>
      <c r="O180" s="67"/>
      <c r="P180" s="67"/>
      <c r="Q180" s="67"/>
      <c r="R180" s="67"/>
      <c r="S180" s="95"/>
      <c r="T180" s="95"/>
      <c r="U180" s="95"/>
      <c r="V180" s="95"/>
      <c r="W180" s="95"/>
      <c r="X180" s="95"/>
      <c r="Y180" s="95"/>
      <c r="Z180" s="95"/>
    </row>
    <row r="181" ht="15.75" customHeight="1">
      <c r="A181" s="67"/>
      <c r="B181" s="95"/>
      <c r="C181" s="95"/>
      <c r="D181" s="95"/>
      <c r="E181" s="67"/>
      <c r="F181" s="67"/>
      <c r="G181" s="67"/>
      <c r="H181" s="67"/>
      <c r="I181" s="67"/>
      <c r="J181" s="67"/>
      <c r="K181" s="67"/>
      <c r="L181" s="67"/>
      <c r="M181" s="67"/>
      <c r="N181" s="67"/>
      <c r="O181" s="67"/>
      <c r="P181" s="67"/>
      <c r="Q181" s="67"/>
      <c r="R181" s="67"/>
      <c r="S181" s="95"/>
      <c r="T181" s="95"/>
      <c r="U181" s="95"/>
      <c r="V181" s="95"/>
      <c r="W181" s="95"/>
      <c r="X181" s="95"/>
      <c r="Y181" s="95"/>
      <c r="Z181" s="95"/>
    </row>
    <row r="182" ht="15.75" customHeight="1">
      <c r="A182" s="67"/>
      <c r="B182" s="95"/>
      <c r="C182" s="95"/>
      <c r="D182" s="95"/>
      <c r="E182" s="67"/>
      <c r="F182" s="67"/>
      <c r="G182" s="67"/>
      <c r="H182" s="67"/>
      <c r="I182" s="67"/>
      <c r="J182" s="67"/>
      <c r="K182" s="67"/>
      <c r="L182" s="67"/>
      <c r="M182" s="67"/>
      <c r="N182" s="67"/>
      <c r="O182" s="67"/>
      <c r="P182" s="67"/>
      <c r="Q182" s="67"/>
      <c r="R182" s="67"/>
      <c r="S182" s="95"/>
      <c r="T182" s="95"/>
      <c r="U182" s="95"/>
      <c r="V182" s="95"/>
      <c r="W182" s="95"/>
      <c r="X182" s="95"/>
      <c r="Y182" s="95"/>
      <c r="Z182" s="95"/>
    </row>
    <row r="183" ht="15.75" customHeight="1">
      <c r="A183" s="67"/>
      <c r="B183" s="95"/>
      <c r="C183" s="95"/>
      <c r="D183" s="95"/>
      <c r="E183" s="67"/>
      <c r="F183" s="67"/>
      <c r="G183" s="67"/>
      <c r="H183" s="67"/>
      <c r="I183" s="67"/>
      <c r="J183" s="67"/>
      <c r="K183" s="67"/>
      <c r="L183" s="67"/>
      <c r="M183" s="67"/>
      <c r="N183" s="67"/>
      <c r="O183" s="67"/>
      <c r="P183" s="67"/>
      <c r="Q183" s="67"/>
      <c r="R183" s="67"/>
      <c r="S183" s="95"/>
      <c r="T183" s="95"/>
      <c r="U183" s="95"/>
      <c r="V183" s="95"/>
      <c r="W183" s="95"/>
      <c r="X183" s="95"/>
      <c r="Y183" s="95"/>
      <c r="Z183" s="95"/>
    </row>
    <row r="184" ht="15.75" customHeight="1">
      <c r="A184" s="67"/>
      <c r="B184" s="95"/>
      <c r="C184" s="95"/>
      <c r="D184" s="95"/>
      <c r="E184" s="67"/>
      <c r="F184" s="67"/>
      <c r="G184" s="67"/>
      <c r="H184" s="67"/>
      <c r="I184" s="67"/>
      <c r="J184" s="67"/>
      <c r="K184" s="67"/>
      <c r="L184" s="67"/>
      <c r="M184" s="67"/>
      <c r="N184" s="67"/>
      <c r="O184" s="67"/>
      <c r="P184" s="67"/>
      <c r="Q184" s="67"/>
      <c r="R184" s="67"/>
      <c r="S184" s="95"/>
      <c r="T184" s="95"/>
      <c r="U184" s="95"/>
      <c r="V184" s="95"/>
      <c r="W184" s="95"/>
      <c r="X184" s="95"/>
      <c r="Y184" s="95"/>
      <c r="Z184" s="95"/>
    </row>
    <row r="185" ht="15.75" customHeight="1">
      <c r="A185" s="67"/>
      <c r="B185" s="95"/>
      <c r="C185" s="95"/>
      <c r="D185" s="95"/>
      <c r="E185" s="67"/>
      <c r="F185" s="67"/>
      <c r="G185" s="67"/>
      <c r="H185" s="67"/>
      <c r="I185" s="67"/>
      <c r="J185" s="67"/>
      <c r="K185" s="67"/>
      <c r="L185" s="67"/>
      <c r="M185" s="67"/>
      <c r="N185" s="67"/>
      <c r="O185" s="67"/>
      <c r="P185" s="67"/>
      <c r="Q185" s="67"/>
      <c r="R185" s="67"/>
      <c r="S185" s="95"/>
      <c r="T185" s="95"/>
      <c r="U185" s="95"/>
      <c r="V185" s="95"/>
      <c r="W185" s="95"/>
      <c r="X185" s="95"/>
      <c r="Y185" s="95"/>
      <c r="Z185" s="95"/>
    </row>
    <row r="186" ht="15.75" customHeight="1">
      <c r="A186" s="67"/>
      <c r="B186" s="95"/>
      <c r="C186" s="95"/>
      <c r="D186" s="95"/>
      <c r="E186" s="67"/>
      <c r="F186" s="67"/>
      <c r="G186" s="67"/>
      <c r="H186" s="67"/>
      <c r="I186" s="67"/>
      <c r="J186" s="67"/>
      <c r="K186" s="67"/>
      <c r="L186" s="67"/>
      <c r="M186" s="67"/>
      <c r="N186" s="67"/>
      <c r="O186" s="67"/>
      <c r="P186" s="67"/>
      <c r="Q186" s="67"/>
      <c r="R186" s="67"/>
      <c r="S186" s="95"/>
      <c r="T186" s="95"/>
      <c r="U186" s="95"/>
      <c r="V186" s="95"/>
      <c r="W186" s="95"/>
      <c r="X186" s="95"/>
      <c r="Y186" s="95"/>
      <c r="Z186" s="95"/>
    </row>
    <row r="187" ht="15.75" customHeight="1">
      <c r="A187" s="67"/>
      <c r="B187" s="95"/>
      <c r="C187" s="95"/>
      <c r="D187" s="95"/>
      <c r="E187" s="67"/>
      <c r="F187" s="67"/>
      <c r="G187" s="67"/>
      <c r="H187" s="67"/>
      <c r="I187" s="67"/>
      <c r="J187" s="67"/>
      <c r="K187" s="67"/>
      <c r="L187" s="67"/>
      <c r="M187" s="67"/>
      <c r="N187" s="67"/>
      <c r="O187" s="67"/>
      <c r="P187" s="67"/>
      <c r="Q187" s="67"/>
      <c r="R187" s="67"/>
      <c r="S187" s="95"/>
      <c r="T187" s="95"/>
      <c r="U187" s="95"/>
      <c r="V187" s="95"/>
      <c r="W187" s="95"/>
      <c r="X187" s="95"/>
      <c r="Y187" s="95"/>
      <c r="Z187" s="95"/>
    </row>
    <row r="188" ht="15.75" customHeight="1">
      <c r="A188" s="67"/>
      <c r="B188" s="95"/>
      <c r="C188" s="95"/>
      <c r="D188" s="95"/>
      <c r="E188" s="67"/>
      <c r="F188" s="67"/>
      <c r="G188" s="67"/>
      <c r="H188" s="67"/>
      <c r="I188" s="67"/>
      <c r="J188" s="67"/>
      <c r="K188" s="67"/>
      <c r="L188" s="67"/>
      <c r="M188" s="67"/>
      <c r="N188" s="67"/>
      <c r="O188" s="67"/>
      <c r="P188" s="67"/>
      <c r="Q188" s="67"/>
      <c r="R188" s="67"/>
      <c r="S188" s="95"/>
      <c r="T188" s="95"/>
      <c r="U188" s="95"/>
      <c r="V188" s="95"/>
      <c r="W188" s="95"/>
      <c r="X188" s="95"/>
      <c r="Y188" s="95"/>
      <c r="Z188" s="95"/>
    </row>
    <row r="189" ht="15.75" customHeight="1">
      <c r="A189" s="67"/>
      <c r="B189" s="95"/>
      <c r="C189" s="95"/>
      <c r="D189" s="95"/>
      <c r="E189" s="67"/>
      <c r="F189" s="67"/>
      <c r="G189" s="67"/>
      <c r="H189" s="67"/>
      <c r="I189" s="67"/>
      <c r="J189" s="67"/>
      <c r="K189" s="67"/>
      <c r="L189" s="67"/>
      <c r="M189" s="67"/>
      <c r="N189" s="67"/>
      <c r="O189" s="67"/>
      <c r="P189" s="67"/>
      <c r="Q189" s="67"/>
      <c r="R189" s="67"/>
      <c r="S189" s="95"/>
      <c r="T189" s="95"/>
      <c r="U189" s="95"/>
      <c r="V189" s="95"/>
      <c r="W189" s="95"/>
      <c r="X189" s="95"/>
      <c r="Y189" s="95"/>
      <c r="Z189" s="95"/>
    </row>
    <row r="190" ht="15.75" customHeight="1">
      <c r="A190" s="67"/>
      <c r="B190" s="95"/>
      <c r="C190" s="95"/>
      <c r="D190" s="95"/>
      <c r="E190" s="67"/>
      <c r="F190" s="67"/>
      <c r="G190" s="67"/>
      <c r="H190" s="67"/>
      <c r="I190" s="67"/>
      <c r="J190" s="67"/>
      <c r="K190" s="67"/>
      <c r="L190" s="67"/>
      <c r="M190" s="67"/>
      <c r="N190" s="67"/>
      <c r="O190" s="67"/>
      <c r="P190" s="67"/>
      <c r="Q190" s="67"/>
      <c r="R190" s="67"/>
      <c r="S190" s="95"/>
      <c r="T190" s="95"/>
      <c r="U190" s="95"/>
      <c r="V190" s="95"/>
      <c r="W190" s="95"/>
      <c r="X190" s="95"/>
      <c r="Y190" s="95"/>
      <c r="Z190" s="95"/>
    </row>
    <row r="191" ht="15.75" customHeight="1">
      <c r="A191" s="67"/>
      <c r="B191" s="95"/>
      <c r="C191" s="95"/>
      <c r="D191" s="95"/>
      <c r="E191" s="67"/>
      <c r="F191" s="67"/>
      <c r="G191" s="67"/>
      <c r="H191" s="67"/>
      <c r="I191" s="67"/>
      <c r="J191" s="67"/>
      <c r="K191" s="67"/>
      <c r="L191" s="67"/>
      <c r="M191" s="67"/>
      <c r="N191" s="67"/>
      <c r="O191" s="67"/>
      <c r="P191" s="67"/>
      <c r="Q191" s="67"/>
      <c r="R191" s="67"/>
      <c r="S191" s="95"/>
      <c r="T191" s="95"/>
      <c r="U191" s="95"/>
      <c r="V191" s="95"/>
      <c r="W191" s="95"/>
      <c r="X191" s="95"/>
      <c r="Y191" s="95"/>
      <c r="Z191" s="95"/>
    </row>
    <row r="192" ht="15.75" customHeight="1">
      <c r="A192" s="67"/>
      <c r="B192" s="95"/>
      <c r="C192" s="95"/>
      <c r="D192" s="95"/>
      <c r="E192" s="67"/>
      <c r="F192" s="67"/>
      <c r="G192" s="67"/>
      <c r="H192" s="67"/>
      <c r="I192" s="67"/>
      <c r="J192" s="67"/>
      <c r="K192" s="67"/>
      <c r="L192" s="67"/>
      <c r="M192" s="67"/>
      <c r="N192" s="67"/>
      <c r="O192" s="67"/>
      <c r="P192" s="67"/>
      <c r="Q192" s="67"/>
      <c r="R192" s="67"/>
      <c r="S192" s="95"/>
      <c r="T192" s="95"/>
      <c r="U192" s="95"/>
      <c r="V192" s="95"/>
      <c r="W192" s="95"/>
      <c r="X192" s="95"/>
      <c r="Y192" s="95"/>
      <c r="Z192" s="95"/>
    </row>
    <row r="193" ht="15.75" customHeight="1">
      <c r="A193" s="67"/>
      <c r="B193" s="95"/>
      <c r="C193" s="95"/>
      <c r="D193" s="95"/>
      <c r="E193" s="67"/>
      <c r="F193" s="67"/>
      <c r="G193" s="67"/>
      <c r="H193" s="67"/>
      <c r="I193" s="67"/>
      <c r="J193" s="67"/>
      <c r="K193" s="67"/>
      <c r="L193" s="67"/>
      <c r="M193" s="67"/>
      <c r="N193" s="67"/>
      <c r="O193" s="67"/>
      <c r="P193" s="67"/>
      <c r="Q193" s="67"/>
      <c r="R193" s="67"/>
      <c r="S193" s="95"/>
      <c r="T193" s="95"/>
      <c r="U193" s="95"/>
      <c r="V193" s="95"/>
      <c r="W193" s="95"/>
      <c r="X193" s="95"/>
      <c r="Y193" s="95"/>
      <c r="Z193" s="95"/>
    </row>
    <row r="194" ht="15.75" customHeight="1">
      <c r="A194" s="67"/>
      <c r="B194" s="95"/>
      <c r="C194" s="95"/>
      <c r="D194" s="95"/>
      <c r="E194" s="67"/>
      <c r="F194" s="67"/>
      <c r="G194" s="67"/>
      <c r="H194" s="67"/>
      <c r="I194" s="67"/>
      <c r="J194" s="67"/>
      <c r="K194" s="67"/>
      <c r="L194" s="67"/>
      <c r="M194" s="67"/>
      <c r="N194" s="67"/>
      <c r="O194" s="67"/>
      <c r="P194" s="67"/>
      <c r="Q194" s="67"/>
      <c r="R194" s="67"/>
      <c r="S194" s="95"/>
      <c r="T194" s="95"/>
      <c r="U194" s="95"/>
      <c r="V194" s="95"/>
      <c r="W194" s="95"/>
      <c r="X194" s="95"/>
      <c r="Y194" s="95"/>
      <c r="Z194" s="95"/>
    </row>
    <row r="195" ht="15.75" customHeight="1">
      <c r="A195" s="67"/>
      <c r="B195" s="95"/>
      <c r="C195" s="95"/>
      <c r="D195" s="95"/>
      <c r="E195" s="67"/>
      <c r="F195" s="67"/>
      <c r="G195" s="67"/>
      <c r="H195" s="67"/>
      <c r="I195" s="67"/>
      <c r="J195" s="67"/>
      <c r="K195" s="67"/>
      <c r="L195" s="67"/>
      <c r="M195" s="67"/>
      <c r="N195" s="67"/>
      <c r="O195" s="67"/>
      <c r="P195" s="67"/>
      <c r="Q195" s="67"/>
      <c r="R195" s="67"/>
      <c r="S195" s="95"/>
      <c r="T195" s="95"/>
      <c r="U195" s="95"/>
      <c r="V195" s="95"/>
      <c r="W195" s="95"/>
      <c r="X195" s="95"/>
      <c r="Y195" s="95"/>
      <c r="Z195" s="95"/>
    </row>
    <row r="196" ht="15.75" customHeight="1">
      <c r="A196" s="67"/>
      <c r="B196" s="95"/>
      <c r="C196" s="95"/>
      <c r="D196" s="95"/>
      <c r="E196" s="67"/>
      <c r="F196" s="67"/>
      <c r="G196" s="67"/>
      <c r="H196" s="67"/>
      <c r="I196" s="67"/>
      <c r="J196" s="67"/>
      <c r="K196" s="67"/>
      <c r="L196" s="67"/>
      <c r="M196" s="67"/>
      <c r="N196" s="67"/>
      <c r="O196" s="67"/>
      <c r="P196" s="67"/>
      <c r="Q196" s="67"/>
      <c r="R196" s="67"/>
      <c r="S196" s="95"/>
      <c r="T196" s="95"/>
      <c r="U196" s="95"/>
      <c r="V196" s="95"/>
      <c r="W196" s="95"/>
      <c r="X196" s="95"/>
      <c r="Y196" s="95"/>
      <c r="Z196" s="95"/>
    </row>
    <row r="197" ht="15.75" customHeight="1">
      <c r="A197" s="67"/>
      <c r="B197" s="95"/>
      <c r="C197" s="95"/>
      <c r="D197" s="95"/>
      <c r="E197" s="67"/>
      <c r="F197" s="67"/>
      <c r="G197" s="67"/>
      <c r="H197" s="67"/>
      <c r="I197" s="67"/>
      <c r="J197" s="67"/>
      <c r="K197" s="67"/>
      <c r="L197" s="67"/>
      <c r="M197" s="67"/>
      <c r="N197" s="67"/>
      <c r="O197" s="67"/>
      <c r="P197" s="67"/>
      <c r="Q197" s="67"/>
      <c r="R197" s="67"/>
      <c r="S197" s="95"/>
      <c r="T197" s="95"/>
      <c r="U197" s="95"/>
      <c r="V197" s="95"/>
      <c r="W197" s="95"/>
      <c r="X197" s="95"/>
      <c r="Y197" s="95"/>
      <c r="Z197" s="95"/>
    </row>
    <row r="198" ht="15.75" customHeight="1">
      <c r="A198" s="67"/>
      <c r="B198" s="95"/>
      <c r="C198" s="95"/>
      <c r="D198" s="95"/>
      <c r="E198" s="67"/>
      <c r="F198" s="67"/>
      <c r="G198" s="67"/>
      <c r="H198" s="67"/>
      <c r="I198" s="67"/>
      <c r="J198" s="67"/>
      <c r="K198" s="67"/>
      <c r="L198" s="67"/>
      <c r="M198" s="67"/>
      <c r="N198" s="67"/>
      <c r="O198" s="67"/>
      <c r="P198" s="67"/>
      <c r="Q198" s="67"/>
      <c r="R198" s="67"/>
      <c r="S198" s="95"/>
      <c r="T198" s="95"/>
      <c r="U198" s="95"/>
      <c r="V198" s="95"/>
      <c r="W198" s="95"/>
      <c r="X198" s="95"/>
      <c r="Y198" s="95"/>
      <c r="Z198" s="95"/>
    </row>
    <row r="199" ht="15.75" customHeight="1">
      <c r="A199" s="67"/>
      <c r="B199" s="95"/>
      <c r="C199" s="95"/>
      <c r="D199" s="95"/>
      <c r="E199" s="67"/>
      <c r="F199" s="67"/>
      <c r="G199" s="67"/>
      <c r="H199" s="67"/>
      <c r="I199" s="67"/>
      <c r="J199" s="67"/>
      <c r="K199" s="67"/>
      <c r="L199" s="67"/>
      <c r="M199" s="67"/>
      <c r="N199" s="67"/>
      <c r="O199" s="67"/>
      <c r="P199" s="67"/>
      <c r="Q199" s="67"/>
      <c r="R199" s="67"/>
      <c r="S199" s="95"/>
      <c r="T199" s="95"/>
      <c r="U199" s="95"/>
      <c r="V199" s="95"/>
      <c r="W199" s="95"/>
      <c r="X199" s="95"/>
      <c r="Y199" s="95"/>
      <c r="Z199" s="95"/>
    </row>
    <row r="200" ht="15.75" customHeight="1">
      <c r="A200" s="67"/>
      <c r="B200" s="95"/>
      <c r="C200" s="95"/>
      <c r="D200" s="95"/>
      <c r="E200" s="67"/>
      <c r="F200" s="67"/>
      <c r="G200" s="67"/>
      <c r="H200" s="67"/>
      <c r="I200" s="67"/>
      <c r="J200" s="67"/>
      <c r="K200" s="67"/>
      <c r="L200" s="67"/>
      <c r="M200" s="67"/>
      <c r="N200" s="67"/>
      <c r="O200" s="67"/>
      <c r="P200" s="67"/>
      <c r="Q200" s="67"/>
      <c r="R200" s="67"/>
      <c r="S200" s="95"/>
      <c r="T200" s="95"/>
      <c r="U200" s="95"/>
      <c r="V200" s="95"/>
      <c r="W200" s="95"/>
      <c r="X200" s="95"/>
      <c r="Y200" s="95"/>
      <c r="Z200" s="95"/>
    </row>
    <row r="201" ht="15.75" customHeight="1">
      <c r="A201" s="67"/>
      <c r="B201" s="95"/>
      <c r="C201" s="95"/>
      <c r="D201" s="95"/>
      <c r="E201" s="67"/>
      <c r="F201" s="67"/>
      <c r="G201" s="67"/>
      <c r="H201" s="67"/>
      <c r="I201" s="67"/>
      <c r="J201" s="67"/>
      <c r="K201" s="67"/>
      <c r="L201" s="67"/>
      <c r="M201" s="67"/>
      <c r="N201" s="67"/>
      <c r="O201" s="67"/>
      <c r="P201" s="67"/>
      <c r="Q201" s="67"/>
      <c r="R201" s="67"/>
      <c r="S201" s="95"/>
      <c r="T201" s="95"/>
      <c r="U201" s="95"/>
      <c r="V201" s="95"/>
      <c r="W201" s="95"/>
      <c r="X201" s="95"/>
      <c r="Y201" s="95"/>
      <c r="Z201" s="95"/>
    </row>
    <row r="202" ht="15.75" customHeight="1">
      <c r="A202" s="67"/>
      <c r="B202" s="95"/>
      <c r="C202" s="95"/>
      <c r="D202" s="95"/>
      <c r="E202" s="67"/>
      <c r="F202" s="67"/>
      <c r="G202" s="67"/>
      <c r="H202" s="67"/>
      <c r="I202" s="67"/>
      <c r="J202" s="67"/>
      <c r="K202" s="67"/>
      <c r="L202" s="67"/>
      <c r="M202" s="67"/>
      <c r="N202" s="67"/>
      <c r="O202" s="67"/>
      <c r="P202" s="67"/>
      <c r="Q202" s="67"/>
      <c r="R202" s="67"/>
      <c r="S202" s="95"/>
      <c r="T202" s="95"/>
      <c r="U202" s="95"/>
      <c r="V202" s="95"/>
      <c r="W202" s="95"/>
      <c r="X202" s="95"/>
      <c r="Y202" s="95"/>
      <c r="Z202" s="95"/>
    </row>
    <row r="203" ht="15.75" customHeight="1">
      <c r="A203" s="67"/>
      <c r="B203" s="95"/>
      <c r="C203" s="95"/>
      <c r="D203" s="95"/>
      <c r="E203" s="67"/>
      <c r="F203" s="67"/>
      <c r="G203" s="67"/>
      <c r="H203" s="67"/>
      <c r="I203" s="67"/>
      <c r="J203" s="67"/>
      <c r="K203" s="67"/>
      <c r="L203" s="67"/>
      <c r="M203" s="67"/>
      <c r="N203" s="67"/>
      <c r="O203" s="67"/>
      <c r="P203" s="67"/>
      <c r="Q203" s="67"/>
      <c r="R203" s="67"/>
      <c r="S203" s="95"/>
      <c r="T203" s="95"/>
      <c r="U203" s="95"/>
      <c r="V203" s="95"/>
      <c r="W203" s="95"/>
      <c r="X203" s="95"/>
      <c r="Y203" s="95"/>
      <c r="Z203" s="95"/>
    </row>
    <row r="204" ht="15.75" customHeight="1">
      <c r="A204" s="67"/>
      <c r="B204" s="95"/>
      <c r="C204" s="95"/>
      <c r="D204" s="95"/>
      <c r="E204" s="67"/>
      <c r="F204" s="67"/>
      <c r="G204" s="67"/>
      <c r="H204" s="67"/>
      <c r="I204" s="67"/>
      <c r="J204" s="67"/>
      <c r="K204" s="67"/>
      <c r="L204" s="67"/>
      <c r="M204" s="67"/>
      <c r="N204" s="67"/>
      <c r="O204" s="67"/>
      <c r="P204" s="67"/>
      <c r="Q204" s="67"/>
      <c r="R204" s="67"/>
      <c r="S204" s="95"/>
      <c r="T204" s="95"/>
      <c r="U204" s="95"/>
      <c r="V204" s="95"/>
      <c r="W204" s="95"/>
      <c r="X204" s="95"/>
      <c r="Y204" s="95"/>
      <c r="Z204" s="95"/>
    </row>
    <row r="205" ht="15.75" customHeight="1">
      <c r="A205" s="67"/>
      <c r="B205" s="95"/>
      <c r="C205" s="95"/>
      <c r="D205" s="95"/>
      <c r="E205" s="67"/>
      <c r="F205" s="67"/>
      <c r="G205" s="67"/>
      <c r="H205" s="67"/>
      <c r="I205" s="67"/>
      <c r="J205" s="67"/>
      <c r="K205" s="67"/>
      <c r="L205" s="67"/>
      <c r="M205" s="67"/>
      <c r="N205" s="67"/>
      <c r="O205" s="67"/>
      <c r="P205" s="67"/>
      <c r="Q205" s="67"/>
      <c r="R205" s="67"/>
      <c r="S205" s="95"/>
      <c r="T205" s="95"/>
      <c r="U205" s="95"/>
      <c r="V205" s="95"/>
      <c r="W205" s="95"/>
      <c r="X205" s="95"/>
      <c r="Y205" s="95"/>
      <c r="Z205" s="95"/>
    </row>
    <row r="206" ht="15.75" customHeight="1">
      <c r="A206" s="67"/>
      <c r="B206" s="95"/>
      <c r="C206" s="95"/>
      <c r="D206" s="95"/>
      <c r="E206" s="67"/>
      <c r="F206" s="67"/>
      <c r="G206" s="67"/>
      <c r="H206" s="67"/>
      <c r="I206" s="67"/>
      <c r="J206" s="67"/>
      <c r="K206" s="67"/>
      <c r="L206" s="67"/>
      <c r="M206" s="67"/>
      <c r="N206" s="67"/>
      <c r="O206" s="67"/>
      <c r="P206" s="67"/>
      <c r="Q206" s="67"/>
      <c r="R206" s="67"/>
      <c r="S206" s="95"/>
      <c r="T206" s="95"/>
      <c r="U206" s="95"/>
      <c r="V206" s="95"/>
      <c r="W206" s="95"/>
      <c r="X206" s="95"/>
      <c r="Y206" s="95"/>
      <c r="Z206" s="95"/>
    </row>
    <row r="207" ht="15.75" customHeight="1">
      <c r="A207" s="67"/>
      <c r="B207" s="95"/>
      <c r="C207" s="95"/>
      <c r="D207" s="95"/>
      <c r="E207" s="67"/>
      <c r="F207" s="67"/>
      <c r="G207" s="67"/>
      <c r="H207" s="67"/>
      <c r="I207" s="67"/>
      <c r="J207" s="67"/>
      <c r="K207" s="67"/>
      <c r="L207" s="67"/>
      <c r="M207" s="67"/>
      <c r="N207" s="67"/>
      <c r="O207" s="67"/>
      <c r="P207" s="67"/>
      <c r="Q207" s="67"/>
      <c r="R207" s="67"/>
      <c r="S207" s="95"/>
      <c r="T207" s="95"/>
      <c r="U207" s="95"/>
      <c r="V207" s="95"/>
      <c r="W207" s="95"/>
      <c r="X207" s="95"/>
      <c r="Y207" s="95"/>
      <c r="Z207" s="95"/>
    </row>
    <row r="208" ht="15.75" customHeight="1">
      <c r="A208" s="67"/>
      <c r="B208" s="95"/>
      <c r="C208" s="95"/>
      <c r="D208" s="95"/>
      <c r="E208" s="67"/>
      <c r="F208" s="67"/>
      <c r="G208" s="67"/>
      <c r="H208" s="67"/>
      <c r="I208" s="67"/>
      <c r="J208" s="67"/>
      <c r="K208" s="67"/>
      <c r="L208" s="67"/>
      <c r="M208" s="67"/>
      <c r="N208" s="67"/>
      <c r="O208" s="67"/>
      <c r="P208" s="67"/>
      <c r="Q208" s="67"/>
      <c r="R208" s="67"/>
      <c r="S208" s="95"/>
      <c r="T208" s="95"/>
      <c r="U208" s="95"/>
      <c r="V208" s="95"/>
      <c r="W208" s="95"/>
      <c r="X208" s="95"/>
      <c r="Y208" s="95"/>
      <c r="Z208" s="95"/>
    </row>
    <row r="209" ht="15.75" customHeight="1">
      <c r="A209" s="67"/>
      <c r="B209" s="95"/>
      <c r="C209" s="95"/>
      <c r="D209" s="95"/>
      <c r="E209" s="67"/>
      <c r="F209" s="67"/>
      <c r="G209" s="67"/>
      <c r="H209" s="67"/>
      <c r="I209" s="67"/>
      <c r="J209" s="67"/>
      <c r="K209" s="67"/>
      <c r="L209" s="67"/>
      <c r="M209" s="67"/>
      <c r="N209" s="67"/>
      <c r="O209" s="67"/>
      <c r="P209" s="67"/>
      <c r="Q209" s="67"/>
      <c r="R209" s="67"/>
      <c r="S209" s="95"/>
      <c r="T209" s="95"/>
      <c r="U209" s="95"/>
      <c r="V209" s="95"/>
      <c r="W209" s="95"/>
      <c r="X209" s="95"/>
      <c r="Y209" s="95"/>
      <c r="Z209" s="95"/>
    </row>
    <row r="210" ht="15.75" customHeight="1">
      <c r="A210" s="67"/>
      <c r="B210" s="95"/>
      <c r="C210" s="95"/>
      <c r="D210" s="95"/>
      <c r="E210" s="67"/>
      <c r="F210" s="67"/>
      <c r="G210" s="67"/>
      <c r="H210" s="67"/>
      <c r="I210" s="67"/>
      <c r="J210" s="67"/>
      <c r="K210" s="67"/>
      <c r="L210" s="67"/>
      <c r="M210" s="67"/>
      <c r="N210" s="67"/>
      <c r="O210" s="67"/>
      <c r="P210" s="67"/>
      <c r="Q210" s="67"/>
      <c r="R210" s="67"/>
      <c r="S210" s="95"/>
      <c r="T210" s="95"/>
      <c r="U210" s="95"/>
      <c r="V210" s="95"/>
      <c r="W210" s="95"/>
      <c r="X210" s="95"/>
      <c r="Y210" s="95"/>
      <c r="Z210" s="95"/>
    </row>
    <row r="211" ht="15.75" customHeight="1">
      <c r="A211" s="67"/>
      <c r="B211" s="95"/>
      <c r="C211" s="95"/>
      <c r="D211" s="95"/>
      <c r="E211" s="67"/>
      <c r="F211" s="67"/>
      <c r="G211" s="67"/>
      <c r="H211" s="67"/>
      <c r="I211" s="67"/>
      <c r="J211" s="67"/>
      <c r="K211" s="67"/>
      <c r="L211" s="67"/>
      <c r="M211" s="67"/>
      <c r="N211" s="67"/>
      <c r="O211" s="67"/>
      <c r="P211" s="67"/>
      <c r="Q211" s="67"/>
      <c r="R211" s="67"/>
      <c r="S211" s="95"/>
      <c r="T211" s="95"/>
      <c r="U211" s="95"/>
      <c r="V211" s="95"/>
      <c r="W211" s="95"/>
      <c r="X211" s="95"/>
      <c r="Y211" s="95"/>
      <c r="Z211" s="95"/>
    </row>
    <row r="212" ht="15.75" customHeight="1">
      <c r="A212" s="67"/>
      <c r="B212" s="95"/>
      <c r="C212" s="95"/>
      <c r="D212" s="95"/>
      <c r="E212" s="67"/>
      <c r="F212" s="67"/>
      <c r="G212" s="67"/>
      <c r="H212" s="67"/>
      <c r="I212" s="67"/>
      <c r="J212" s="67"/>
      <c r="K212" s="67"/>
      <c r="L212" s="67"/>
      <c r="M212" s="67"/>
      <c r="N212" s="67"/>
      <c r="O212" s="67"/>
      <c r="P212" s="67"/>
      <c r="Q212" s="67"/>
      <c r="R212" s="67"/>
      <c r="S212" s="95"/>
      <c r="T212" s="95"/>
      <c r="U212" s="95"/>
      <c r="V212" s="95"/>
      <c r="W212" s="95"/>
      <c r="X212" s="95"/>
      <c r="Y212" s="95"/>
      <c r="Z212" s="95"/>
    </row>
    <row r="213" ht="15.75" customHeight="1">
      <c r="A213" s="67"/>
      <c r="B213" s="95"/>
      <c r="C213" s="95"/>
      <c r="D213" s="95"/>
      <c r="E213" s="67"/>
      <c r="F213" s="67"/>
      <c r="G213" s="67"/>
      <c r="H213" s="67"/>
      <c r="I213" s="67"/>
      <c r="J213" s="67"/>
      <c r="K213" s="67"/>
      <c r="L213" s="67"/>
      <c r="M213" s="67"/>
      <c r="N213" s="67"/>
      <c r="O213" s="67"/>
      <c r="P213" s="67"/>
      <c r="Q213" s="67"/>
      <c r="R213" s="67"/>
      <c r="S213" s="95"/>
      <c r="T213" s="95"/>
      <c r="U213" s="95"/>
      <c r="V213" s="95"/>
      <c r="W213" s="95"/>
      <c r="X213" s="95"/>
      <c r="Y213" s="95"/>
      <c r="Z213" s="95"/>
    </row>
    <row r="214" ht="15.75" customHeight="1">
      <c r="A214" s="67"/>
      <c r="B214" s="95"/>
      <c r="C214" s="95"/>
      <c r="D214" s="95"/>
      <c r="E214" s="67"/>
      <c r="F214" s="67"/>
      <c r="G214" s="67"/>
      <c r="H214" s="67"/>
      <c r="I214" s="67"/>
      <c r="J214" s="67"/>
      <c r="K214" s="67"/>
      <c r="L214" s="67"/>
      <c r="M214" s="67"/>
      <c r="N214" s="67"/>
      <c r="O214" s="67"/>
      <c r="P214" s="67"/>
      <c r="Q214" s="67"/>
      <c r="R214" s="67"/>
      <c r="S214" s="95"/>
      <c r="T214" s="95"/>
      <c r="U214" s="95"/>
      <c r="V214" s="95"/>
      <c r="W214" s="95"/>
      <c r="X214" s="95"/>
      <c r="Y214" s="95"/>
      <c r="Z214" s="95"/>
    </row>
    <row r="215" ht="15.75" customHeight="1">
      <c r="A215" s="67"/>
      <c r="B215" s="95"/>
      <c r="C215" s="95"/>
      <c r="D215" s="95"/>
      <c r="E215" s="67"/>
      <c r="F215" s="67"/>
      <c r="G215" s="67"/>
      <c r="H215" s="67"/>
      <c r="I215" s="67"/>
      <c r="J215" s="67"/>
      <c r="K215" s="67"/>
      <c r="L215" s="67"/>
      <c r="M215" s="67"/>
      <c r="N215" s="67"/>
      <c r="O215" s="67"/>
      <c r="P215" s="67"/>
      <c r="Q215" s="67"/>
      <c r="R215" s="67"/>
      <c r="S215" s="95"/>
      <c r="T215" s="95"/>
      <c r="U215" s="95"/>
      <c r="V215" s="95"/>
      <c r="W215" s="95"/>
      <c r="X215" s="95"/>
      <c r="Y215" s="95"/>
      <c r="Z215" s="95"/>
    </row>
    <row r="216" ht="15.75" customHeight="1">
      <c r="A216" s="67"/>
      <c r="B216" s="95"/>
      <c r="C216" s="95"/>
      <c r="D216" s="95"/>
      <c r="E216" s="67"/>
      <c r="F216" s="67"/>
      <c r="G216" s="67"/>
      <c r="H216" s="67"/>
      <c r="I216" s="67"/>
      <c r="J216" s="67"/>
      <c r="K216" s="67"/>
      <c r="L216" s="67"/>
      <c r="M216" s="67"/>
      <c r="N216" s="67"/>
      <c r="O216" s="67"/>
      <c r="P216" s="67"/>
      <c r="Q216" s="67"/>
      <c r="R216" s="67"/>
      <c r="S216" s="95"/>
      <c r="T216" s="95"/>
      <c r="U216" s="95"/>
      <c r="V216" s="95"/>
      <c r="W216" s="95"/>
      <c r="X216" s="95"/>
      <c r="Y216" s="95"/>
      <c r="Z216" s="95"/>
    </row>
    <row r="217" ht="15.75" customHeight="1">
      <c r="A217" s="67"/>
      <c r="B217" s="95"/>
      <c r="C217" s="95"/>
      <c r="D217" s="95"/>
      <c r="E217" s="67"/>
      <c r="F217" s="67"/>
      <c r="G217" s="67"/>
      <c r="H217" s="67"/>
      <c r="I217" s="67"/>
      <c r="J217" s="67"/>
      <c r="K217" s="67"/>
      <c r="L217" s="67"/>
      <c r="M217" s="67"/>
      <c r="N217" s="67"/>
      <c r="O217" s="67"/>
      <c r="P217" s="67"/>
      <c r="Q217" s="67"/>
      <c r="R217" s="67"/>
      <c r="S217" s="95"/>
      <c r="T217" s="95"/>
      <c r="U217" s="95"/>
      <c r="V217" s="95"/>
      <c r="W217" s="95"/>
      <c r="X217" s="95"/>
      <c r="Y217" s="95"/>
      <c r="Z217" s="95"/>
    </row>
    <row r="218" ht="15.75" customHeight="1">
      <c r="A218" s="67"/>
      <c r="B218" s="95"/>
      <c r="C218" s="95"/>
      <c r="D218" s="95"/>
      <c r="E218" s="67"/>
      <c r="F218" s="67"/>
      <c r="G218" s="67"/>
      <c r="H218" s="67"/>
      <c r="I218" s="67"/>
      <c r="J218" s="67"/>
      <c r="K218" s="67"/>
      <c r="L218" s="67"/>
      <c r="M218" s="67"/>
      <c r="N218" s="67"/>
      <c r="O218" s="67"/>
      <c r="P218" s="67"/>
      <c r="Q218" s="67"/>
      <c r="R218" s="67"/>
      <c r="S218" s="95"/>
      <c r="T218" s="95"/>
      <c r="U218" s="95"/>
      <c r="V218" s="95"/>
      <c r="W218" s="95"/>
      <c r="X218" s="95"/>
      <c r="Y218" s="95"/>
      <c r="Z218" s="95"/>
    </row>
    <row r="219" ht="15.75" customHeight="1">
      <c r="A219" s="67"/>
      <c r="B219" s="95"/>
      <c r="C219" s="95"/>
      <c r="D219" s="95"/>
      <c r="E219" s="67"/>
      <c r="F219" s="67"/>
      <c r="G219" s="67"/>
      <c r="H219" s="67"/>
      <c r="I219" s="67"/>
      <c r="J219" s="67"/>
      <c r="K219" s="67"/>
      <c r="L219" s="67"/>
      <c r="M219" s="67"/>
      <c r="N219" s="67"/>
      <c r="O219" s="67"/>
      <c r="P219" s="67"/>
      <c r="Q219" s="67"/>
      <c r="R219" s="67"/>
      <c r="S219" s="95"/>
      <c r="T219" s="95"/>
      <c r="U219" s="95"/>
      <c r="V219" s="95"/>
      <c r="W219" s="95"/>
      <c r="X219" s="95"/>
      <c r="Y219" s="95"/>
      <c r="Z219" s="95"/>
    </row>
    <row r="220" ht="15.75" customHeight="1">
      <c r="A220" s="67"/>
      <c r="B220" s="95"/>
      <c r="C220" s="95"/>
      <c r="D220" s="95"/>
      <c r="E220" s="67"/>
      <c r="F220" s="67"/>
      <c r="G220" s="67"/>
      <c r="H220" s="67"/>
      <c r="I220" s="67"/>
      <c r="J220" s="67"/>
      <c r="K220" s="67"/>
      <c r="L220" s="67"/>
      <c r="M220" s="67"/>
      <c r="N220" s="67"/>
      <c r="O220" s="67"/>
      <c r="P220" s="67"/>
      <c r="Q220" s="67"/>
      <c r="R220" s="67"/>
      <c r="S220" s="95"/>
      <c r="T220" s="95"/>
      <c r="U220" s="95"/>
      <c r="V220" s="95"/>
      <c r="W220" s="95"/>
      <c r="X220" s="95"/>
      <c r="Y220" s="95"/>
      <c r="Z220" s="95"/>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D4"/>
    <mergeCell ref="F4:K4"/>
    <mergeCell ref="C7:C11"/>
    <mergeCell ref="D7:D1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2.0" ySplit="5.0" topLeftCell="C6" activePane="bottomRight" state="frozen"/>
      <selection activeCell="C1" sqref="C1" pane="topRight"/>
      <selection activeCell="A6" sqref="A6" pane="bottomLeft"/>
      <selection activeCell="C6" sqref="C6" pane="bottomRight"/>
    </sheetView>
  </sheetViews>
  <sheetFormatPr customHeight="1" defaultColWidth="14.43" defaultRowHeight="15.0"/>
  <cols>
    <col customWidth="1" min="1" max="1" width="68.43"/>
    <col customWidth="1" min="2" max="2" width="13.86"/>
    <col customWidth="1" min="3" max="3" width="12.0"/>
    <col customWidth="1" min="4" max="4" width="14.86"/>
    <col customWidth="1" min="5" max="5" width="12.14"/>
    <col customWidth="1" min="6" max="6" width="11.0"/>
    <col customWidth="1" min="7" max="7" width="9.86"/>
    <col customWidth="1" min="8" max="8" width="11.29"/>
    <col customWidth="1" min="9" max="9" width="12.57"/>
    <col customWidth="1" min="10" max="10" width="12.14"/>
    <col customWidth="1" min="11" max="11" width="15.71"/>
    <col customWidth="1" min="12" max="12" width="14.0"/>
    <col customWidth="1" min="13" max="13" width="13.0"/>
    <col customWidth="1" min="14" max="14" width="12.29"/>
    <col customWidth="1" min="15" max="15" width="15.14"/>
    <col customWidth="1" min="16" max="16" width="11.14"/>
    <col customWidth="1" min="17" max="17" width="16.14"/>
    <col customWidth="1" min="18" max="18" width="17.29"/>
    <col customWidth="1" min="19" max="25" width="12.14"/>
  </cols>
  <sheetData>
    <row r="1" ht="14.25" customHeight="1">
      <c r="A1" s="99"/>
      <c r="B1" s="100"/>
      <c r="C1" s="101" t="s">
        <v>156</v>
      </c>
      <c r="D1" s="102"/>
      <c r="E1" s="102"/>
      <c r="F1" s="102"/>
      <c r="G1" s="102"/>
      <c r="H1" s="102"/>
      <c r="I1" s="102"/>
      <c r="J1" s="103"/>
      <c r="K1" s="104" t="s">
        <v>0</v>
      </c>
      <c r="L1" s="102"/>
      <c r="M1" s="102"/>
      <c r="N1" s="102"/>
      <c r="O1" s="102"/>
      <c r="P1" s="102"/>
      <c r="Q1" s="102"/>
      <c r="R1" s="103"/>
      <c r="S1" s="95"/>
      <c r="T1" s="95"/>
      <c r="U1" s="95"/>
      <c r="V1" s="95"/>
      <c r="W1" s="95"/>
      <c r="X1" s="95"/>
      <c r="Y1" s="95"/>
    </row>
    <row r="2" ht="14.25" customHeight="1">
      <c r="A2" s="105"/>
      <c r="B2" s="106"/>
      <c r="C2" s="107" t="s">
        <v>11</v>
      </c>
      <c r="D2" s="70"/>
      <c r="E2" s="70"/>
      <c r="F2" s="71"/>
      <c r="G2" s="107" t="s">
        <v>157</v>
      </c>
      <c r="H2" s="71"/>
      <c r="I2" s="108" t="s">
        <v>158</v>
      </c>
      <c r="J2" s="71"/>
      <c r="K2" s="107" t="s">
        <v>11</v>
      </c>
      <c r="L2" s="70"/>
      <c r="M2" s="70"/>
      <c r="N2" s="71"/>
      <c r="O2" s="107" t="s">
        <v>157</v>
      </c>
      <c r="P2" s="71"/>
      <c r="Q2" s="108" t="s">
        <v>158</v>
      </c>
      <c r="R2" s="71"/>
      <c r="S2" s="95"/>
      <c r="T2" s="95"/>
      <c r="U2" s="95"/>
      <c r="V2" s="95"/>
      <c r="W2" s="95"/>
      <c r="X2" s="95"/>
      <c r="Y2" s="95"/>
    </row>
    <row r="3" ht="31.5" customHeight="1">
      <c r="A3" s="109"/>
      <c r="B3" s="100" t="s">
        <v>6</v>
      </c>
      <c r="C3" s="110" t="s">
        <v>159</v>
      </c>
      <c r="D3" s="111" t="s">
        <v>160</v>
      </c>
      <c r="E3" s="111" t="s">
        <v>161</v>
      </c>
      <c r="F3" s="112" t="s">
        <v>162</v>
      </c>
      <c r="G3" s="110" t="s">
        <v>12</v>
      </c>
      <c r="H3" s="112" t="s">
        <v>163</v>
      </c>
      <c r="I3" s="113" t="s">
        <v>14</v>
      </c>
      <c r="J3" s="112" t="s">
        <v>164</v>
      </c>
      <c r="K3" s="110" t="s">
        <v>159</v>
      </c>
      <c r="L3" s="111" t="s">
        <v>160</v>
      </c>
      <c r="M3" s="111" t="s">
        <v>161</v>
      </c>
      <c r="N3" s="112" t="s">
        <v>162</v>
      </c>
      <c r="O3" s="110" t="s">
        <v>12</v>
      </c>
      <c r="P3" s="112" t="s">
        <v>163</v>
      </c>
      <c r="Q3" s="113" t="s">
        <v>14</v>
      </c>
      <c r="R3" s="112" t="s">
        <v>164</v>
      </c>
      <c r="S3" s="114"/>
      <c r="T3" s="114"/>
      <c r="U3" s="114"/>
      <c r="V3" s="114"/>
      <c r="W3" s="114"/>
      <c r="X3" s="114"/>
      <c r="Y3" s="114"/>
      <c r="Z3" s="115"/>
    </row>
    <row r="4" ht="24.75" customHeight="1">
      <c r="A4" s="116" t="s">
        <v>19</v>
      </c>
      <c r="B4" s="117"/>
      <c r="C4" s="117"/>
      <c r="D4" s="118"/>
      <c r="E4" s="118"/>
      <c r="F4" s="118"/>
      <c r="G4" s="118"/>
      <c r="H4" s="118"/>
      <c r="I4" s="118"/>
      <c r="J4" s="118"/>
      <c r="K4" s="117"/>
      <c r="L4" s="118"/>
      <c r="M4" s="118"/>
      <c r="N4" s="118"/>
      <c r="O4" s="118"/>
      <c r="P4" s="118"/>
      <c r="Q4" s="118"/>
      <c r="R4" s="118"/>
      <c r="S4" s="119"/>
      <c r="T4" s="119"/>
      <c r="U4" s="119"/>
      <c r="V4" s="119"/>
      <c r="W4" s="119"/>
      <c r="X4" s="119"/>
      <c r="Y4" s="119"/>
      <c r="Z4" s="120"/>
    </row>
    <row r="5" ht="18.75" customHeight="1">
      <c r="A5" s="121" t="s">
        <v>152</v>
      </c>
      <c r="B5" s="122"/>
      <c r="C5" s="123"/>
      <c r="D5" s="124"/>
      <c r="E5" s="124"/>
      <c r="F5" s="124"/>
      <c r="G5" s="124"/>
      <c r="H5" s="124"/>
      <c r="I5" s="124"/>
      <c r="J5" s="124"/>
      <c r="K5" s="123"/>
      <c r="L5" s="124"/>
      <c r="M5" s="124"/>
      <c r="N5" s="124"/>
      <c r="O5" s="124"/>
      <c r="P5" s="124"/>
      <c r="Q5" s="124"/>
      <c r="R5" s="124"/>
      <c r="S5" s="119"/>
      <c r="T5" s="119"/>
      <c r="U5" s="119"/>
      <c r="V5" s="119"/>
      <c r="W5" s="119"/>
      <c r="X5" s="119"/>
      <c r="Y5" s="119"/>
      <c r="Z5" s="120"/>
    </row>
    <row r="6" ht="14.25" customHeight="1">
      <c r="A6" s="125" t="s">
        <v>21</v>
      </c>
      <c r="B6" s="125"/>
      <c r="C6" s="125"/>
      <c r="D6" s="125"/>
      <c r="E6" s="125"/>
      <c r="F6" s="125"/>
      <c r="G6" s="125"/>
      <c r="H6" s="125"/>
      <c r="I6" s="125"/>
      <c r="J6" s="125"/>
      <c r="K6" s="125"/>
      <c r="L6" s="125"/>
      <c r="M6" s="125"/>
      <c r="N6" s="125"/>
      <c r="O6" s="125"/>
      <c r="P6" s="125"/>
      <c r="Q6" s="125"/>
      <c r="R6" s="125"/>
      <c r="S6" s="95"/>
      <c r="T6" s="95"/>
      <c r="U6" s="95"/>
      <c r="V6" s="95"/>
      <c r="W6" s="95"/>
      <c r="X6" s="95"/>
      <c r="Y6" s="95"/>
    </row>
    <row r="7" ht="24.0" customHeight="1">
      <c r="A7" s="126" t="str">
        <f>Feuil1!C5</f>
        <v>Nombre et densité des CSAPA (pour 100 000 habitants)</v>
      </c>
      <c r="B7" s="127">
        <f>IF(Feuil1!D5="","-",Feuil1!D5)</f>
        <v>2019</v>
      </c>
      <c r="C7" s="127" t="str">
        <f>IF(Feuil1!O5="","-",Feuil1!O5)</f>
        <v>-</v>
      </c>
      <c r="D7" s="127">
        <f>IF(Feuil1!P5="","-",Feuil1!P5)</f>
        <v>2</v>
      </c>
      <c r="E7" s="127">
        <f>IF(Feuil1!Q5="","-",Feuil1!Q5)</f>
        <v>5</v>
      </c>
      <c r="F7" s="127" t="str">
        <f>IF(Feuil1!R5="","-",Feuil1!R5)</f>
        <v>-</v>
      </c>
      <c r="G7" s="127" t="str">
        <f>IF(Feuil1!S5="","-",Feuil1!S5)</f>
        <v>-</v>
      </c>
      <c r="H7" s="127">
        <f>IF(Feuil1!T5="","-",Feuil1!T5)</f>
        <v>38</v>
      </c>
      <c r="I7" s="127" t="str">
        <f>IF(Feuil1!U5="","-",Feuil1!U5)</f>
        <v>-</v>
      </c>
      <c r="J7" s="127">
        <f>IF(Feuil1!V5="","-",Feuil1!V5)</f>
        <v>364</v>
      </c>
      <c r="K7" s="128" t="str">
        <f>IF(Feuil1!F5="","-",Feuil1!F5)</f>
        <v>-</v>
      </c>
      <c r="L7" s="128">
        <f>IF(Feuil1!G5="","-",Feuil1!G5)</f>
        <v>0.7391474673</v>
      </c>
      <c r="M7" s="128">
        <f>IF(Feuil1!H5="","-",Feuil1!H5)</f>
        <v>0.882059786</v>
      </c>
      <c r="N7" s="128" t="str">
        <f>IF(Feuil1!I5="","-",Feuil1!I5)</f>
        <v>-</v>
      </c>
      <c r="O7" s="128" t="str">
        <f>IF(Feuil1!J5="","-",Feuil1!J5)</f>
        <v>-</v>
      </c>
      <c r="P7" s="128">
        <f>IF(Feuil1!K5="","-",Feuil1!K5)</f>
        <v>0.6839183265</v>
      </c>
      <c r="Q7" s="128" t="str">
        <f>IF(Feuil1!L5="","-",Feuil1!L5)</f>
        <v>-</v>
      </c>
      <c r="R7" s="128">
        <f>IF(Feuil1!M5="","-",Feuil1!M5)</f>
        <v>0.5591675458</v>
      </c>
      <c r="S7" s="95"/>
      <c r="T7" s="95"/>
      <c r="U7" s="95"/>
      <c r="V7" s="95"/>
      <c r="W7" s="95"/>
      <c r="X7" s="95"/>
      <c r="Y7" s="95"/>
    </row>
    <row r="8">
      <c r="A8" s="126" t="str">
        <f>Feuil1!C6</f>
        <v>Nombre et densité de CAARUD (pour 100 000 habitants)</v>
      </c>
      <c r="B8" s="127">
        <f>IF(Feuil1!D6="","-",Feuil1!D6)</f>
        <v>2019</v>
      </c>
      <c r="C8" s="127" t="str">
        <f>IF(Feuil1!O6="","-",Feuil1!O6)</f>
        <v>-</v>
      </c>
      <c r="D8" s="127">
        <f>IF(Feuil1!P6="","-",Feuil1!P6)</f>
        <v>1</v>
      </c>
      <c r="E8" s="127">
        <f>IF(Feuil1!Q6="","-",Feuil1!Q6)</f>
        <v>1</v>
      </c>
      <c r="F8" s="127" t="str">
        <f>IF(Feuil1!R6="","-",Feuil1!R6)</f>
        <v>-</v>
      </c>
      <c r="G8" s="127" t="str">
        <f>IF(Feuil1!S6="","-",Feuil1!S6)</f>
        <v>-</v>
      </c>
      <c r="H8" s="127">
        <f>IF(Feuil1!T6="","-",Feuil1!T6)</f>
        <v>11</v>
      </c>
      <c r="I8" s="127" t="str">
        <f>IF(Feuil1!U6="","-",Feuil1!U6)</f>
        <v>-</v>
      </c>
      <c r="J8" s="127">
        <f>IF(Feuil1!V6="","-",Feuil1!V6)</f>
        <v>107</v>
      </c>
      <c r="K8" s="128" t="str">
        <f>IF(Feuil1!F6="","-",Feuil1!F6)</f>
        <v>-</v>
      </c>
      <c r="L8" s="128">
        <f>IF(Feuil1!G6="","-",Feuil1!G6)</f>
        <v>0.3695737337</v>
      </c>
      <c r="M8" s="128">
        <f>IF(Feuil1!H6="","-",Feuil1!H6)</f>
        <v>0.1764119572</v>
      </c>
      <c r="N8" s="128" t="str">
        <f>IF(Feuil1!I6="","-",Feuil1!I6)</f>
        <v>-</v>
      </c>
      <c r="O8" s="128" t="str">
        <f>IF(Feuil1!J6="","-",Feuil1!J6)</f>
        <v>-</v>
      </c>
      <c r="P8" s="128">
        <f>IF(Feuil1!K6="","-",Feuil1!K6)</f>
        <v>0.1979763577</v>
      </c>
      <c r="Q8" s="128" t="str">
        <f>IF(Feuil1!L6="","-",Feuil1!L6)</f>
        <v>-</v>
      </c>
      <c r="R8" s="128">
        <f>IF(Feuil1!M6="","-",Feuil1!M6)</f>
        <v>0.1643706797</v>
      </c>
      <c r="S8" s="95"/>
      <c r="T8" s="95"/>
      <c r="U8" s="95"/>
      <c r="V8" s="95"/>
      <c r="W8" s="95"/>
      <c r="X8" s="95"/>
      <c r="Y8" s="95"/>
    </row>
    <row r="9" ht="42.0" customHeight="1">
      <c r="A9" s="126" t="str">
        <f>Feuil1!C7</f>
        <v>Nombre et densité de services d’aide et de soins spécialisés en assuétudes(pour 100 000 habitants)</v>
      </c>
      <c r="B9" s="129">
        <f>IF(Feuil1!D7="","-",Feuil1!D7)</f>
        <v>2021</v>
      </c>
      <c r="C9" s="127">
        <f>IF(Feuil1!O7="","-",Feuil1!O7)</f>
        <v>8</v>
      </c>
      <c r="D9" s="127" t="str">
        <f>IF(Feuil1!P7="","-",Feuil1!P7)</f>
        <v>-</v>
      </c>
      <c r="E9" s="127" t="str">
        <f>IF(Feuil1!Q7="","-",Feuil1!Q7)</f>
        <v>-</v>
      </c>
      <c r="F9" s="127" t="str">
        <f>IF(Feuil1!R7="","-",Feuil1!R7)</f>
        <v>-</v>
      </c>
      <c r="G9" s="127">
        <f>IF(Feuil1!S7="","-",Feuil1!S7)</f>
        <v>26</v>
      </c>
      <c r="H9" s="127" t="str">
        <f>IF(Feuil1!T7="","-",Feuil1!T7)</f>
        <v>-</v>
      </c>
      <c r="I9" s="127" t="str">
        <f>IF(Feuil1!U7="","-",Feuil1!U7)</f>
        <v>-</v>
      </c>
      <c r="J9" s="127" t="str">
        <f>IF(Feuil1!V7="","-",Feuil1!V7)</f>
        <v>-</v>
      </c>
      <c r="K9" s="128">
        <f>IF(Feuil1!F7="","-",Feuil1!F7)</f>
        <v>1.613449717</v>
      </c>
      <c r="L9" s="128" t="str">
        <f>IF(Feuil1!G7="","-",Feuil1!G7)</f>
        <v>-</v>
      </c>
      <c r="M9" s="128" t="str">
        <f>IF(Feuil1!H7="","-",Feuil1!H7)</f>
        <v>-</v>
      </c>
      <c r="N9" s="128" t="str">
        <f>IF(Feuil1!I7="","-",Feuil1!I7)</f>
        <v>-</v>
      </c>
      <c r="O9" s="128">
        <f>IF(Feuil1!J7="","-",Feuil1!J7)</f>
        <v>0.7132583479</v>
      </c>
      <c r="P9" s="128" t="str">
        <f>IF(Feuil1!K7="","-",Feuil1!K7)</f>
        <v>-</v>
      </c>
      <c r="Q9" s="128" t="str">
        <f>IF(Feuil1!L7="","-",Feuil1!L7)</f>
        <v>-</v>
      </c>
      <c r="R9" s="128" t="str">
        <f>IF(Feuil1!M7="","-",Feuil1!M7)</f>
        <v>-</v>
      </c>
      <c r="S9" s="95"/>
      <c r="T9" s="95"/>
      <c r="U9" s="95"/>
      <c r="V9" s="95"/>
      <c r="W9" s="95"/>
      <c r="X9" s="95"/>
      <c r="Y9" s="95"/>
    </row>
    <row r="10">
      <c r="A10" s="126" t="str">
        <f>Feuil1!C8</f>
        <v>Nombre et densité de Maisons d'accueil socio-sanitaires(pour 100 000 habitants)</v>
      </c>
      <c r="B10" s="129">
        <f>IF(Feuil1!D8="","-",Feuil1!D8)</f>
        <v>2021</v>
      </c>
      <c r="C10" s="127">
        <f>IF(Feuil1!O8="","-",Feuil1!O8)</f>
        <v>0</v>
      </c>
      <c r="D10" s="127" t="str">
        <f>IF(Feuil1!P8="","-",Feuil1!P8)</f>
        <v>-</v>
      </c>
      <c r="E10" s="127" t="str">
        <f>IF(Feuil1!Q8="","-",Feuil1!Q8)</f>
        <v>-</v>
      </c>
      <c r="F10" s="127" t="str">
        <f>IF(Feuil1!R8="","-",Feuil1!R8)</f>
        <v>-</v>
      </c>
      <c r="G10" s="127">
        <f>IF(Feuil1!S8="","-",Feuil1!S8)</f>
        <v>3</v>
      </c>
      <c r="H10" s="127" t="str">
        <f>IF(Feuil1!T8="","-",Feuil1!T8)</f>
        <v>-</v>
      </c>
      <c r="I10" s="127" t="str">
        <f>IF(Feuil1!U8="","-",Feuil1!U8)</f>
        <v>-</v>
      </c>
      <c r="J10" s="127" t="str">
        <f>IF(Feuil1!V8="","-",Feuil1!V8)</f>
        <v>-</v>
      </c>
      <c r="K10" s="128">
        <f>IF(Feuil1!F8="","-",Feuil1!F8)</f>
        <v>0</v>
      </c>
      <c r="L10" s="128" t="str">
        <f>IF(Feuil1!G8="","-",Feuil1!G8)</f>
        <v>-</v>
      </c>
      <c r="M10" s="128" t="str">
        <f>IF(Feuil1!H8="","-",Feuil1!H8)</f>
        <v>-</v>
      </c>
      <c r="N10" s="128" t="str">
        <f>IF(Feuil1!I8="","-",Feuil1!I8)</f>
        <v>-</v>
      </c>
      <c r="O10" s="128">
        <f>IF(Feuil1!J8="","-",Feuil1!J8)</f>
        <v>0.08229904015</v>
      </c>
      <c r="P10" s="128" t="str">
        <f>IF(Feuil1!K8="","-",Feuil1!K8)</f>
        <v>-</v>
      </c>
      <c r="Q10" s="128" t="str">
        <f>IF(Feuil1!L8="","-",Feuil1!L8)</f>
        <v>-</v>
      </c>
      <c r="R10" s="128" t="str">
        <f>IF(Feuil1!M8="","-",Feuil1!M8)</f>
        <v>-</v>
      </c>
      <c r="S10" s="95"/>
      <c r="T10" s="95"/>
      <c r="U10" s="95"/>
      <c r="V10" s="95"/>
      <c r="W10" s="95"/>
      <c r="X10" s="95"/>
      <c r="Y10" s="95"/>
    </row>
    <row r="11" ht="18.75" customHeight="1">
      <c r="A11" s="125" t="s">
        <v>33</v>
      </c>
      <c r="B11" s="130"/>
      <c r="C11" s="131"/>
      <c r="D11" s="132"/>
      <c r="E11" s="132"/>
      <c r="F11" s="132"/>
      <c r="G11" s="132"/>
      <c r="H11" s="132"/>
      <c r="I11" s="132"/>
      <c r="J11" s="132"/>
      <c r="K11" s="131"/>
      <c r="L11" s="132"/>
      <c r="M11" s="132"/>
      <c r="N11" s="132"/>
      <c r="O11" s="132"/>
      <c r="P11" s="132"/>
      <c r="Q11" s="132"/>
      <c r="R11" s="132"/>
      <c r="S11" s="95"/>
      <c r="T11" s="95"/>
      <c r="U11" s="95"/>
      <c r="V11" s="95"/>
      <c r="W11" s="95"/>
      <c r="X11" s="95"/>
      <c r="Y11" s="95"/>
    </row>
    <row r="12" ht="28.5" customHeight="1">
      <c r="A12" s="126" t="str">
        <f>Feuil1!C9</f>
        <v>Nombre et densité de médecins généralistes (pour 100 000 habitants)</v>
      </c>
      <c r="B12" s="133">
        <f>Feuil1!D9</f>
        <v>2019</v>
      </c>
      <c r="C12" s="127">
        <f>IF(Feuil1!O9="","-",Feuil1!O9)</f>
        <v>595</v>
      </c>
      <c r="D12" s="127">
        <f>IF(Feuil1!P9="","-",Feuil1!P9)</f>
        <v>346</v>
      </c>
      <c r="E12" s="127">
        <f>IF(Feuil1!Q9="","-",Feuil1!Q9)</f>
        <v>797</v>
      </c>
      <c r="F12" s="127">
        <f>IF(Feuil1!R9="","-",Feuil1!R9)</f>
        <v>1738</v>
      </c>
      <c r="G12" s="127">
        <f>IF(Feuil1!S9="","-",Feuil1!S9)</f>
        <v>3763</v>
      </c>
      <c r="H12" s="127">
        <f>IF(Feuil1!T9="","-",Feuil1!T9)</f>
        <v>7715</v>
      </c>
      <c r="I12" s="127">
        <f>IF(Feuil1!U9="","-",Feuil1!U9)</f>
        <v>11547</v>
      </c>
      <c r="J12" s="127">
        <f>IF(Feuil1!V9="","-",Feuil1!V9)</f>
        <v>91341</v>
      </c>
      <c r="K12" s="128">
        <f>IF(Feuil1!F9="","-",Feuil1!F9)</f>
        <v>120.3661559</v>
      </c>
      <c r="L12" s="128">
        <f>IF(Feuil1!G9="","-",Feuil1!G9)</f>
        <v>127.8725118</v>
      </c>
      <c r="M12" s="128">
        <f>IF(Feuil1!H9="","-",Feuil1!H9)</f>
        <v>140.6003299</v>
      </c>
      <c r="N12" s="128">
        <f>IF(Feuil1!I9="","-",Feuil1!I9)</f>
        <v>130.5037987</v>
      </c>
      <c r="O12" s="128">
        <f>IF(Feuil1!J9="","-",Feuil1!J9)</f>
        <v>103.5556491</v>
      </c>
      <c r="P12" s="128">
        <f>IF(Feuil1!K9="","-",Feuil1!K9)</f>
        <v>138.8534181</v>
      </c>
      <c r="Q12" s="128">
        <f>IF(Feuil1!L9="","-",Feuil1!L9)</f>
        <v>101.0111967</v>
      </c>
      <c r="R12" s="128">
        <f>IF(Feuil1!M9="","-",Feuil1!M9)</f>
        <v>140.315722</v>
      </c>
      <c r="S12" s="95"/>
      <c r="T12" s="95"/>
      <c r="U12" s="95"/>
      <c r="V12" s="95"/>
      <c r="W12" s="95"/>
      <c r="X12" s="95"/>
      <c r="Y12" s="95"/>
    </row>
    <row r="13">
      <c r="A13" s="126" t="str">
        <f>Feuil1!C10</f>
        <v>Nombre et densité de psychiatres libéraux et salariés (pour 100 000 habitants)</v>
      </c>
      <c r="B13" s="133">
        <f>Feuil1!D10</f>
        <v>2019</v>
      </c>
      <c r="C13" s="127">
        <f>IF(Feuil1!O10="","-",Feuil1!O10)</f>
        <v>74</v>
      </c>
      <c r="D13" s="127">
        <f>IF(Feuil1!P10="","-",Feuil1!P10)</f>
        <v>26</v>
      </c>
      <c r="E13" s="127">
        <f>IF(Feuil1!Q10="","-",Feuil1!Q10)</f>
        <v>114</v>
      </c>
      <c r="F13" s="127">
        <f>IF(Feuil1!R10="","-",Feuil1!R10)</f>
        <v>214</v>
      </c>
      <c r="G13" s="127">
        <f>IF(Feuil1!S10="","-",Feuil1!S10)</f>
        <v>562</v>
      </c>
      <c r="H13" s="127">
        <f>IF(Feuil1!T10="","-",Feuil1!T10)</f>
        <v>967</v>
      </c>
      <c r="I13" s="127">
        <f>IF(Feuil1!U10="","-",Feuil1!U10)</f>
        <v>1758</v>
      </c>
      <c r="J13" s="127">
        <f>IF(Feuil1!V10="","-",Feuil1!V10)</f>
        <v>14921</v>
      </c>
      <c r="K13" s="128">
        <f>IF(Feuil1!F10="","-",Feuil1!F10)</f>
        <v>14.96990846</v>
      </c>
      <c r="L13" s="128">
        <f>IF(Feuil1!G10="","-",Feuil1!G10)</f>
        <v>9.608917075</v>
      </c>
      <c r="M13" s="128">
        <f>IF(Feuil1!H10="","-",Feuil1!H10)</f>
        <v>20.11096312</v>
      </c>
      <c r="N13" s="128">
        <f>IF(Feuil1!I10="","-",Feuil1!I10)</f>
        <v>16.06893724</v>
      </c>
      <c r="O13" s="128">
        <f>IF(Feuil1!J10="","-",Feuil1!J10)</f>
        <v>15.46592474</v>
      </c>
      <c r="P13" s="128">
        <f>IF(Feuil1!K10="","-",Feuil1!K10)</f>
        <v>17.40392162</v>
      </c>
      <c r="Q13" s="128">
        <f>IF(Feuil1!L10="","-",Feuil1!L10)</f>
        <v>15.3786857</v>
      </c>
      <c r="R13" s="128">
        <f>IF(Feuil1!M10="","-",Feuil1!M10)</f>
        <v>22.92126085</v>
      </c>
      <c r="S13" s="95"/>
      <c r="T13" s="95"/>
      <c r="U13" s="95"/>
      <c r="V13" s="95"/>
      <c r="W13" s="95"/>
      <c r="X13" s="95"/>
      <c r="Y13" s="95"/>
    </row>
    <row r="14" ht="25.5" customHeight="1">
      <c r="A14" s="126" t="str">
        <f>Feuil1!C11</f>
        <v>Nombre et densité de psychiatres libéraux (pour 100 000 habitants)</v>
      </c>
      <c r="B14" s="133">
        <f>Feuil1!D11</f>
        <v>2019</v>
      </c>
      <c r="C14" s="127" t="str">
        <f>IF(Feuil1!O11="","-",Feuil1!O11)</f>
        <v>-</v>
      </c>
      <c r="D14" s="127">
        <f>IF(Feuil1!P11="","-",Feuil1!P11)</f>
        <v>11</v>
      </c>
      <c r="E14" s="127">
        <f>IF(Feuil1!Q11="","-",Feuil1!Q11)</f>
        <v>39</v>
      </c>
      <c r="F14" s="127" t="str">
        <f>IF(Feuil1!R11="","-",Feuil1!R11)</f>
        <v>-</v>
      </c>
      <c r="G14" s="127" t="str">
        <f>IF(Feuil1!S11="","-",Feuil1!S11)</f>
        <v>-</v>
      </c>
      <c r="H14" s="127">
        <f>IF(Feuil1!T11="","-",Feuil1!T11)</f>
        <v>394</v>
      </c>
      <c r="I14" s="127" t="str">
        <f>IF(Feuil1!U11="","-",Feuil1!U11)</f>
        <v>-</v>
      </c>
      <c r="J14" s="127">
        <f>IF(Feuil1!V11="","-",Feuil1!V11)</f>
        <v>6349</v>
      </c>
      <c r="K14" s="128" t="str">
        <f>IF(Feuil1!F11="","-",Feuil1!F11)</f>
        <v>-</v>
      </c>
      <c r="L14" s="128">
        <f>IF(Feuil1!G11="","-",Feuil1!G11)</f>
        <v>4.06531107</v>
      </c>
      <c r="M14" s="128">
        <f>IF(Feuil1!H11="","-",Feuil1!H11)</f>
        <v>6.880066331</v>
      </c>
      <c r="N14" s="128" t="str">
        <f>IF(Feuil1!I11="","-",Feuil1!I11)</f>
        <v>-</v>
      </c>
      <c r="O14" s="128" t="str">
        <f>IF(Feuil1!J11="","-",Feuil1!J11)</f>
        <v>-</v>
      </c>
      <c r="P14" s="128">
        <f>IF(Feuil1!K11="","-",Feuil1!K11)</f>
        <v>7.091153174</v>
      </c>
      <c r="Q14" s="128" t="str">
        <f>IF(Feuil1!L11="","-",Feuil1!L11)</f>
        <v>-</v>
      </c>
      <c r="R14" s="128">
        <f>IF(Feuil1!M11="","-",Feuil1!M11)</f>
        <v>9.753172385</v>
      </c>
      <c r="S14" s="95"/>
      <c r="T14" s="95"/>
      <c r="U14" s="95"/>
      <c r="V14" s="95"/>
      <c r="W14" s="95"/>
      <c r="X14" s="95"/>
      <c r="Y14" s="95"/>
    </row>
    <row r="15" ht="19.5" customHeight="1">
      <c r="A15" s="126" t="str">
        <f>Feuil1!C12</f>
        <v>Nombre et densité de psychiatres salariés (pour 100 000 habitants)</v>
      </c>
      <c r="B15" s="133">
        <f>Feuil1!D12</f>
        <v>2019</v>
      </c>
      <c r="C15" s="127" t="str">
        <f>IF(Feuil1!O12="","-",Feuil1!O12)</f>
        <v>-</v>
      </c>
      <c r="D15" s="127">
        <f>IF(Feuil1!P12="","-",Feuil1!P12)</f>
        <v>15</v>
      </c>
      <c r="E15" s="127">
        <f>IF(Feuil1!Q12="","-",Feuil1!Q12)</f>
        <v>75</v>
      </c>
      <c r="F15" s="127" t="str">
        <f>IF(Feuil1!R12="","-",Feuil1!R12)</f>
        <v>-</v>
      </c>
      <c r="G15" s="127" t="str">
        <f>IF(Feuil1!S12="","-",Feuil1!S12)</f>
        <v>-</v>
      </c>
      <c r="H15" s="127">
        <f>IF(Feuil1!T12="","-",Feuil1!T12)</f>
        <v>573</v>
      </c>
      <c r="I15" s="127" t="str">
        <f>IF(Feuil1!U12="","-",Feuil1!U12)</f>
        <v>-</v>
      </c>
      <c r="J15" s="127">
        <f>IF(Feuil1!V12="","-",Feuil1!V12)</f>
        <v>8572</v>
      </c>
      <c r="K15" s="128" t="str">
        <f>IF(Feuil1!F12="","-",Feuil1!F12)</f>
        <v>-</v>
      </c>
      <c r="L15" s="128">
        <f>IF(Feuil1!G12="","-",Feuil1!G12)</f>
        <v>5.543606005</v>
      </c>
      <c r="M15" s="128">
        <f>IF(Feuil1!H12="","-",Feuil1!H12)</f>
        <v>13.23089679</v>
      </c>
      <c r="N15" s="128" t="str">
        <f>IF(Feuil1!I12="","-",Feuil1!I12)</f>
        <v>-</v>
      </c>
      <c r="O15" s="128" t="str">
        <f>IF(Feuil1!J12="","-",Feuil1!J12)</f>
        <v>-</v>
      </c>
      <c r="P15" s="128">
        <f>IF(Feuil1!K12="","-",Feuil1!K12)</f>
        <v>10.31276845</v>
      </c>
      <c r="Q15" s="128" t="str">
        <f>IF(Feuil1!L12="","-",Feuil1!L12)</f>
        <v>-</v>
      </c>
      <c r="R15" s="128">
        <f>IF(Feuil1!M12="","-",Feuil1!M12)</f>
        <v>13.16808847</v>
      </c>
      <c r="S15" s="95"/>
      <c r="T15" s="95"/>
      <c r="U15" s="95"/>
      <c r="V15" s="95"/>
      <c r="W15" s="95"/>
      <c r="X15" s="95"/>
      <c r="Y15" s="95"/>
    </row>
    <row r="16" ht="32.25" customHeight="1">
      <c r="A16" s="126" t="str">
        <f>Feuil1!C13</f>
        <v>Nombres et densité de psychologues libéraux (pour 100 000 habitants)</v>
      </c>
      <c r="B16" s="133">
        <f>Feuil1!D13</f>
        <v>2019</v>
      </c>
      <c r="C16" s="127" t="str">
        <f>IF(Feuil1!O13="","-",Feuil1!O13)</f>
        <v>-</v>
      </c>
      <c r="D16" s="127">
        <f>IF(Feuil1!P13="","-",Feuil1!P13)</f>
        <v>31</v>
      </c>
      <c r="E16" s="127">
        <f>IF(Feuil1!Q13="","-",Feuil1!Q13)</f>
        <v>139</v>
      </c>
      <c r="F16" s="127" t="str">
        <f>IF(Feuil1!R13="","-",Feuil1!R13)</f>
        <v>-</v>
      </c>
      <c r="G16" s="127" t="str">
        <f>IF(Feuil1!S13="","-",Feuil1!S13)</f>
        <v>-</v>
      </c>
      <c r="H16" s="127">
        <f>IF(Feuil1!T13="","-",Feuil1!T13)</f>
        <v>1127</v>
      </c>
      <c r="I16" s="127" t="str">
        <f>IF(Feuil1!U13="","-",Feuil1!U13)</f>
        <v>-</v>
      </c>
      <c r="J16" s="127">
        <f>IF(Feuil1!V13="","-",Feuil1!V13)</f>
        <v>24352</v>
      </c>
      <c r="K16" s="128" t="str">
        <f>IF(Feuil1!F13="","-",Feuil1!F13)</f>
        <v>-</v>
      </c>
      <c r="L16" s="128">
        <f>IF(Feuil1!G13="","-",Feuil1!G13)</f>
        <v>11.45678574</v>
      </c>
      <c r="M16" s="128">
        <f>IF(Feuil1!H13="","-",Feuil1!H13)</f>
        <v>24.52126205</v>
      </c>
      <c r="N16" s="128" t="str">
        <f>IF(Feuil1!I13="","-",Feuil1!I13)</f>
        <v>-</v>
      </c>
      <c r="O16" s="128" t="str">
        <f>IF(Feuil1!J13="","-",Feuil1!J13)</f>
        <v>-</v>
      </c>
      <c r="P16" s="128">
        <f>IF(Feuil1!K13="","-",Feuil1!K13)</f>
        <v>20.28357774</v>
      </c>
      <c r="Q16" s="128" t="str">
        <f>IF(Feuil1!L13="","-",Feuil1!L13)</f>
        <v>-</v>
      </c>
      <c r="R16" s="128">
        <f>IF(Feuil1!M13="","-",Feuil1!M13)</f>
        <v>37.40892328</v>
      </c>
      <c r="S16" s="95"/>
      <c r="T16" s="95"/>
      <c r="U16" s="95"/>
      <c r="V16" s="95"/>
      <c r="W16" s="95"/>
      <c r="X16" s="95"/>
      <c r="Y16" s="95"/>
    </row>
    <row r="17" ht="30.75" customHeight="1">
      <c r="A17" s="126" t="str">
        <f>Feuil1!C14</f>
        <v>Nombres et densité de psychologues salariés (pour 100 000 habitants)</v>
      </c>
      <c r="B17" s="133">
        <f>Feuil1!D14</f>
        <v>2019</v>
      </c>
      <c r="C17" s="127" t="str">
        <f>IF(Feuil1!O14="","-",Feuil1!O14)</f>
        <v>-</v>
      </c>
      <c r="D17" s="127">
        <f>IF(Feuil1!P14="","-",Feuil1!P14)</f>
        <v>215</v>
      </c>
      <c r="E17" s="127">
        <f>IF(Feuil1!Q14="","-",Feuil1!Q14)</f>
        <v>427</v>
      </c>
      <c r="F17" s="127" t="str">
        <f>IF(Feuil1!R14="","-",Feuil1!R14)</f>
        <v>-</v>
      </c>
      <c r="G17" s="127" t="str">
        <f>IF(Feuil1!S14="","-",Feuil1!S14)</f>
        <v>-</v>
      </c>
      <c r="H17" s="127">
        <f>IF(Feuil1!T14="","-",Feuil1!T14)</f>
        <v>3760</v>
      </c>
      <c r="I17" s="127" t="str">
        <f>IF(Feuil1!U14="","-",Feuil1!U14)</f>
        <v>-</v>
      </c>
      <c r="J17" s="127">
        <f>IF(Feuil1!V14="","-",Feuil1!V14)</f>
        <v>44860</v>
      </c>
      <c r="K17" s="128" t="str">
        <f>IF(Feuil1!F14="","-",Feuil1!F14)</f>
        <v>-</v>
      </c>
      <c r="L17" s="128">
        <f>IF(Feuil1!G14="","-",Feuil1!G14)</f>
        <v>79.45835274</v>
      </c>
      <c r="M17" s="128">
        <f>IF(Feuil1!H14="","-",Feuil1!H14)</f>
        <v>75.32790573</v>
      </c>
      <c r="N17" s="128" t="str">
        <f>IF(Feuil1!I14="","-",Feuil1!I14)</f>
        <v>-</v>
      </c>
      <c r="O17" s="128" t="str">
        <f>IF(Feuil1!J14="","-",Feuil1!J14)</f>
        <v>-</v>
      </c>
      <c r="P17" s="128">
        <f>IF(Feuil1!K14="","-",Feuil1!K14)</f>
        <v>67.67191862</v>
      </c>
      <c r="Q17" s="128" t="str">
        <f>IF(Feuil1!L14="","-",Feuil1!L14)</f>
        <v>-</v>
      </c>
      <c r="R17" s="128">
        <f>IF(Feuil1!M14="","-",Feuil1!M14)</f>
        <v>68.91279149</v>
      </c>
      <c r="S17" s="95"/>
      <c r="T17" s="95"/>
      <c r="U17" s="95"/>
      <c r="V17" s="95"/>
      <c r="W17" s="95"/>
      <c r="X17" s="95"/>
      <c r="Y17" s="95"/>
    </row>
    <row r="18" ht="30.75" customHeight="1">
      <c r="A18" s="126" t="str">
        <f>Feuil1!C15</f>
        <v>Nombres et densité d'infirmiers dans les hôpitaux psychiatriques (pour 100 000 habitants)</v>
      </c>
      <c r="B18" s="133">
        <f>Feuil1!D15</f>
        <v>2018</v>
      </c>
      <c r="C18" s="127">
        <f>IF(Feuil1!O15="","-",Feuil1!O15)</f>
        <v>385</v>
      </c>
      <c r="D18" s="127" t="str">
        <f>IF(Feuil1!P15="","-",Feuil1!P15)</f>
        <v>-</v>
      </c>
      <c r="E18" s="127" t="str">
        <f>IF(Feuil1!Q15="","-",Feuil1!Q15)</f>
        <v>-</v>
      </c>
      <c r="F18" s="127" t="str">
        <f>IF(Feuil1!R15="","-",Feuil1!R15)</f>
        <v>-</v>
      </c>
      <c r="G18" s="127">
        <f>IF(Feuil1!S15="","-",Feuil1!S15)</f>
        <v>2700</v>
      </c>
      <c r="H18" s="127" t="str">
        <f>IF(Feuil1!T15="","-",Feuil1!T15)</f>
        <v>-</v>
      </c>
      <c r="I18" s="127" t="str">
        <f>IF(Feuil1!U15="","-",Feuil1!U15)</f>
        <v>-</v>
      </c>
      <c r="J18" s="127" t="str">
        <f>IF(Feuil1!V15="","-",Feuil1!V15)</f>
        <v>-</v>
      </c>
      <c r="K18" s="128">
        <f>IF(Feuil1!F15="","-",Feuil1!F15)</f>
        <v>78.08174449</v>
      </c>
      <c r="L18" s="128" t="str">
        <f>IF(Feuil1!G15="","-",Feuil1!G15)</f>
        <v>-</v>
      </c>
      <c r="M18" s="128" t="str">
        <f>IF(Feuil1!H15="","-",Feuil1!H15)</f>
        <v>-</v>
      </c>
      <c r="N18" s="128" t="str">
        <f>IF(Feuil1!I15="","-",Feuil1!I15)</f>
        <v>-</v>
      </c>
      <c r="O18" s="128">
        <f>IF(Feuil1!J15="","-",Feuil1!J15)</f>
        <v>74.49556158</v>
      </c>
      <c r="P18" s="128" t="str">
        <f>IF(Feuil1!K15="","-",Feuil1!K15)</f>
        <v>-</v>
      </c>
      <c r="Q18" s="128" t="str">
        <f>IF(Feuil1!L15="","-",Feuil1!L15)</f>
        <v>-</v>
      </c>
      <c r="R18" s="128" t="str">
        <f>IF(Feuil1!M15="","-",Feuil1!M15)</f>
        <v>-</v>
      </c>
      <c r="S18" s="95"/>
      <c r="T18" s="95"/>
      <c r="U18" s="95"/>
      <c r="V18" s="95"/>
      <c r="W18" s="95"/>
      <c r="X18" s="95"/>
      <c r="Y18" s="95"/>
    </row>
    <row r="19" ht="30.75" customHeight="1">
      <c r="A19" s="126" t="str">
        <f>Feuil1!C16</f>
        <v>Nombres et densité d'ETP infirmiers dans les hôpitaux psychiatriques (pour 100 000 habitants)</v>
      </c>
      <c r="B19" s="133">
        <f>Feuil1!D16</f>
        <v>2020</v>
      </c>
      <c r="C19" s="127" t="str">
        <f>IF(Feuil1!O16="","-",Feuil1!O16)</f>
        <v>-</v>
      </c>
      <c r="D19" s="127">
        <f>IF(Feuil1!P16="","-",Feuil1!P16)</f>
        <v>268.27</v>
      </c>
      <c r="E19" s="127">
        <f>IF(Feuil1!Q16="","-",Feuil1!Q16)</f>
        <v>570.62</v>
      </c>
      <c r="F19" s="127" t="str">
        <f>IF(Feuil1!R16="","-",Feuil1!R16)</f>
        <v>-</v>
      </c>
      <c r="G19" s="127" t="str">
        <f>IF(Feuil1!S16="","-",Feuil1!S16)</f>
        <v>-</v>
      </c>
      <c r="H19" s="127">
        <f>IF(Feuil1!T16="","-",Feuil1!T16)</f>
        <v>5125.68</v>
      </c>
      <c r="I19" s="127" t="str">
        <f>IF(Feuil1!U16="","-",Feuil1!U16)</f>
        <v>-</v>
      </c>
      <c r="J19" s="127">
        <f>IF(Feuil1!V16="","-",Feuil1!V16)</f>
        <v>56703.3</v>
      </c>
      <c r="K19" s="128" t="str">
        <f>IF(Feuil1!F16="","-",Feuil1!F16)</f>
        <v>-</v>
      </c>
      <c r="L19" s="128">
        <f>IF(Feuil1!G16="","-",Feuil1!G16)</f>
        <v>99.14554553</v>
      </c>
      <c r="M19" s="128">
        <f>IF(Feuil1!H16="","-",Feuil1!H16)</f>
        <v>100.664191</v>
      </c>
      <c r="N19" s="128" t="str">
        <f>IF(Feuil1!I16="","-",Feuil1!I16)</f>
        <v>-</v>
      </c>
      <c r="O19" s="128" t="str">
        <f>IF(Feuil1!J16="","-",Feuil1!J16)</f>
        <v>-</v>
      </c>
      <c r="P19" s="128">
        <f>IF(Feuil1!K16="","-",Feuil1!K16)</f>
        <v>92.25122336</v>
      </c>
      <c r="Q19" s="128" t="str">
        <f>IF(Feuil1!L16="","-",Feuil1!L16)</f>
        <v>-</v>
      </c>
      <c r="R19" s="128">
        <f>IF(Feuil1!M16="","-",Feuil1!M16)</f>
        <v>87.10616785</v>
      </c>
      <c r="S19" s="95"/>
      <c r="T19" s="95"/>
      <c r="U19" s="95"/>
      <c r="V19" s="95"/>
      <c r="W19" s="95"/>
      <c r="X19" s="95"/>
      <c r="Y19" s="95"/>
    </row>
    <row r="20" ht="50.25" customHeight="1">
      <c r="A20" s="126" t="str">
        <f>Feuil1!C17</f>
        <v>Nombres et densité de structures pour la consultation en ambulatoire(SSM en Belgique/CMP en France)(pour 100 000 habitants)</v>
      </c>
      <c r="B20" s="133">
        <f>Feuil1!D17</f>
        <v>2019</v>
      </c>
      <c r="C20" s="127">
        <f>IF(Feuil1!O17="","-",Feuil1!O17)</f>
        <v>14</v>
      </c>
      <c r="D20" s="127">
        <f>IF(Feuil1!P17="","-",Feuil1!P17)</f>
        <v>12</v>
      </c>
      <c r="E20" s="127">
        <f>IF(Feuil1!Q17="","-",Feuil1!Q17)</f>
        <v>18</v>
      </c>
      <c r="F20" s="127">
        <f>IF(Feuil1!R17="","-",Feuil1!R17)</f>
        <v>44</v>
      </c>
      <c r="G20" s="127">
        <f>IF(Feuil1!S17="","-",Feuil1!S17)</f>
        <v>105</v>
      </c>
      <c r="H20" s="127">
        <f>IF(Feuil1!T17="","-",Feuil1!T17)</f>
        <v>282</v>
      </c>
      <c r="I20" s="127" t="str">
        <f>IF(Feuil1!U17="","-",Feuil1!U17)</f>
        <v>-</v>
      </c>
      <c r="J20" s="127">
        <f>IF(Feuil1!V17="","-",Feuil1!V17)</f>
        <v>3040</v>
      </c>
      <c r="K20" s="128">
        <f>IF(Feuil1!F17="","-",Feuil1!F17)</f>
        <v>2.832144844</v>
      </c>
      <c r="L20" s="128">
        <f>IF(Feuil1!G17="","-",Feuil1!G17)</f>
        <v>4.434884804</v>
      </c>
      <c r="M20" s="128">
        <f>IF(Feuil1!H17="","-",Feuil1!H17)</f>
        <v>3.17541523</v>
      </c>
      <c r="N20" s="128">
        <f>IF(Feuil1!I17="","-",Feuil1!I17)</f>
        <v>3.303893639</v>
      </c>
      <c r="O20" s="128">
        <f>IF(Feuil1!J17="","-",Feuil1!J17)</f>
        <v>2.8895411</v>
      </c>
      <c r="P20" s="128">
        <f>IF(Feuil1!K17="","-",Feuil1!K17)</f>
        <v>5.075393896</v>
      </c>
      <c r="Q20" s="128" t="str">
        <f>IF(Feuil1!L17="","-",Feuil1!L17)</f>
        <v>-</v>
      </c>
      <c r="R20" s="128">
        <f>IF(Feuil1!M17="","-",Feuil1!M17)</f>
        <v>4.669970712</v>
      </c>
      <c r="S20" s="95"/>
      <c r="T20" s="95"/>
      <c r="U20" s="95"/>
      <c r="V20" s="95"/>
      <c r="W20" s="95"/>
      <c r="X20" s="95"/>
      <c r="Y20" s="95"/>
    </row>
    <row r="21" ht="18.0" customHeight="1">
      <c r="A21" s="121" t="s">
        <v>54</v>
      </c>
      <c r="B21" s="122"/>
      <c r="C21" s="123"/>
      <c r="D21" s="124"/>
      <c r="E21" s="124"/>
      <c r="F21" s="124"/>
      <c r="G21" s="124"/>
      <c r="H21" s="124"/>
      <c r="I21" s="124"/>
      <c r="J21" s="124"/>
      <c r="K21" s="123"/>
      <c r="L21" s="124"/>
      <c r="M21" s="124"/>
      <c r="N21" s="124"/>
      <c r="O21" s="124"/>
      <c r="P21" s="124"/>
      <c r="Q21" s="124"/>
      <c r="R21" s="124"/>
      <c r="S21" s="119"/>
      <c r="T21" s="119"/>
      <c r="U21" s="119"/>
      <c r="V21" s="119"/>
      <c r="W21" s="119"/>
      <c r="X21" s="119"/>
      <c r="Y21" s="119"/>
      <c r="Z21" s="120"/>
    </row>
    <row r="22">
      <c r="A22" s="126" t="str">
        <f>Feuil1!C19</f>
        <v>Nombre et densité de cellules mobiles d'intervention (CMI) (pour 10 000 habitants)</v>
      </c>
      <c r="B22" s="133">
        <f>Feuil1!D19</f>
        <v>2021</v>
      </c>
      <c r="C22" s="127">
        <f>IF(Feuil1!O19="","-",Feuil1!O19)</f>
        <v>2</v>
      </c>
      <c r="D22" s="127" t="str">
        <f>IF(Feuil1!P19="","-",Feuil1!P19)</f>
        <v>-</v>
      </c>
      <c r="E22" s="127" t="str">
        <f>IF(Feuil1!Q19="","-",Feuil1!Q19)</f>
        <v>-</v>
      </c>
      <c r="F22" s="127" t="str">
        <f>IF(Feuil1!R19="","-",Feuil1!R19)</f>
        <v>-</v>
      </c>
      <c r="G22" s="127">
        <f>IF(Feuil1!S19="","-",Feuil1!S19)</f>
        <v>7</v>
      </c>
      <c r="H22" s="127" t="str">
        <f>IF(Feuil1!T19="","-",Feuil1!T19)</f>
        <v>-</v>
      </c>
      <c r="I22" s="127" t="str">
        <f>IF(Feuil1!U19="","-",Feuil1!U19)</f>
        <v>-</v>
      </c>
      <c r="J22" s="127" t="str">
        <f>IF(Feuil1!V19="","-",Feuil1!V19)</f>
        <v>-</v>
      </c>
      <c r="K22" s="128">
        <f>IF(Feuil1!F19="","-",Feuil1!F19)</f>
        <v>0.4033624292</v>
      </c>
      <c r="L22" s="128" t="str">
        <f>IF(Feuil1!G19="","-",Feuil1!G19)</f>
        <v>-</v>
      </c>
      <c r="M22" s="128" t="str">
        <f>IF(Feuil1!H19="","-",Feuil1!H19)</f>
        <v>-</v>
      </c>
      <c r="N22" s="128" t="str">
        <f>IF(Feuil1!I19="","-",Feuil1!I19)</f>
        <v>-</v>
      </c>
      <c r="O22" s="128">
        <f>IF(Feuil1!J19="","-",Feuil1!J19)</f>
        <v>0.1920310937</v>
      </c>
      <c r="P22" s="128" t="str">
        <f>IF(Feuil1!K19="","-",Feuil1!K19)</f>
        <v>-</v>
      </c>
      <c r="Q22" s="128" t="str">
        <f>IF(Feuil1!L19="","-",Feuil1!L19)</f>
        <v>-</v>
      </c>
      <c r="R22" s="128" t="str">
        <f>IF(Feuil1!M19="","-",Feuil1!M19)</f>
        <v>-</v>
      </c>
      <c r="S22" s="95"/>
      <c r="T22" s="95"/>
      <c r="U22" s="95"/>
      <c r="V22" s="95"/>
      <c r="W22" s="95"/>
      <c r="X22" s="95"/>
      <c r="Y22" s="95"/>
    </row>
    <row r="23">
      <c r="A23" s="126" t="str">
        <f>Feuil1!C20</f>
        <v>Nombre et densité des services de Soins psychiatriques à domicile (SPAD)(pour 10 000 habitants)</v>
      </c>
      <c r="B23" s="133">
        <f>Feuil1!D20</f>
        <v>2021</v>
      </c>
      <c r="C23" s="127">
        <f>IF(Feuil1!O20="","-",Feuil1!O20)</f>
        <v>3</v>
      </c>
      <c r="D23" s="127" t="str">
        <f>IF(Feuil1!P20="","-",Feuil1!P20)</f>
        <v>-</v>
      </c>
      <c r="E23" s="127" t="str">
        <f>IF(Feuil1!Q20="","-",Feuil1!Q20)</f>
        <v>-</v>
      </c>
      <c r="F23" s="127" t="str">
        <f>IF(Feuil1!R20="","-",Feuil1!R20)</f>
        <v>-</v>
      </c>
      <c r="G23" s="127">
        <f>IF(Feuil1!S20="","-",Feuil1!S20)</f>
        <v>16</v>
      </c>
      <c r="H23" s="127" t="str">
        <f>IF(Feuil1!T20="","-",Feuil1!T20)</f>
        <v>-</v>
      </c>
      <c r="I23" s="127" t="str">
        <f>IF(Feuil1!U20="","-",Feuil1!U20)</f>
        <v>-</v>
      </c>
      <c r="J23" s="127" t="str">
        <f>IF(Feuil1!V20="","-",Feuil1!V20)</f>
        <v>-</v>
      </c>
      <c r="K23" s="128">
        <f>IF(Feuil1!F20="","-",Feuil1!F20)</f>
        <v>0.6050436438</v>
      </c>
      <c r="L23" s="128" t="str">
        <f>IF(Feuil1!G20="","-",Feuil1!G20)</f>
        <v>-</v>
      </c>
      <c r="M23" s="128" t="str">
        <f>IF(Feuil1!H20="","-",Feuil1!H20)</f>
        <v>-</v>
      </c>
      <c r="N23" s="128" t="str">
        <f>IF(Feuil1!I20="","-",Feuil1!I20)</f>
        <v>-</v>
      </c>
      <c r="O23" s="128">
        <f>IF(Feuil1!J20="","-",Feuil1!J20)</f>
        <v>0.4389282141</v>
      </c>
      <c r="P23" s="128" t="str">
        <f>IF(Feuil1!K20="","-",Feuil1!K20)</f>
        <v>-</v>
      </c>
      <c r="Q23" s="128" t="str">
        <f>IF(Feuil1!L20="","-",Feuil1!L20)</f>
        <v>-</v>
      </c>
      <c r="R23" s="128" t="str">
        <f>IF(Feuil1!M20="","-",Feuil1!M20)</f>
        <v>-</v>
      </c>
      <c r="S23" s="95"/>
      <c r="T23" s="95"/>
      <c r="U23" s="95"/>
      <c r="V23" s="95"/>
      <c r="W23" s="95"/>
      <c r="X23" s="95"/>
      <c r="Y23" s="95"/>
    </row>
    <row r="24">
      <c r="A24" s="126" t="str">
        <f>Feuil1!C21</f>
        <v>Nombre et densité de dispositifs mobiles de soutien à l’inclusion (DSI) (Pour 100 000 enfants de 0-12 ans)</v>
      </c>
      <c r="B24" s="133">
        <f>Feuil1!D21</f>
        <v>2019</v>
      </c>
      <c r="C24" s="127">
        <f>IF(Feuil1!O21="","-",Feuil1!O21)</f>
        <v>2</v>
      </c>
      <c r="D24" s="127" t="str">
        <f>IF(Feuil1!P21="","-",Feuil1!P21)</f>
        <v>-</v>
      </c>
      <c r="E24" s="127" t="str">
        <f>IF(Feuil1!Q21="","-",Feuil1!Q21)</f>
        <v>-</v>
      </c>
      <c r="F24" s="127" t="str">
        <f>IF(Feuil1!R21="","-",Feuil1!R21)</f>
        <v>-</v>
      </c>
      <c r="G24" s="127">
        <f>IF(Feuil1!S21="","-",Feuil1!S21)</f>
        <v>16</v>
      </c>
      <c r="H24" s="127" t="str">
        <f>IF(Feuil1!T21="","-",Feuil1!T21)</f>
        <v>-</v>
      </c>
      <c r="I24" s="127" t="str">
        <f>IF(Feuil1!U21="","-",Feuil1!U21)</f>
        <v>-</v>
      </c>
      <c r="J24" s="127" t="str">
        <f>IF(Feuil1!V21="","-",Feuil1!V21)</f>
        <v>-</v>
      </c>
      <c r="K24" s="128">
        <f>IF(Feuil1!F21="","-",Feuil1!F21)</f>
        <v>2.793725293</v>
      </c>
      <c r="L24" s="128" t="str">
        <f>IF(Feuil1!G21="","-",Feuil1!G21)</f>
        <v>-</v>
      </c>
      <c r="M24" s="128" t="str">
        <f>IF(Feuil1!H21="","-",Feuil1!H21)</f>
        <v>-</v>
      </c>
      <c r="N24" s="128" t="str">
        <f>IF(Feuil1!I21="","-",Feuil1!I21)</f>
        <v>-</v>
      </c>
      <c r="O24" s="128">
        <f>IF(Feuil1!J21="","-",Feuil1!J21)</f>
        <v>2.982120325</v>
      </c>
      <c r="P24" s="128" t="str">
        <f>IF(Feuil1!K21="","-",Feuil1!K21)</f>
        <v>-</v>
      </c>
      <c r="Q24" s="128" t="str">
        <f>IF(Feuil1!L21="","-",Feuil1!L21)</f>
        <v>-</v>
      </c>
      <c r="R24" s="128" t="str">
        <f>IF(Feuil1!M21="","-",Feuil1!M21)</f>
        <v>-</v>
      </c>
      <c r="S24" s="95"/>
      <c r="T24" s="95"/>
      <c r="U24" s="95"/>
      <c r="V24" s="95"/>
      <c r="W24" s="95"/>
      <c r="X24" s="95"/>
      <c r="Y24" s="95"/>
    </row>
    <row r="25" ht="21.75" customHeight="1">
      <c r="A25" s="121" t="s">
        <v>153</v>
      </c>
      <c r="B25" s="122"/>
      <c r="C25" s="123"/>
      <c r="D25" s="124"/>
      <c r="E25" s="124"/>
      <c r="F25" s="124"/>
      <c r="G25" s="124"/>
      <c r="H25" s="124"/>
      <c r="I25" s="124"/>
      <c r="J25" s="124"/>
      <c r="K25" s="123"/>
      <c r="L25" s="124"/>
      <c r="M25" s="124"/>
      <c r="N25" s="124"/>
      <c r="O25" s="124"/>
      <c r="P25" s="124"/>
      <c r="Q25" s="124"/>
      <c r="R25" s="124"/>
      <c r="S25" s="119"/>
      <c r="T25" s="119"/>
      <c r="U25" s="119"/>
      <c r="V25" s="119"/>
      <c r="W25" s="119"/>
      <c r="X25" s="119"/>
      <c r="Y25" s="119"/>
      <c r="Z25" s="120"/>
    </row>
    <row r="26">
      <c r="A26" s="125" t="s">
        <v>67</v>
      </c>
      <c r="B26" s="125"/>
      <c r="C26" s="125"/>
      <c r="D26" s="125"/>
      <c r="E26" s="125"/>
      <c r="F26" s="125"/>
      <c r="G26" s="125"/>
      <c r="H26" s="125"/>
      <c r="I26" s="125"/>
      <c r="J26" s="125"/>
      <c r="K26" s="125"/>
      <c r="L26" s="125"/>
      <c r="M26" s="125"/>
      <c r="N26" s="125"/>
      <c r="O26" s="125"/>
      <c r="P26" s="125"/>
      <c r="Q26" s="125"/>
      <c r="R26" s="125"/>
      <c r="S26" s="95"/>
      <c r="T26" s="95"/>
      <c r="U26" s="95"/>
      <c r="V26" s="95"/>
      <c r="W26" s="95"/>
      <c r="X26" s="95"/>
      <c r="Y26" s="95"/>
    </row>
    <row r="27">
      <c r="A27" s="126" t="str">
        <f>Feuil1!C23</f>
        <v>Nombre et densité de places en centre de formation pour personnes handicapées (pour 100 000 habitants)</v>
      </c>
      <c r="B27" s="133">
        <f>Feuil1!D23</f>
        <v>2022</v>
      </c>
      <c r="C27" s="127" t="str">
        <f>IF(Feuil1!O23="","-",Feuil1!O23)</f>
        <v>-</v>
      </c>
      <c r="D27" s="127">
        <f>IF(Feuil1!P23="","-",Feuil1!P23)</f>
        <v>41</v>
      </c>
      <c r="E27" s="127">
        <f>IF(Feuil1!Q23="","-",Feuil1!Q23)</f>
        <v>25</v>
      </c>
      <c r="F27" s="127" t="str">
        <f>IF(Feuil1!R23="","-",Feuil1!R23)</f>
        <v>-</v>
      </c>
      <c r="G27" s="127" t="str">
        <f>IF(Feuil1!S23="","-",Feuil1!S23)</f>
        <v>-</v>
      </c>
      <c r="H27" s="127">
        <f>IF(Feuil1!T23="","-",Feuil1!T23)</f>
        <v>929</v>
      </c>
      <c r="I27" s="127" t="str">
        <f>IF(Feuil1!U23="","-",Feuil1!U23)</f>
        <v>-</v>
      </c>
      <c r="J27" s="127">
        <f>IF(Feuil1!V23="","-",Feuil1!V23)</f>
        <v>11158</v>
      </c>
      <c r="K27" s="128" t="str">
        <f>IF(Feuil1!F23="","-",Feuil1!F23)</f>
        <v>-</v>
      </c>
      <c r="L27" s="128">
        <f>IF(Feuil1!G23="","-",Feuil1!G23)</f>
        <v>26.98842131</v>
      </c>
      <c r="M27" s="128">
        <f>IF(Feuil1!H23="","-",Feuil1!H23)</f>
        <v>7.752899584</v>
      </c>
      <c r="N27" s="128" t="str">
        <f>IF(Feuil1!I23="","-",Feuil1!I23)</f>
        <v>-</v>
      </c>
      <c r="O27" s="128" t="str">
        <f>IF(Feuil1!J23="","-",Feuil1!J23)</f>
        <v>-</v>
      </c>
      <c r="P27" s="128">
        <f>IF(Feuil1!K23="","-",Feuil1!K23)</f>
        <v>29.25357719</v>
      </c>
      <c r="Q27" s="128" t="str">
        <f>IF(Feuil1!L23="","-",Feuil1!L23)</f>
        <v>-</v>
      </c>
      <c r="R27" s="128">
        <f>IF(Feuil1!M23="","-",Feuil1!M23)</f>
        <v>30.67214664</v>
      </c>
      <c r="S27" s="95"/>
      <c r="T27" s="95"/>
      <c r="U27" s="95"/>
      <c r="V27" s="95"/>
      <c r="W27" s="95"/>
      <c r="X27" s="95"/>
      <c r="Y27" s="95"/>
    </row>
    <row r="28">
      <c r="A28" s="126" t="str">
        <f>Feuil1!C24</f>
        <v>Nombre et densité de places en établissement d'aide par le travail destiné aux personnes handicapées (pour 100 000 habitants)</v>
      </c>
      <c r="B28" s="133">
        <f>Feuil1!D24</f>
        <v>2022</v>
      </c>
      <c r="C28" s="127" t="str">
        <f>IF(Feuil1!O24="","-",Feuil1!O24)</f>
        <v>-</v>
      </c>
      <c r="D28" s="127">
        <f>IF(Feuil1!P24="","-",Feuil1!P24)</f>
        <v>647</v>
      </c>
      <c r="E28" s="127">
        <f>IF(Feuil1!Q24="","-",Feuil1!Q24)</f>
        <v>1183</v>
      </c>
      <c r="F28" s="127" t="str">
        <f>IF(Feuil1!R24="","-",Feuil1!R24)</f>
        <v>-</v>
      </c>
      <c r="G28" s="127" t="str">
        <f>IF(Feuil1!S24="","-",Feuil1!S24)</f>
        <v>-</v>
      </c>
      <c r="H28" s="127">
        <f>IF(Feuil1!T24="","-",Feuil1!T24)</f>
        <v>11364</v>
      </c>
      <c r="I28" s="127" t="str">
        <f>IF(Feuil1!U24="","-",Feuil1!U24)</f>
        <v>-</v>
      </c>
      <c r="J28" s="127">
        <f>IF(Feuil1!V24="","-",Feuil1!V24)</f>
        <v>116557</v>
      </c>
      <c r="K28" s="128" t="str">
        <f>IF(Feuil1!F24="","-",Feuil1!F24)</f>
        <v>-</v>
      </c>
      <c r="L28" s="128">
        <f>IF(Feuil1!G24="","-",Feuil1!G24)</f>
        <v>425.8904533</v>
      </c>
      <c r="M28" s="128">
        <f>IF(Feuil1!H24="","-",Feuil1!H24)</f>
        <v>366.8672083</v>
      </c>
      <c r="N28" s="128" t="str">
        <f>IF(Feuil1!I24="","-",Feuil1!I24)</f>
        <v>-</v>
      </c>
      <c r="O28" s="128" t="str">
        <f>IF(Feuil1!J24="","-",Feuil1!J24)</f>
        <v>-</v>
      </c>
      <c r="P28" s="128">
        <f>IF(Feuil1!K24="","-",Feuil1!K24)</f>
        <v>357.8446191</v>
      </c>
      <c r="Q28" s="128" t="str">
        <f>IF(Feuil1!L24="","-",Feuil1!L24)</f>
        <v>-</v>
      </c>
      <c r="R28" s="128">
        <f>IF(Feuil1!M24="","-",Feuil1!M24)</f>
        <v>320.4027062</v>
      </c>
      <c r="S28" s="95"/>
      <c r="T28" s="95"/>
      <c r="U28" s="95"/>
      <c r="V28" s="95"/>
      <c r="W28" s="95"/>
      <c r="X28" s="95"/>
      <c r="Y28" s="95"/>
    </row>
    <row r="29">
      <c r="A29" s="126" t="str">
        <f>Feuil1!C25</f>
        <v>Nombre et densité de places en établissement d'aide par le travail destiné aux personnes handicapées (avec une unité destinée aux personnes souffrant de trouble psychique (pour 100 000 habitants)</v>
      </c>
      <c r="B29" s="133">
        <f>Feuil1!D25</f>
        <v>2022</v>
      </c>
      <c r="C29" s="127" t="str">
        <f>IF(Feuil1!O25="","-",Feuil1!O25)</f>
        <v>-</v>
      </c>
      <c r="D29" s="127">
        <f>IF(Feuil1!P25="","-",Feuil1!P25)</f>
        <v>0</v>
      </c>
      <c r="E29" s="127">
        <f>IF(Feuil1!Q25="","-",Feuil1!Q25)</f>
        <v>143</v>
      </c>
      <c r="F29" s="127" t="str">
        <f>IF(Feuil1!R25="","-",Feuil1!R25)</f>
        <v>-</v>
      </c>
      <c r="G29" s="127" t="str">
        <f>IF(Feuil1!S25="","-",Feuil1!S25)</f>
        <v>-</v>
      </c>
      <c r="H29" s="127">
        <f>IF(Feuil1!T25="","-",Feuil1!T25)</f>
        <v>638</v>
      </c>
      <c r="I29" s="127" t="str">
        <f>IF(Feuil1!U25="","-",Feuil1!U25)</f>
        <v>-</v>
      </c>
      <c r="J29" s="127">
        <f>IF(Feuil1!V25="","-",Feuil1!V25)</f>
        <v>8170</v>
      </c>
      <c r="K29" s="128" t="str">
        <f>IF(Feuil1!F25="","-",Feuil1!F25)</f>
        <v>-</v>
      </c>
      <c r="L29" s="128">
        <f>IF(Feuil1!G25="","-",Feuil1!G25)</f>
        <v>0</v>
      </c>
      <c r="M29" s="128">
        <f>IF(Feuil1!H25="","-",Feuil1!H25)</f>
        <v>44.34658562</v>
      </c>
      <c r="N29" s="128" t="str">
        <f>IF(Feuil1!I25="","-",Feuil1!I25)</f>
        <v>-</v>
      </c>
      <c r="O29" s="128" t="str">
        <f>IF(Feuil1!J25="","-",Feuil1!J25)</f>
        <v>-</v>
      </c>
      <c r="P29" s="128">
        <f>IF(Feuil1!K25="","-",Feuil1!K25)</f>
        <v>20.09018541</v>
      </c>
      <c r="Q29" s="128" t="str">
        <f>IF(Feuil1!L25="","-",Feuil1!L25)</f>
        <v>-</v>
      </c>
      <c r="R29" s="128">
        <f>IF(Feuil1!M25="","-",Feuil1!M25)</f>
        <v>22.45845475</v>
      </c>
      <c r="S29" s="95"/>
      <c r="T29" s="95"/>
      <c r="U29" s="95"/>
      <c r="V29" s="95"/>
      <c r="W29" s="95"/>
      <c r="X29" s="95"/>
      <c r="Y29" s="95"/>
    </row>
    <row r="30">
      <c r="A30" s="126" t="str">
        <f>Feuil1!C26</f>
        <v>Nombre et densité de places en foyer de jeunes travailleurs (pour 100 000 habitants âgés de 16 à 30 ans)</v>
      </c>
      <c r="B30" s="133">
        <f>Feuil1!D26</f>
        <v>2022</v>
      </c>
      <c r="C30" s="127" t="str">
        <f>IF(Feuil1!O26="","-",Feuil1!O26)</f>
        <v>-</v>
      </c>
      <c r="D30" s="127">
        <f>IF(Feuil1!P26="","-",Feuil1!P26)</f>
        <v>0</v>
      </c>
      <c r="E30" s="127">
        <f>IF(Feuil1!Q26="","-",Feuil1!Q26)</f>
        <v>0</v>
      </c>
      <c r="F30" s="127" t="str">
        <f>IF(Feuil1!R26="","-",Feuil1!R26)</f>
        <v>-</v>
      </c>
      <c r="G30" s="127" t="str">
        <f>IF(Feuil1!S26="","-",Feuil1!S26)</f>
        <v>-</v>
      </c>
      <c r="H30" s="127">
        <f>IF(Feuil1!T26="","-",Feuil1!T26)</f>
        <v>2064</v>
      </c>
      <c r="I30" s="127" t="str">
        <f>IF(Feuil1!U26="","-",Feuil1!U26)</f>
        <v>-</v>
      </c>
      <c r="J30" s="127">
        <f>IF(Feuil1!V26="","-",Feuil1!V26)</f>
        <v>51464</v>
      </c>
      <c r="K30" s="128" t="str">
        <f>IF(Feuil1!F26="","-",Feuil1!F26)</f>
        <v>-</v>
      </c>
      <c r="L30" s="128">
        <f>IF(Feuil1!G26="","-",Feuil1!G26)</f>
        <v>0</v>
      </c>
      <c r="M30" s="128">
        <f>IF(Feuil1!H26="","-",Feuil1!H26)</f>
        <v>0</v>
      </c>
      <c r="N30" s="128" t="str">
        <f>IF(Feuil1!I26="","-",Feuil1!I26)</f>
        <v>-</v>
      </c>
      <c r="O30" s="128" t="str">
        <f>IF(Feuil1!J26="","-",Feuil1!J26)</f>
        <v>-</v>
      </c>
      <c r="P30" s="128">
        <f>IF(Feuil1!K26="","-",Feuil1!K26)</f>
        <v>212.0781812</v>
      </c>
      <c r="Q30" s="128" t="str">
        <f>IF(Feuil1!L26="","-",Feuil1!L26)</f>
        <v>-</v>
      </c>
      <c r="R30" s="128">
        <f>IF(Feuil1!M26="","-",Feuil1!M26)</f>
        <v>454.5197219</v>
      </c>
      <c r="S30" s="95"/>
      <c r="T30" s="95"/>
      <c r="U30" s="95"/>
      <c r="V30" s="95"/>
      <c r="W30" s="95"/>
      <c r="X30" s="95"/>
      <c r="Y30" s="95"/>
    </row>
    <row r="31">
      <c r="A31" s="126" t="str">
        <f>Feuil1!C27</f>
        <v>Densité de places en CHRS (pour 100 000 habitants âgés de 0 à 64 ans)</v>
      </c>
      <c r="B31" s="133">
        <f>Feuil1!D27</f>
        <v>2022</v>
      </c>
      <c r="C31" s="127" t="str">
        <f>IF(Feuil1!O27="","-",Feuil1!O27)</f>
        <v>-</v>
      </c>
      <c r="D31" s="127">
        <f>IF(Feuil1!P27="","-",Feuil1!P27)</f>
        <v>318</v>
      </c>
      <c r="E31" s="127">
        <f>IF(Feuil1!Q27="","-",Feuil1!Q27)</f>
        <v>605</v>
      </c>
      <c r="F31" s="127" t="str">
        <f>IF(Feuil1!R27="","-",Feuil1!R27)</f>
        <v>-</v>
      </c>
      <c r="G31" s="127" t="str">
        <f>IF(Feuil1!S27="","-",Feuil1!S27)</f>
        <v>-</v>
      </c>
      <c r="H31" s="127">
        <f>IF(Feuil1!T27="","-",Feuil1!T27)</f>
        <v>5542</v>
      </c>
      <c r="I31" s="127" t="str">
        <f>IF(Feuil1!U27="","-",Feuil1!U27)</f>
        <v>-</v>
      </c>
      <c r="J31" s="127">
        <f>IF(Feuil1!V27="","-",Feuil1!V27)</f>
        <v>59855</v>
      </c>
      <c r="K31" s="128" t="str">
        <f>IF(Feuil1!F27="","-",Feuil1!F27)</f>
        <v>-</v>
      </c>
      <c r="L31" s="128">
        <f>IF(Feuil1!G27="","-",Feuil1!G27)</f>
        <v>148.4268158</v>
      </c>
      <c r="M31" s="128">
        <f>IF(Feuil1!H27="","-",Feuil1!H27)</f>
        <v>132.0634865</v>
      </c>
      <c r="N31" s="128" t="str">
        <f>IF(Feuil1!I27="","-",Feuil1!I27)</f>
        <v>-</v>
      </c>
      <c r="O31" s="128" t="str">
        <f>IF(Feuil1!J27="","-",Feuil1!J27)</f>
        <v>-</v>
      </c>
      <c r="P31" s="128">
        <f>IF(Feuil1!K27="","-",Feuil1!K27)</f>
        <v>124.5831399</v>
      </c>
      <c r="Q31" s="128" t="str">
        <f>IF(Feuil1!L27="","-",Feuil1!L27)</f>
        <v>-</v>
      </c>
      <c r="R31" s="128">
        <f>IF(Feuil1!M27="","-",Feuil1!M27)</f>
        <v>115.3291485</v>
      </c>
      <c r="S31" s="95"/>
      <c r="T31" s="95"/>
      <c r="U31" s="95"/>
      <c r="V31" s="95"/>
      <c r="W31" s="95"/>
      <c r="X31" s="95"/>
      <c r="Y31" s="95"/>
    </row>
    <row r="32" ht="15.75" customHeight="1">
      <c r="A32" s="126" t="str">
        <f>Feuil1!C28</f>
        <v>Densité de places en foyer de travailleur migrant (pour 100 000 habitants)</v>
      </c>
      <c r="B32" s="133">
        <f>Feuil1!D28</f>
        <v>2022</v>
      </c>
      <c r="C32" s="127" t="str">
        <f>IF(Feuil1!O28="","-",Feuil1!O28)</f>
        <v>-</v>
      </c>
      <c r="D32" s="127">
        <f>IF(Feuil1!P28="","-",Feuil1!P28)</f>
        <v>23</v>
      </c>
      <c r="E32" s="127">
        <f>IF(Feuil1!Q28="","-",Feuil1!Q28)</f>
        <v>31</v>
      </c>
      <c r="F32" s="127" t="str">
        <f>IF(Feuil1!R28="","-",Feuil1!R28)</f>
        <v>-</v>
      </c>
      <c r="G32" s="127" t="str">
        <f>IF(Feuil1!S28="","-",Feuil1!S28)</f>
        <v>-</v>
      </c>
      <c r="H32" s="127">
        <f>IF(Feuil1!T28="","-",Feuil1!T28)</f>
        <v>3041</v>
      </c>
      <c r="I32" s="127" t="str">
        <f>IF(Feuil1!U28="","-",Feuil1!U28)</f>
        <v>-</v>
      </c>
      <c r="J32" s="127">
        <f>IF(Feuil1!V28="","-",Feuil1!V28)</f>
        <v>35097</v>
      </c>
      <c r="K32" s="128" t="str">
        <f>IF(Feuil1!F28="","-",Feuil1!F28)</f>
        <v>-</v>
      </c>
      <c r="L32" s="128">
        <f>IF(Feuil1!G28="","-",Feuil1!G28)</f>
        <v>15.1398461</v>
      </c>
      <c r="M32" s="128">
        <f>IF(Feuil1!H28="","-",Feuil1!H28)</f>
        <v>9.613595485</v>
      </c>
      <c r="N32" s="128" t="str">
        <f>IF(Feuil1!I28="","-",Feuil1!I28)</f>
        <v>-</v>
      </c>
      <c r="O32" s="128" t="str">
        <f>IF(Feuil1!J28="","-",Feuil1!J28)</f>
        <v>-</v>
      </c>
      <c r="P32" s="128">
        <f>IF(Feuil1!K28="","-",Feuil1!K28)</f>
        <v>95.75901854</v>
      </c>
      <c r="Q32" s="128" t="str">
        <f>IF(Feuil1!L28="","-",Feuil1!L28)</f>
        <v>-</v>
      </c>
      <c r="R32" s="128">
        <f>IF(Feuil1!M28="","-",Feuil1!M28)</f>
        <v>96.47789305</v>
      </c>
      <c r="S32" s="95"/>
      <c r="T32" s="95"/>
      <c r="U32" s="95"/>
      <c r="V32" s="95"/>
      <c r="W32" s="95"/>
      <c r="X32" s="95"/>
      <c r="Y32" s="95"/>
    </row>
    <row r="33">
      <c r="A33" s="125" t="s">
        <v>83</v>
      </c>
      <c r="B33" s="125"/>
      <c r="C33" s="125"/>
      <c r="D33" s="125"/>
      <c r="E33" s="125"/>
      <c r="F33" s="125"/>
      <c r="G33" s="125"/>
      <c r="H33" s="125"/>
      <c r="I33" s="125"/>
      <c r="J33" s="125"/>
      <c r="K33" s="125"/>
      <c r="L33" s="125"/>
      <c r="M33" s="125"/>
      <c r="N33" s="125"/>
      <c r="O33" s="125"/>
      <c r="P33" s="125"/>
      <c r="Q33" s="125"/>
      <c r="R33" s="125"/>
      <c r="S33" s="95"/>
      <c r="T33" s="95"/>
      <c r="U33" s="95"/>
      <c r="V33" s="95"/>
      <c r="W33" s="95"/>
      <c r="X33" s="95"/>
      <c r="Y33" s="95"/>
    </row>
    <row r="34">
      <c r="A34" s="126" t="str">
        <f>Feuil1!C29</f>
        <v>Nombre de services d'accompagnement (SAC) (Pour 100 000 habitants de 18 ans et plus)</v>
      </c>
      <c r="B34" s="133">
        <f>Feuil1!D29</f>
        <v>2019</v>
      </c>
      <c r="C34" s="127">
        <f>IF(Feuil1!O29="","-",Feuil1!O29)</f>
        <v>10</v>
      </c>
      <c r="D34" s="127" t="str">
        <f>IF(Feuil1!P29="","-",Feuil1!P29)</f>
        <v>-</v>
      </c>
      <c r="E34" s="127" t="str">
        <f>IF(Feuil1!Q29="","-",Feuil1!Q29)</f>
        <v>-</v>
      </c>
      <c r="F34" s="127" t="str">
        <f>IF(Feuil1!R29="","-",Feuil1!R29)</f>
        <v>-</v>
      </c>
      <c r="G34" s="127">
        <f>IF(Feuil1!S29="","-",Feuil1!S29)</f>
        <v>43</v>
      </c>
      <c r="H34" s="127" t="str">
        <f>IF(Feuil1!T29="","-",Feuil1!T29)</f>
        <v>-</v>
      </c>
      <c r="I34" s="127" t="str">
        <f>IF(Feuil1!U29="","-",Feuil1!U29)</f>
        <v>-</v>
      </c>
      <c r="J34" s="127" t="str">
        <f>IF(Feuil1!V29="","-",Feuil1!V29)</f>
        <v>-</v>
      </c>
      <c r="K34" s="128">
        <f>IF(Feuil1!F29="","-",Feuil1!F29)</f>
        <v>2.53991476</v>
      </c>
      <c r="L34" s="128" t="str">
        <f>IF(Feuil1!G29="","-",Feuil1!G29)</f>
        <v>-</v>
      </c>
      <c r="M34" s="128" t="str">
        <f>IF(Feuil1!H29="","-",Feuil1!H29)</f>
        <v>-</v>
      </c>
      <c r="N34" s="128" t="str">
        <f>IF(Feuil1!I29="","-",Feuil1!I29)</f>
        <v>-</v>
      </c>
      <c r="O34" s="128">
        <f>IF(Feuil1!J29="","-",Feuil1!J29)</f>
        <v>1.491998723</v>
      </c>
      <c r="P34" s="128" t="str">
        <f>IF(Feuil1!K29="","-",Feuil1!K29)</f>
        <v>-</v>
      </c>
      <c r="Q34" s="128" t="str">
        <f>IF(Feuil1!L29="","-",Feuil1!L29)</f>
        <v>-</v>
      </c>
      <c r="R34" s="128" t="str">
        <f>IF(Feuil1!M29="","-",Feuil1!M29)</f>
        <v>-</v>
      </c>
      <c r="S34" s="95"/>
      <c r="T34" s="95"/>
      <c r="U34" s="95"/>
      <c r="V34" s="95"/>
      <c r="W34" s="95"/>
      <c r="X34" s="95"/>
      <c r="Y34" s="95"/>
    </row>
    <row r="35">
      <c r="A35" s="126" t="str">
        <f>Feuil1!C30</f>
        <v>Nombre de services d’aide précoce (SAP) (Pour 100 000 enfants de 0-8 ans)</v>
      </c>
      <c r="B35" s="133">
        <f>Feuil1!D30</f>
        <v>2019</v>
      </c>
      <c r="C35" s="127">
        <f>IF(Feuil1!O30="","-",Feuil1!O30)</f>
        <v>4</v>
      </c>
      <c r="D35" s="127" t="str">
        <f>IF(Feuil1!P30="","-",Feuil1!P30)</f>
        <v>-</v>
      </c>
      <c r="E35" s="127" t="str">
        <f>IF(Feuil1!Q30="","-",Feuil1!Q30)</f>
        <v>-</v>
      </c>
      <c r="F35" s="127" t="str">
        <f>IF(Feuil1!R30="","-",Feuil1!R30)</f>
        <v>-</v>
      </c>
      <c r="G35" s="127">
        <f>IF(Feuil1!S30="","-",Feuil1!S30)</f>
        <v>19</v>
      </c>
      <c r="H35" s="127" t="str">
        <f>IF(Feuil1!T30="","-",Feuil1!T30)</f>
        <v>-</v>
      </c>
      <c r="I35" s="127" t="str">
        <f>IF(Feuil1!U30="","-",Feuil1!U30)</f>
        <v>-</v>
      </c>
      <c r="J35" s="127" t="str">
        <f>IF(Feuil1!V30="","-",Feuil1!V30)</f>
        <v>-</v>
      </c>
      <c r="K35" s="128">
        <f>IF(Feuil1!F30="","-",Feuil1!F30)</f>
        <v>8.314625426</v>
      </c>
      <c r="L35" s="128" t="str">
        <f>IF(Feuil1!G30="","-",Feuil1!G30)</f>
        <v>-</v>
      </c>
      <c r="M35" s="128" t="str">
        <f>IF(Feuil1!H30="","-",Feuil1!H30)</f>
        <v>-</v>
      </c>
      <c r="N35" s="128" t="str">
        <f>IF(Feuil1!I30="","-",Feuil1!I30)</f>
        <v>-</v>
      </c>
      <c r="O35" s="128">
        <f>IF(Feuil1!J30="","-",Feuil1!J30)</f>
        <v>5.256881673</v>
      </c>
      <c r="P35" s="128" t="str">
        <f>IF(Feuil1!K30="","-",Feuil1!K30)</f>
        <v>-</v>
      </c>
      <c r="Q35" s="128" t="str">
        <f>IF(Feuil1!L30="","-",Feuil1!L30)</f>
        <v>-</v>
      </c>
      <c r="R35" s="128" t="str">
        <f>IF(Feuil1!M30="","-",Feuil1!M30)</f>
        <v>-</v>
      </c>
      <c r="S35" s="95"/>
      <c r="T35" s="95"/>
      <c r="U35" s="95"/>
      <c r="V35" s="95"/>
      <c r="W35" s="95"/>
      <c r="X35" s="95"/>
      <c r="Y35" s="95"/>
    </row>
    <row r="36">
      <c r="A36" s="126" t="str">
        <f>Feuil1!C31</f>
        <v>Nombre de services d’aide à l’intégration (SAI) (Pour 100 000 enfants de 6-20 ans)</v>
      </c>
      <c r="B36" s="133">
        <f>Feuil1!D31</f>
        <v>2019</v>
      </c>
      <c r="C36" s="127">
        <f>IF(Feuil1!O31="","-",Feuil1!O31)</f>
        <v>2</v>
      </c>
      <c r="D36" s="127" t="str">
        <f>IF(Feuil1!P31="","-",Feuil1!P31)</f>
        <v>-</v>
      </c>
      <c r="E36" s="127" t="str">
        <f>IF(Feuil1!Q31="","-",Feuil1!Q31)</f>
        <v>-</v>
      </c>
      <c r="F36" s="127" t="str">
        <f>IF(Feuil1!R31="","-",Feuil1!R31)</f>
        <v>-</v>
      </c>
      <c r="G36" s="127">
        <f>IF(Feuil1!S31="","-",Feuil1!S31)</f>
        <v>29</v>
      </c>
      <c r="H36" s="127" t="str">
        <f>IF(Feuil1!T31="","-",Feuil1!T31)</f>
        <v>-</v>
      </c>
      <c r="I36" s="127" t="str">
        <f>IF(Feuil1!U31="","-",Feuil1!U31)</f>
        <v>-</v>
      </c>
      <c r="J36" s="127" t="str">
        <f>IF(Feuil1!V31="","-",Feuil1!V31)</f>
        <v>-</v>
      </c>
      <c r="K36" s="128">
        <f>IF(Feuil1!F31="","-",Feuil1!F31)</f>
        <v>2.274976397</v>
      </c>
      <c r="L36" s="128" t="str">
        <f>IF(Feuil1!G31="","-",Feuil1!G31)</f>
        <v>-</v>
      </c>
      <c r="M36" s="128" t="str">
        <f>IF(Feuil1!H31="","-",Feuil1!H31)</f>
        <v>-</v>
      </c>
      <c r="N36" s="128" t="str">
        <f>IF(Feuil1!I31="","-",Feuil1!I31)</f>
        <v>-</v>
      </c>
      <c r="O36" s="128">
        <f>IF(Feuil1!J31="","-",Feuil1!J31)</f>
        <v>4.456108864</v>
      </c>
      <c r="P36" s="128" t="str">
        <f>IF(Feuil1!K31="","-",Feuil1!K31)</f>
        <v>-</v>
      </c>
      <c r="Q36" s="128" t="str">
        <f>IF(Feuil1!L31="","-",Feuil1!L31)</f>
        <v>-</v>
      </c>
      <c r="R36" s="128" t="str">
        <f>IF(Feuil1!M31="","-",Feuil1!M31)</f>
        <v>-</v>
      </c>
      <c r="S36" s="95"/>
      <c r="T36" s="95"/>
      <c r="U36" s="95"/>
      <c r="V36" s="95"/>
      <c r="W36" s="95"/>
      <c r="X36" s="95"/>
      <c r="Y36" s="95"/>
    </row>
    <row r="37">
      <c r="A37" s="126" t="str">
        <f>Feuil1!C32</f>
        <v>Nombre de services de répit(SRP) (Pour 100 000 habitants)</v>
      </c>
      <c r="B37" s="133">
        <f>Feuil1!D32</f>
        <v>2019</v>
      </c>
      <c r="C37" s="127">
        <f>IF(Feuil1!O32="","-",Feuil1!O32)</f>
        <v>5</v>
      </c>
      <c r="D37" s="127" t="str">
        <f>IF(Feuil1!P32="","-",Feuil1!P32)</f>
        <v>-</v>
      </c>
      <c r="E37" s="127" t="str">
        <f>IF(Feuil1!Q32="","-",Feuil1!Q32)</f>
        <v>-</v>
      </c>
      <c r="F37" s="127" t="str">
        <f>IF(Feuil1!R32="","-",Feuil1!R32)</f>
        <v>-</v>
      </c>
      <c r="G37" s="127">
        <f>IF(Feuil1!S32="","-",Feuil1!S32)</f>
        <v>21</v>
      </c>
      <c r="H37" s="127" t="str">
        <f>IF(Feuil1!T32="","-",Feuil1!T32)</f>
        <v>-</v>
      </c>
      <c r="I37" s="127" t="str">
        <f>IF(Feuil1!U32="","-",Feuil1!U32)</f>
        <v>-</v>
      </c>
      <c r="J37" s="127" t="str">
        <f>IF(Feuil1!V32="","-",Feuil1!V32)</f>
        <v>-</v>
      </c>
      <c r="K37" s="128">
        <f>IF(Feuil1!F32="","-",Feuil1!F32)</f>
        <v>1.011480301</v>
      </c>
      <c r="L37" s="128" t="str">
        <f>IF(Feuil1!G32="","-",Feuil1!G32)</f>
        <v>-</v>
      </c>
      <c r="M37" s="128" t="str">
        <f>IF(Feuil1!H32="","-",Feuil1!H32)</f>
        <v>-</v>
      </c>
      <c r="N37" s="128" t="str">
        <f>IF(Feuil1!I32="","-",Feuil1!I32)</f>
        <v>-</v>
      </c>
      <c r="O37" s="128">
        <f>IF(Feuil1!J32="","-",Feuil1!J32)</f>
        <v>0.5779082199</v>
      </c>
      <c r="P37" s="128" t="str">
        <f>IF(Feuil1!K32="","-",Feuil1!K32)</f>
        <v>-</v>
      </c>
      <c r="Q37" s="128" t="str">
        <f>IF(Feuil1!L32="","-",Feuil1!L32)</f>
        <v>-</v>
      </c>
      <c r="R37" s="128" t="str">
        <f>IF(Feuil1!M32="","-",Feuil1!M32)</f>
        <v>-</v>
      </c>
      <c r="S37" s="95"/>
      <c r="T37" s="95"/>
      <c r="U37" s="95"/>
      <c r="V37" s="95"/>
      <c r="W37" s="95"/>
      <c r="X37" s="95"/>
      <c r="Y37" s="95"/>
    </row>
    <row r="38">
      <c r="A38" s="126" t="str">
        <f>Feuil1!C33</f>
        <v>Nombre de services d’aide à la vie journalière (AVJ) (Pour 100 000 habitants)</v>
      </c>
      <c r="B38" s="133">
        <f>Feuil1!D33</f>
        <v>2019</v>
      </c>
      <c r="C38" s="127">
        <f>IF(Feuil1!O33="","-",Feuil1!O33)</f>
        <v>1</v>
      </c>
      <c r="D38" s="127" t="str">
        <f>IF(Feuil1!P33="","-",Feuil1!P33)</f>
        <v>-</v>
      </c>
      <c r="E38" s="127" t="str">
        <f>IF(Feuil1!Q33="","-",Feuil1!Q33)</f>
        <v>-</v>
      </c>
      <c r="F38" s="127" t="str">
        <f>IF(Feuil1!R33="","-",Feuil1!R33)</f>
        <v>-</v>
      </c>
      <c r="G38" s="127">
        <f>IF(Feuil1!S33="","-",Feuil1!S33)</f>
        <v>9</v>
      </c>
      <c r="H38" s="127" t="str">
        <f>IF(Feuil1!T33="","-",Feuil1!T33)</f>
        <v>-</v>
      </c>
      <c r="I38" s="127" t="str">
        <f>IF(Feuil1!U33="","-",Feuil1!U33)</f>
        <v>-</v>
      </c>
      <c r="J38" s="127" t="str">
        <f>IF(Feuil1!V33="","-",Feuil1!V33)</f>
        <v>-</v>
      </c>
      <c r="K38" s="128">
        <f>IF(Feuil1!F33="","-",Feuil1!F33)</f>
        <v>0.2022960603</v>
      </c>
      <c r="L38" s="128" t="str">
        <f>IF(Feuil1!G33="","-",Feuil1!G33)</f>
        <v>-</v>
      </c>
      <c r="M38" s="128" t="str">
        <f>IF(Feuil1!H33="","-",Feuil1!H33)</f>
        <v>-</v>
      </c>
      <c r="N38" s="128" t="str">
        <f>IF(Feuil1!I33="","-",Feuil1!I33)</f>
        <v>-</v>
      </c>
      <c r="O38" s="128">
        <f>IF(Feuil1!J33="","-",Feuil1!J33)</f>
        <v>0.2476749514</v>
      </c>
      <c r="P38" s="128" t="str">
        <f>IF(Feuil1!K33="","-",Feuil1!K33)</f>
        <v>-</v>
      </c>
      <c r="Q38" s="128" t="str">
        <f>IF(Feuil1!L33="","-",Feuil1!L33)</f>
        <v>-</v>
      </c>
      <c r="R38" s="128" t="str">
        <f>IF(Feuil1!M33="","-",Feuil1!M33)</f>
        <v>-</v>
      </c>
      <c r="S38" s="95"/>
      <c r="T38" s="95"/>
      <c r="U38" s="95"/>
      <c r="V38" s="95"/>
      <c r="W38" s="95"/>
      <c r="X38" s="95"/>
      <c r="Y38" s="95"/>
    </row>
    <row r="39">
      <c r="A39" s="126" t="str">
        <f>Feuil1!C34</f>
        <v>Nombre de services d’accompagnement en accueil de type familial(SAF) (Pour 100 000 enfants de 0-18 ans)</v>
      </c>
      <c r="B39" s="133">
        <f>Feuil1!D34</f>
        <v>2019</v>
      </c>
      <c r="C39" s="127">
        <f>IF(Feuil1!O34="","-",Feuil1!O34)</f>
        <v>1</v>
      </c>
      <c r="D39" s="127" t="str">
        <f>IF(Feuil1!P34="","-",Feuil1!P34)</f>
        <v>-</v>
      </c>
      <c r="E39" s="127" t="str">
        <f>IF(Feuil1!Q34="","-",Feuil1!Q34)</f>
        <v>-</v>
      </c>
      <c r="F39" s="127" t="str">
        <f>IF(Feuil1!R34="","-",Feuil1!R34)</f>
        <v>-</v>
      </c>
      <c r="G39" s="127">
        <f>IF(Feuil1!S34="","-",Feuil1!S34)</f>
        <v>5</v>
      </c>
      <c r="H39" s="127" t="str">
        <f>IF(Feuil1!T34="","-",Feuil1!T34)</f>
        <v>-</v>
      </c>
      <c r="I39" s="127" t="str">
        <f>IF(Feuil1!U34="","-",Feuil1!U34)</f>
        <v>-</v>
      </c>
      <c r="J39" s="127" t="str">
        <f>IF(Feuil1!V34="","-",Feuil1!V34)</f>
        <v>-</v>
      </c>
      <c r="K39" s="128">
        <f>IF(Feuil1!F34="","-",Feuil1!F34)</f>
        <v>0.9362419249</v>
      </c>
      <c r="L39" s="128" t="str">
        <f>IF(Feuil1!G34="","-",Feuil1!G34)</f>
        <v>-</v>
      </c>
      <c r="M39" s="128" t="str">
        <f>IF(Feuil1!H34="","-",Feuil1!H34)</f>
        <v>-</v>
      </c>
      <c r="N39" s="128" t="str">
        <f>IF(Feuil1!I34="","-",Feuil1!I34)</f>
        <v>-</v>
      </c>
      <c r="O39" s="128">
        <f>IF(Feuil1!J34="","-",Feuil1!J34)</f>
        <v>0.6277298401</v>
      </c>
      <c r="P39" s="128" t="str">
        <f>IF(Feuil1!K34="","-",Feuil1!K34)</f>
        <v>-</v>
      </c>
      <c r="Q39" s="128" t="str">
        <f>IF(Feuil1!L34="","-",Feuil1!L34)</f>
        <v>-</v>
      </c>
      <c r="R39" s="128" t="str">
        <f>IF(Feuil1!M34="","-",Feuil1!M34)</f>
        <v>-</v>
      </c>
      <c r="S39" s="95"/>
      <c r="T39" s="95"/>
      <c r="U39" s="95"/>
      <c r="V39" s="95"/>
      <c r="W39" s="95"/>
      <c r="X39" s="95"/>
      <c r="Y39" s="95"/>
    </row>
    <row r="40" ht="22.5" customHeight="1">
      <c r="A40" s="121" t="s">
        <v>154</v>
      </c>
      <c r="B40" s="122"/>
      <c r="C40" s="123"/>
      <c r="D40" s="124"/>
      <c r="E40" s="124"/>
      <c r="F40" s="124"/>
      <c r="G40" s="124"/>
      <c r="H40" s="124"/>
      <c r="I40" s="124"/>
      <c r="J40" s="124"/>
      <c r="K40" s="123"/>
      <c r="L40" s="124"/>
      <c r="M40" s="124"/>
      <c r="N40" s="124"/>
      <c r="O40" s="124"/>
      <c r="P40" s="124"/>
      <c r="Q40" s="124"/>
      <c r="R40" s="124"/>
      <c r="S40" s="119"/>
      <c r="T40" s="119"/>
      <c r="U40" s="119"/>
      <c r="V40" s="119"/>
      <c r="W40" s="119"/>
      <c r="X40" s="119"/>
      <c r="Y40" s="119"/>
      <c r="Z40" s="120"/>
    </row>
    <row r="41">
      <c r="A41" s="126" t="str">
        <f>Feuil1!C36</f>
        <v>Nombre et densité de places en établissement de psychiatrie adulte  (Pour 100 000 habitants)</v>
      </c>
      <c r="B41" s="133" t="str">
        <f>Feuil1!D36</f>
        <v>BE : 2019
FR : 2019</v>
      </c>
      <c r="C41" s="127">
        <f>IF(Feuil1!O36="","-",Feuil1!O36)</f>
        <v>806</v>
      </c>
      <c r="D41" s="127">
        <f>IF(Feuil1!P36="","-",Feuil1!P36)</f>
        <v>257</v>
      </c>
      <c r="E41" s="127">
        <f>IF(Feuil1!Q36="","-",Feuil1!Q36)</f>
        <v>446</v>
      </c>
      <c r="F41" s="127">
        <f>IF(Feuil1!R36="","-",Feuil1!R36)</f>
        <v>1509</v>
      </c>
      <c r="G41" s="127">
        <f>IF(Feuil1!S36="","-",Feuil1!S36)</f>
        <v>5124</v>
      </c>
      <c r="H41" s="127">
        <f>IF(Feuil1!T36="","-",Feuil1!T36)</f>
        <v>4780</v>
      </c>
      <c r="I41" s="127">
        <f>IF(Feuil1!U36="","-",Feuil1!U36)</f>
        <v>18424</v>
      </c>
      <c r="J41" s="127">
        <f>IF(Feuil1!V36="","-",Feuil1!V36)</f>
        <v>69807</v>
      </c>
      <c r="K41" s="128">
        <f>IF(Feuil1!F36="","-",Feuil1!F36)</f>
        <v>213.5257714</v>
      </c>
      <c r="L41" s="128">
        <f>IF(Feuil1!G36="","-",Feuil1!G36)</f>
        <v>123.242476</v>
      </c>
      <c r="M41" s="128">
        <f>IF(Feuil1!H36="","-",Feuil1!H36)</f>
        <v>103.827172</v>
      </c>
      <c r="N41" s="128">
        <f>IF(Feuil1!I36="","-",Feuil1!I36)</f>
        <v>148.5873859</v>
      </c>
      <c r="O41" s="128">
        <f>IF(Feuil1!J36="","-",Feuil1!J36)</f>
        <v>185.4968539</v>
      </c>
      <c r="P41" s="128">
        <f>IF(Feuil1!K36="","-",Feuil1!K36)</f>
        <v>112.369218</v>
      </c>
      <c r="Q41" s="128">
        <f>IF(Feuil1!L36="","-",Feuil1!L36)</f>
        <v>209.5150348</v>
      </c>
      <c r="R41" s="128">
        <f>IF(Feuil1!M36="","-",Feuil1!M36)</f>
        <v>142.3371894</v>
      </c>
      <c r="S41" s="95"/>
      <c r="T41" s="95"/>
      <c r="U41" s="95"/>
      <c r="V41" s="95"/>
      <c r="W41" s="95"/>
      <c r="X41" s="95"/>
      <c r="Y41" s="95"/>
    </row>
    <row r="42">
      <c r="A42" s="126" t="str">
        <f>Feuil1!C37</f>
        <v>   Dont hospitalisations complètes</v>
      </c>
      <c r="B42" s="133" t="str">
        <f>Feuil1!D37</f>
        <v>BE : 2019
FR : 2019</v>
      </c>
      <c r="C42" s="127">
        <f>IF(Feuil1!O37="","-",Feuil1!O37)</f>
        <v>726</v>
      </c>
      <c r="D42" s="127">
        <f>IF(Feuil1!P37="","-",Feuil1!P37)</f>
        <v>186</v>
      </c>
      <c r="E42" s="127">
        <f>IF(Feuil1!Q37="","-",Feuil1!Q37)</f>
        <v>384</v>
      </c>
      <c r="F42" s="127">
        <f>IF(Feuil1!R37="","-",Feuil1!R37)</f>
        <v>1296</v>
      </c>
      <c r="G42" s="127">
        <f>IF(Feuil1!S37="","-",Feuil1!S37)</f>
        <v>4758</v>
      </c>
      <c r="H42" s="127">
        <f>IF(Feuil1!T37="","-",Feuil1!T37)</f>
        <v>3533</v>
      </c>
      <c r="I42" s="127">
        <f>IF(Feuil1!U37="","-",Feuil1!U37)</f>
        <v>15523</v>
      </c>
      <c r="J42" s="127">
        <f>IF(Feuil1!V37="","-",Feuil1!V37)</f>
        <v>50396</v>
      </c>
      <c r="K42" s="128">
        <f>IF(Feuil1!F37="","-",Feuil1!F37)</f>
        <v>192.3321465</v>
      </c>
      <c r="L42" s="128">
        <f>IF(Feuil1!G37="","-",Feuil1!G37)</f>
        <v>89.1949437</v>
      </c>
      <c r="M42" s="128">
        <f>IF(Feuil1!H37="","-",Feuil1!H37)</f>
        <v>89.39379831</v>
      </c>
      <c r="N42" s="128">
        <f>IF(Feuil1!I37="","-",Feuil1!I37)</f>
        <v>127.6138185</v>
      </c>
      <c r="O42" s="128">
        <f>IF(Feuil1!J37="","-",Feuil1!J37)</f>
        <v>172.2470786</v>
      </c>
      <c r="P42" s="128">
        <f>IF(Feuil1!K37="","-",Feuil1!K37)</f>
        <v>83.05448685</v>
      </c>
      <c r="Q42" s="128">
        <f>IF(Feuil1!L37="","-",Feuil1!L37)</f>
        <v>176.5252869</v>
      </c>
      <c r="R42" s="128">
        <f>IF(Feuil1!M37="","-",Feuil1!M37)</f>
        <v>102.7579612</v>
      </c>
      <c r="S42" s="95"/>
      <c r="T42" s="95"/>
      <c r="U42" s="95"/>
      <c r="V42" s="95"/>
      <c r="W42" s="95"/>
      <c r="X42" s="95"/>
      <c r="Y42" s="95"/>
    </row>
    <row r="43">
      <c r="A43" s="126" t="str">
        <f>Feuil1!C38</f>
        <v>   Dont hospitalisations de jour ou de nuit</v>
      </c>
      <c r="B43" s="133" t="str">
        <f>Feuil1!D38</f>
        <v>BE : 2019
FR : 2019</v>
      </c>
      <c r="C43" s="127">
        <f>IF(Feuil1!O38="","-",Feuil1!O38)</f>
        <v>80</v>
      </c>
      <c r="D43" s="127">
        <f>IF(Feuil1!P38="","-",Feuil1!P38)</f>
        <v>71</v>
      </c>
      <c r="E43" s="127">
        <f>IF(Feuil1!Q38="","-",Feuil1!Q38)</f>
        <v>66</v>
      </c>
      <c r="F43" s="127">
        <f>IF(Feuil1!R38="","-",Feuil1!R38)</f>
        <v>217</v>
      </c>
      <c r="G43" s="127">
        <f>IF(Feuil1!S38="","-",Feuil1!S38)</f>
        <v>366</v>
      </c>
      <c r="H43" s="127">
        <f>IF(Feuil1!T38="","-",Feuil1!T38)</f>
        <v>1247</v>
      </c>
      <c r="I43" s="127">
        <f>IF(Feuil1!U38="","-",Feuil1!U38)</f>
        <v>2901</v>
      </c>
      <c r="J43" s="127">
        <f>IF(Feuil1!V38="","-",Feuil1!V38)</f>
        <v>19411</v>
      </c>
      <c r="K43" s="128">
        <f>IF(Feuil1!F38="","-",Feuil1!F38)</f>
        <v>21.19362496</v>
      </c>
      <c r="L43" s="128">
        <f>IF(Feuil1!G38="","-",Feuil1!G38)</f>
        <v>34.04753227</v>
      </c>
      <c r="M43" s="128">
        <f>IF(Feuil1!H38="","-",Feuil1!H38)</f>
        <v>15.36455908</v>
      </c>
      <c r="N43" s="128">
        <f>IF(Feuil1!I38="","-",Feuil1!I38)</f>
        <v>21.36743721</v>
      </c>
      <c r="O43" s="128">
        <f>IF(Feuil1!J38="","-",Feuil1!J38)</f>
        <v>13.24977528</v>
      </c>
      <c r="P43" s="128">
        <f>IF(Feuil1!K38="","-",Feuil1!K38)</f>
        <v>29.31473113</v>
      </c>
      <c r="Q43" s="128">
        <f>IF(Feuil1!L38="","-",Feuil1!L38)</f>
        <v>32.98974793</v>
      </c>
      <c r="R43" s="128">
        <f>IF(Feuil1!M38="","-",Feuil1!M38)</f>
        <v>39.57922821</v>
      </c>
      <c r="S43" s="95"/>
      <c r="T43" s="95"/>
      <c r="U43" s="95"/>
      <c r="V43" s="95"/>
      <c r="W43" s="95"/>
      <c r="X43" s="95"/>
      <c r="Y43" s="95"/>
    </row>
    <row r="44">
      <c r="A44" s="126" t="str">
        <f>Feuil1!C39</f>
        <v>Nombre et densité de places en établissement de psychiatrie infanto-juvénile  (Pour 100 000 enfants)</v>
      </c>
      <c r="B44" s="133" t="str">
        <f>Feuil1!D39</f>
        <v>BE : 2019
FR : 2019</v>
      </c>
      <c r="C44" s="127">
        <f>IF(Feuil1!O39="","-",Feuil1!O39)</f>
        <v>45</v>
      </c>
      <c r="D44" s="127">
        <f>IF(Feuil1!P39="","-",Feuil1!P39)</f>
        <v>53</v>
      </c>
      <c r="E44" s="127">
        <f>IF(Feuil1!Q39="","-",Feuil1!Q39)</f>
        <v>120</v>
      </c>
      <c r="F44" s="127">
        <f>IF(Feuil1!R39="","-",Feuil1!R39)</f>
        <v>218</v>
      </c>
      <c r="G44" s="127">
        <f>IF(Feuil1!S39="","-",Feuil1!S39)</f>
        <v>391</v>
      </c>
      <c r="H44" s="127">
        <f>IF(Feuil1!T39="","-",Feuil1!T39)</f>
        <v>1034</v>
      </c>
      <c r="I44" s="127">
        <f>IF(Feuil1!U39="","-",Feuil1!U39)</f>
        <v>1277</v>
      </c>
      <c r="J44" s="127">
        <f>IF(Feuil1!V39="","-",Feuil1!V39)</f>
        <v>11452</v>
      </c>
      <c r="K44" s="128">
        <f>IF(Feuil1!F39="","-",Feuil1!F39)</f>
        <v>38.01960122</v>
      </c>
      <c r="L44" s="128">
        <f>IF(Feuil1!G39="","-",Feuil1!G39)</f>
        <v>81.47954556</v>
      </c>
      <c r="M44" s="128">
        <f>IF(Feuil1!H39="","-",Feuil1!H39)</f>
        <v>86.12337173</v>
      </c>
      <c r="N44" s="128">
        <f>IF(Feuil1!I39="","-",Feuil1!I39)</f>
        <v>67.54621338</v>
      </c>
      <c r="O44" s="128">
        <f>IF(Feuil1!J39="","-",Feuil1!J39)</f>
        <v>44.28427104</v>
      </c>
      <c r="P44" s="128">
        <f>IF(Feuil1!K39="","-",Feuil1!K39)</f>
        <v>79.79922084</v>
      </c>
      <c r="Q44" s="128">
        <f>IF(Feuil1!L39="","-",Feuil1!L39)</f>
        <v>47.31381993</v>
      </c>
      <c r="R44" s="128">
        <f>IF(Feuil1!M39="","-",Feuil1!M39)</f>
        <v>73.43035091</v>
      </c>
      <c r="S44" s="95"/>
      <c r="T44" s="95"/>
      <c r="U44" s="95"/>
      <c r="V44" s="95"/>
      <c r="W44" s="95"/>
      <c r="X44" s="95"/>
      <c r="Y44" s="95"/>
    </row>
    <row r="45">
      <c r="A45" s="126" t="str">
        <f>Feuil1!C40</f>
        <v>   Dont hospitalisations complètes</v>
      </c>
      <c r="B45" s="133" t="str">
        <f>Feuil1!D40</f>
        <v>BE : 2019
FR : 2019</v>
      </c>
      <c r="C45" s="127">
        <f>IF(Feuil1!O40="","-",Feuil1!O40)</f>
        <v>25</v>
      </c>
      <c r="D45" s="127">
        <f>IF(Feuil1!P40="","-",Feuil1!P40)</f>
        <v>8</v>
      </c>
      <c r="E45" s="127">
        <f>IF(Feuil1!Q40="","-",Feuil1!Q40)</f>
        <v>72</v>
      </c>
      <c r="F45" s="127">
        <f>IF(Feuil1!R40="","-",Feuil1!R40)</f>
        <v>105</v>
      </c>
      <c r="G45" s="127">
        <f>IF(Feuil1!S40="","-",Feuil1!S40)</f>
        <v>305</v>
      </c>
      <c r="H45" s="127">
        <f>IF(Feuil1!T40="","-",Feuil1!T40)</f>
        <v>209</v>
      </c>
      <c r="I45" s="127">
        <f>IF(Feuil1!U40="","-",Feuil1!U40)</f>
        <v>711</v>
      </c>
      <c r="J45" s="127">
        <f>IF(Feuil1!V40="","-",Feuil1!V40)</f>
        <v>2190</v>
      </c>
      <c r="K45" s="128">
        <f>IF(Feuil1!F40="","-",Feuil1!F40)</f>
        <v>21.12200068</v>
      </c>
      <c r="L45" s="128">
        <f>IF(Feuil1!G40="","-",Feuil1!G40)</f>
        <v>12.29879933</v>
      </c>
      <c r="M45" s="128">
        <f>IF(Feuil1!H40="","-",Feuil1!H40)</f>
        <v>51.67402304</v>
      </c>
      <c r="N45" s="128">
        <f>IF(Feuil1!I40="","-",Feuil1!I40)</f>
        <v>32.53372663</v>
      </c>
      <c r="O45" s="128">
        <f>IF(Feuil1!J40="","-",Feuil1!J40)</f>
        <v>34.54399659</v>
      </c>
      <c r="P45" s="128">
        <f>IF(Feuil1!K40="","-",Feuil1!K40)</f>
        <v>16.12962974</v>
      </c>
      <c r="Q45" s="128">
        <f>IF(Feuil1!L40="","-",Feuil1!L40)</f>
        <v>26.34309003</v>
      </c>
      <c r="R45" s="128">
        <f>IF(Feuil1!M40="","-",Feuil1!M40)</f>
        <v>14.04230427</v>
      </c>
      <c r="S45" s="95"/>
      <c r="T45" s="95"/>
      <c r="U45" s="95"/>
      <c r="V45" s="95"/>
      <c r="W45" s="95"/>
      <c r="X45" s="95"/>
      <c r="Y45" s="95"/>
    </row>
    <row r="46">
      <c r="A46" s="126" t="str">
        <f>Feuil1!C41</f>
        <v>   Dont hospitalisations de jour ou de nuit</v>
      </c>
      <c r="B46" s="133" t="str">
        <f>Feuil1!D41</f>
        <v>BE : 2019
FR : 2019</v>
      </c>
      <c r="C46" s="127">
        <f>IF(Feuil1!O41="","-",Feuil1!O41)</f>
        <v>20</v>
      </c>
      <c r="D46" s="127">
        <f>IF(Feuil1!P41="","-",Feuil1!P41)</f>
        <v>45</v>
      </c>
      <c r="E46" s="127">
        <f>IF(Feuil1!Q41="","-",Feuil1!Q41)</f>
        <v>48</v>
      </c>
      <c r="F46" s="127">
        <f>IF(Feuil1!R41="","-",Feuil1!R41)</f>
        <v>113</v>
      </c>
      <c r="G46" s="127">
        <f>IF(Feuil1!S41="","-",Feuil1!S41)</f>
        <v>86</v>
      </c>
      <c r="H46" s="127">
        <f>IF(Feuil1!T41="","-",Feuil1!T41)</f>
        <v>825</v>
      </c>
      <c r="I46" s="127">
        <f>IF(Feuil1!U41="","-",Feuil1!U41)</f>
        <v>566</v>
      </c>
      <c r="J46" s="127">
        <f>IF(Feuil1!V41="","-",Feuil1!V41)</f>
        <v>9262</v>
      </c>
      <c r="K46" s="128">
        <f>IF(Feuil1!F41="","-",Feuil1!F41)</f>
        <v>16.89760054</v>
      </c>
      <c r="L46" s="128">
        <f>IF(Feuil1!G41="","-",Feuil1!G41)</f>
        <v>69.18074623</v>
      </c>
      <c r="M46" s="128">
        <f>IF(Feuil1!H41="","-",Feuil1!H41)</f>
        <v>34.44934869</v>
      </c>
      <c r="N46" s="128">
        <f>IF(Feuil1!I41="","-",Feuil1!I41)</f>
        <v>35.01248675</v>
      </c>
      <c r="O46" s="128">
        <f>IF(Feuil1!J41="","-",Feuil1!J41)</f>
        <v>9.740274449</v>
      </c>
      <c r="P46" s="128">
        <f>IF(Feuil1!K41="","-",Feuil1!K41)</f>
        <v>63.66959109</v>
      </c>
      <c r="Q46" s="128">
        <f>IF(Feuil1!L41="","-",Feuil1!L41)</f>
        <v>20.9707299</v>
      </c>
      <c r="R46" s="128">
        <f>IF(Feuil1!M41="","-",Feuil1!M41)</f>
        <v>59.38804664</v>
      </c>
      <c r="S46" s="95"/>
      <c r="T46" s="95"/>
      <c r="U46" s="95"/>
      <c r="V46" s="95"/>
      <c r="W46" s="95"/>
      <c r="X46" s="95"/>
      <c r="Y46" s="95"/>
    </row>
    <row r="47" ht="24.0" customHeight="1">
      <c r="A47" s="121" t="s">
        <v>155</v>
      </c>
      <c r="B47" s="122"/>
      <c r="C47" s="123"/>
      <c r="D47" s="124"/>
      <c r="E47" s="124"/>
      <c r="F47" s="124"/>
      <c r="G47" s="124"/>
      <c r="H47" s="124"/>
      <c r="I47" s="124"/>
      <c r="J47" s="124"/>
      <c r="K47" s="123"/>
      <c r="L47" s="124"/>
      <c r="M47" s="124"/>
      <c r="N47" s="124"/>
      <c r="O47" s="124"/>
      <c r="P47" s="124"/>
      <c r="Q47" s="124"/>
      <c r="R47" s="124"/>
      <c r="S47" s="119"/>
      <c r="T47" s="119"/>
      <c r="U47" s="119"/>
      <c r="V47" s="119"/>
      <c r="W47" s="119"/>
      <c r="X47" s="119"/>
      <c r="Y47" s="119"/>
      <c r="Z47" s="120"/>
    </row>
    <row r="48">
      <c r="A48" s="126" t="str">
        <f>Feuil1!C43</f>
        <v>Nombre et densité de places en Maisons de repos et maisons de repos de soins (pour 100 000 habitants)</v>
      </c>
      <c r="B48" s="133" t="str">
        <f>Feuil1!D43</f>
        <v>BE : 2017
FR : 2022</v>
      </c>
      <c r="C48" s="127">
        <f>IF(Feuil1!O43="","-",Feuil1!O43)</f>
        <v>6392</v>
      </c>
      <c r="D48" s="127">
        <f>IF(Feuil1!P43="","-",Feuil1!P43)</f>
        <v>2626</v>
      </c>
      <c r="E48" s="127">
        <f>IF(Feuil1!Q43="","-",Feuil1!Q43)</f>
        <v>5390</v>
      </c>
      <c r="F48" s="127">
        <f>IF(Feuil1!R43="","-",Feuil1!R43)</f>
        <v>14408</v>
      </c>
      <c r="G48" s="127">
        <f>IF(Feuil1!S43="","-",Feuil1!S43)</f>
        <v>50977</v>
      </c>
      <c r="H48" s="127">
        <f>IF(Feuil1!T43="","-",Feuil1!T43)</f>
        <v>54935</v>
      </c>
      <c r="I48" s="127">
        <f>IF(Feuil1!U43="","-",Feuil1!U43)</f>
        <v>150426</v>
      </c>
      <c r="J48" s="127">
        <f>IF(Feuil1!V43="","-",Feuil1!V43)</f>
        <v>642301</v>
      </c>
      <c r="K48" s="128">
        <f>IF(Feuil1!F43="","-",Feuil1!F43)</f>
        <v>6785.058435</v>
      </c>
      <c r="L48" s="128">
        <f>IF(Feuil1!G43="","-",Feuil1!G43)</f>
        <v>4564.654348</v>
      </c>
      <c r="M48" s="128">
        <f>IF(Feuil1!H43="","-",Feuil1!H43)</f>
        <v>4913.221031</v>
      </c>
      <c r="N48" s="128">
        <f>IF(Feuil1!I43="","-",Feuil1!I43)</f>
        <v>5511.015912</v>
      </c>
      <c r="O48" s="128">
        <f>IF(Feuil1!J43="","-",Feuil1!J43)</f>
        <v>7556.850188</v>
      </c>
      <c r="P48" s="128">
        <f>IF(Feuil1!K43="","-",Feuil1!K43)</f>
        <v>4960.812874</v>
      </c>
      <c r="Q48" s="128">
        <f>IF(Feuil1!L43="","-",Feuil1!L43)</f>
        <v>6947.120491</v>
      </c>
      <c r="R48" s="128">
        <f>IF(Feuil1!M43="","-",Feuil1!M43)</f>
        <v>4924.768018</v>
      </c>
      <c r="S48" s="95"/>
      <c r="T48" s="95"/>
      <c r="U48" s="95"/>
      <c r="V48" s="95"/>
      <c r="W48" s="95"/>
      <c r="X48" s="95"/>
      <c r="Y48" s="95"/>
    </row>
    <row r="49">
      <c r="A49" s="126" t="str">
        <f>Feuil1!C44</f>
        <v>Nombre et densité  de places dans les IHP (pour 100 000 habitants)</v>
      </c>
      <c r="B49" s="133">
        <f>Feuil1!D44</f>
        <v>2017</v>
      </c>
      <c r="C49" s="127">
        <f>IF(Feuil1!O44="","-",Feuil1!O44)</f>
        <v>184</v>
      </c>
      <c r="D49" s="127" t="str">
        <f>IF(Feuil1!P44="","-",Feuil1!P44)</f>
        <v>-</v>
      </c>
      <c r="E49" s="127" t="str">
        <f>IF(Feuil1!Q44="","-",Feuil1!Q44)</f>
        <v>-</v>
      </c>
      <c r="F49" s="127" t="str">
        <f>IF(Feuil1!R44="","-",Feuil1!R44)</f>
        <v>-</v>
      </c>
      <c r="G49" s="127">
        <f>IF(Feuil1!S44="","-",Feuil1!S44)</f>
        <v>788</v>
      </c>
      <c r="H49" s="127" t="str">
        <f>IF(Feuil1!T44="","-",Feuil1!T44)</f>
        <v>-</v>
      </c>
      <c r="I49" s="127">
        <f>IF(Feuil1!U44="","-",Feuil1!U44)</f>
        <v>4358</v>
      </c>
      <c r="J49" s="127" t="str">
        <f>IF(Feuil1!V44="","-",Feuil1!V44)</f>
        <v>-</v>
      </c>
      <c r="K49" s="128">
        <f>IF(Feuil1!F44="","-",Feuil1!F44)</f>
        <v>37.22247509</v>
      </c>
      <c r="L49" s="128" t="str">
        <f>IF(Feuil1!G44="","-",Feuil1!G44)</f>
        <v>-</v>
      </c>
      <c r="M49" s="128" t="str">
        <f>IF(Feuil1!H44="","-",Feuil1!H44)</f>
        <v>-</v>
      </c>
      <c r="N49" s="128" t="str">
        <f>IF(Feuil1!I44="","-",Feuil1!I44)</f>
        <v>-</v>
      </c>
      <c r="O49" s="128">
        <f>IF(Feuil1!J44="","-",Feuil1!J44)</f>
        <v>21.68531797</v>
      </c>
      <c r="P49" s="128" t="str">
        <f>IF(Feuil1!K44="","-",Feuil1!K44)</f>
        <v>-</v>
      </c>
      <c r="Q49" s="128">
        <f>IF(Feuil1!L44="","-",Feuil1!L44)</f>
        <v>38.12304453</v>
      </c>
      <c r="R49" s="128" t="str">
        <f>IF(Feuil1!M44="","-",Feuil1!M44)</f>
        <v>-</v>
      </c>
      <c r="S49" s="95"/>
      <c r="T49" s="95"/>
      <c r="U49" s="95"/>
      <c r="V49" s="95"/>
      <c r="W49" s="95"/>
      <c r="X49" s="95"/>
      <c r="Y49" s="95"/>
    </row>
    <row r="50">
      <c r="A50" s="126" t="str">
        <f>Feuil1!C45</f>
        <v>Nombre et densité de places en MSP(pour 100 000 habitants)</v>
      </c>
      <c r="B50" s="133">
        <f>Feuil1!D45</f>
        <v>2017</v>
      </c>
      <c r="C50" s="127">
        <f>IF(Feuil1!O45="","-",Feuil1!O45)</f>
        <v>180</v>
      </c>
      <c r="D50" s="127" t="str">
        <f>IF(Feuil1!P45="","-",Feuil1!P45)</f>
        <v>-</v>
      </c>
      <c r="E50" s="127" t="str">
        <f>IF(Feuil1!Q45="","-",Feuil1!Q45)</f>
        <v>-</v>
      </c>
      <c r="F50" s="127" t="str">
        <f>IF(Feuil1!R45="","-",Feuil1!R45)</f>
        <v>-</v>
      </c>
      <c r="G50" s="127">
        <f>IF(Feuil1!S45="","-",Feuil1!S45)</f>
        <v>788</v>
      </c>
      <c r="H50" s="127" t="str">
        <f>IF(Feuil1!T45="","-",Feuil1!T45)</f>
        <v>-</v>
      </c>
      <c r="I50" s="127">
        <f>IF(Feuil1!U45="","-",Feuil1!U45)</f>
        <v>2900</v>
      </c>
      <c r="J50" s="127" t="str">
        <f>IF(Feuil1!V45="","-",Feuil1!V45)</f>
        <v>-</v>
      </c>
      <c r="K50" s="128">
        <f>IF(Feuil1!F45="","-",Feuil1!F45)</f>
        <v>36.41329085</v>
      </c>
      <c r="L50" s="128" t="str">
        <f>IF(Feuil1!G45="","-",Feuil1!G45)</f>
        <v>-</v>
      </c>
      <c r="M50" s="128" t="str">
        <f>IF(Feuil1!H45="","-",Feuil1!H45)</f>
        <v>-</v>
      </c>
      <c r="N50" s="128" t="str">
        <f>IF(Feuil1!I45="","-",Feuil1!I45)</f>
        <v>-</v>
      </c>
      <c r="O50" s="128">
        <f>IF(Feuil1!J45="","-",Feuil1!J45)</f>
        <v>21.68531797</v>
      </c>
      <c r="P50" s="128" t="str">
        <f>IF(Feuil1!K45="","-",Feuil1!K45)</f>
        <v>-</v>
      </c>
      <c r="Q50" s="128">
        <f>IF(Feuil1!L45="","-",Feuil1!L45)</f>
        <v>25.36870793</v>
      </c>
      <c r="R50" s="128" t="str">
        <f>IF(Feuil1!M45="","-",Feuil1!M45)</f>
        <v>-</v>
      </c>
      <c r="S50" s="95"/>
      <c r="T50" s="95"/>
      <c r="U50" s="95"/>
      <c r="V50" s="95"/>
      <c r="W50" s="95"/>
      <c r="X50" s="95"/>
      <c r="Y50" s="95"/>
    </row>
    <row r="51">
      <c r="A51" s="126" t="str">
        <f>Feuil1!C46</f>
        <v>Nombre et densité de places en appartement de coordination thérapeutique (pour 100 000 habitants)</v>
      </c>
      <c r="B51" s="133">
        <f>Feuil1!D46</f>
        <v>2022</v>
      </c>
      <c r="C51" s="127" t="str">
        <f>IF(Feuil1!O46="","-",Feuil1!O46)</f>
        <v>-</v>
      </c>
      <c r="D51" s="127">
        <f>IF(Feuil1!P46="","-",Feuil1!P46)</f>
        <v>9</v>
      </c>
      <c r="E51" s="127">
        <f>IF(Feuil1!Q46="","-",Feuil1!Q46)</f>
        <v>12</v>
      </c>
      <c r="F51" s="127" t="str">
        <f>IF(Feuil1!R46="","-",Feuil1!R46)</f>
        <v>-</v>
      </c>
      <c r="G51" s="127" t="str">
        <f>IF(Feuil1!S46="","-",Feuil1!S46)</f>
        <v>-</v>
      </c>
      <c r="H51" s="127">
        <f>IF(Feuil1!T46="","-",Feuil1!T46)</f>
        <v>213</v>
      </c>
      <c r="I51" s="127" t="str">
        <f>IF(Feuil1!U46="","-",Feuil1!U46)</f>
        <v>-</v>
      </c>
      <c r="J51" s="127">
        <f>IF(Feuil1!V46="","-",Feuil1!V46)</f>
        <v>4539</v>
      </c>
      <c r="K51" s="128" t="str">
        <f>IF(Feuil1!F46="","-",Feuil1!F46)</f>
        <v>-</v>
      </c>
      <c r="L51" s="128">
        <f>IF(Feuil1!G46="","-",Feuil1!G46)</f>
        <v>3.310710147</v>
      </c>
      <c r="M51" s="128">
        <f>IF(Feuil1!H46="","-",Feuil1!H46)</f>
        <v>2.114679045</v>
      </c>
      <c r="N51" s="128" t="str">
        <f>IF(Feuil1!I46="","-",Feuil1!I46)</f>
        <v>-</v>
      </c>
      <c r="O51" s="128" t="str">
        <f>IF(Feuil1!J46="","-",Feuil1!J46)</f>
        <v>-</v>
      </c>
      <c r="P51" s="128">
        <f>IF(Feuil1!K46="","-",Feuil1!K46)</f>
        <v>3.837568862</v>
      </c>
      <c r="Q51" s="128" t="str">
        <f>IF(Feuil1!L46="","-",Feuil1!L46)</f>
        <v>-</v>
      </c>
      <c r="R51" s="128">
        <f>IF(Feuil1!M46="","-",Feuil1!M46)</f>
        <v>7.022062007</v>
      </c>
      <c r="S51" s="95"/>
      <c r="T51" s="95"/>
      <c r="U51" s="95"/>
      <c r="V51" s="95"/>
      <c r="W51" s="95"/>
      <c r="X51" s="95"/>
      <c r="Y51" s="95"/>
    </row>
    <row r="52">
      <c r="A52" s="126" t="str">
        <f>Feuil1!C47</f>
        <v>Nombre et densité de places en foyer pour les personnes handicapées  avec mission de soutien à l'organisation de la vie quotidienne (pour 100 000 habitants)</v>
      </c>
      <c r="B52" s="133">
        <f>Feuil1!D47</f>
        <v>2022</v>
      </c>
      <c r="C52" s="127" t="str">
        <f>IF(Feuil1!O47="","-",Feuil1!O47)</f>
        <v>-</v>
      </c>
      <c r="D52" s="127">
        <f>IF(Feuil1!P47="","-",Feuil1!P47)</f>
        <v>299</v>
      </c>
      <c r="E52" s="127">
        <f>IF(Feuil1!Q47="","-",Feuil1!Q47)</f>
        <v>799</v>
      </c>
      <c r="F52" s="127" t="str">
        <f>IF(Feuil1!R47="","-",Feuil1!R47)</f>
        <v>-</v>
      </c>
      <c r="G52" s="127" t="str">
        <f>IF(Feuil1!S47="","-",Feuil1!S47)</f>
        <v>-</v>
      </c>
      <c r="H52" s="127">
        <f>IF(Feuil1!T47="","-",Feuil1!T47)</f>
        <v>7659</v>
      </c>
      <c r="I52" s="127" t="str">
        <f>IF(Feuil1!U47="","-",Feuil1!U47)</f>
        <v>-</v>
      </c>
      <c r="J52" s="127">
        <f>IF(Feuil1!V47="","-",Feuil1!V47)</f>
        <v>71349</v>
      </c>
      <c r="K52" s="128" t="str">
        <f>IF(Feuil1!F47="","-",Feuil1!F47)</f>
        <v>-</v>
      </c>
      <c r="L52" s="128">
        <f>IF(Feuil1!G47="","-",Feuil1!G47)</f>
        <v>140.2340361</v>
      </c>
      <c r="M52" s="128">
        <f>IF(Feuil1!H47="","-",Feuil1!H47)</f>
        <v>179.297933</v>
      </c>
      <c r="N52" s="128" t="str">
        <f>IF(Feuil1!I47="","-",Feuil1!I47)</f>
        <v>-</v>
      </c>
      <c r="O52" s="128" t="str">
        <f>IF(Feuil1!J47="","-",Feuil1!J47)</f>
        <v>-</v>
      </c>
      <c r="P52" s="128">
        <f>IF(Feuil1!K47="","-",Feuil1!K47)</f>
        <v>174.1759334</v>
      </c>
      <c r="Q52" s="128" t="str">
        <f>IF(Feuil1!L47="","-",Feuil1!L47)</f>
        <v>-</v>
      </c>
      <c r="R52" s="128">
        <f>IF(Feuil1!M47="","-",Feuil1!M47)</f>
        <v>140.3127285</v>
      </c>
      <c r="S52" s="95"/>
      <c r="T52" s="95"/>
      <c r="U52" s="95"/>
      <c r="V52" s="95"/>
      <c r="W52" s="95"/>
      <c r="X52" s="95"/>
      <c r="Y52" s="95"/>
    </row>
    <row r="53">
      <c r="A53" s="126" t="str">
        <f>Feuil1!C48</f>
        <v>Nombre et densité de places en foyer pour les personnes handicapées avec mission de dispenser des soins (pour 100 000 habitants)</v>
      </c>
      <c r="B53" s="133">
        <f>Feuil1!D48</f>
        <v>2022</v>
      </c>
      <c r="C53" s="127" t="str">
        <f>IF(Feuil1!O48="","-",Feuil1!O48)</f>
        <v>-</v>
      </c>
      <c r="D53" s="127">
        <f>IF(Feuil1!P48="","-",Feuil1!P48)</f>
        <v>345</v>
      </c>
      <c r="E53" s="127">
        <f>IF(Feuil1!Q48="","-",Feuil1!Q48)</f>
        <v>567</v>
      </c>
      <c r="F53" s="127" t="str">
        <f>IF(Feuil1!R48="","-",Feuil1!R48)</f>
        <v>-</v>
      </c>
      <c r="G53" s="127" t="str">
        <f>IF(Feuil1!S48="","-",Feuil1!S48)</f>
        <v>-</v>
      </c>
      <c r="H53" s="127">
        <f>IF(Feuil1!T48="","-",Feuil1!T48)</f>
        <v>5544</v>
      </c>
      <c r="I53" s="127" t="str">
        <f>IF(Feuil1!U48="","-",Feuil1!U48)</f>
        <v>-</v>
      </c>
      <c r="J53" s="127">
        <f>IF(Feuil1!V48="","-",Feuil1!V48)</f>
        <v>52000</v>
      </c>
      <c r="K53" s="128" t="str">
        <f>IF(Feuil1!F48="","-",Feuil1!F48)</f>
        <v>-</v>
      </c>
      <c r="L53" s="128">
        <f>IF(Feuil1!G48="","-",Feuil1!G48)</f>
        <v>161.8085032</v>
      </c>
      <c r="M53" s="128">
        <f>IF(Feuil1!H48="","-",Feuil1!H48)</f>
        <v>127.2364556</v>
      </c>
      <c r="N53" s="128" t="str">
        <f>IF(Feuil1!I48="","-",Feuil1!I48)</f>
        <v>-</v>
      </c>
      <c r="O53" s="128" t="str">
        <f>IF(Feuil1!J48="","-",Feuil1!J48)</f>
        <v>-</v>
      </c>
      <c r="P53" s="128">
        <f>IF(Feuil1!K48="","-",Feuil1!K48)</f>
        <v>126.0779964</v>
      </c>
      <c r="Q53" s="128" t="str">
        <f>IF(Feuil1!L48="","-",Feuil1!L48)</f>
        <v>-</v>
      </c>
      <c r="R53" s="128">
        <f>IF(Feuil1!M48="","-",Feuil1!M48)</f>
        <v>102.2615858</v>
      </c>
      <c r="S53" s="95"/>
      <c r="T53" s="95"/>
      <c r="U53" s="95"/>
      <c r="V53" s="95"/>
      <c r="W53" s="95"/>
      <c r="X53" s="95"/>
      <c r="Y53" s="95"/>
    </row>
    <row r="54">
      <c r="A54" s="126" t="str">
        <f>Feuil1!C49</f>
        <v>Nombre et densité de places en foyer pour les personnes handicapées avec une unité destinée aux personnes souffrant de troubles psychiques (pour 100 000 habitants)</v>
      </c>
      <c r="B54" s="133">
        <f>Feuil1!D49</f>
        <v>2022</v>
      </c>
      <c r="C54" s="127" t="str">
        <f>IF(Feuil1!O49="","-",Feuil1!O49)</f>
        <v>-</v>
      </c>
      <c r="D54" s="127">
        <f>IF(Feuil1!P49="","-",Feuil1!P49)</f>
        <v>58</v>
      </c>
      <c r="E54" s="127">
        <f>IF(Feuil1!Q49="","-",Feuil1!Q49)</f>
        <v>120</v>
      </c>
      <c r="F54" s="127" t="str">
        <f>IF(Feuil1!R49="","-",Feuil1!R49)</f>
        <v>-</v>
      </c>
      <c r="G54" s="127" t="str">
        <f>IF(Feuil1!S49="","-",Feuil1!S49)</f>
        <v>-</v>
      </c>
      <c r="H54" s="127">
        <f>IF(Feuil1!T49="","-",Feuil1!T49)</f>
        <v>657</v>
      </c>
      <c r="I54" s="127" t="str">
        <f>IF(Feuil1!U49="","-",Feuil1!U49)</f>
        <v>-</v>
      </c>
      <c r="J54" s="127">
        <f>IF(Feuil1!V49="","-",Feuil1!V49)</f>
        <v>8939</v>
      </c>
      <c r="K54" s="128" t="str">
        <f>IF(Feuil1!F49="","-",Feuil1!F49)</f>
        <v>-</v>
      </c>
      <c r="L54" s="128">
        <f>IF(Feuil1!G49="","-",Feuil1!G49)</f>
        <v>27.20258894</v>
      </c>
      <c r="M54" s="128">
        <f>IF(Feuil1!H49="","-",Feuil1!H49)</f>
        <v>26.92835039</v>
      </c>
      <c r="N54" s="128" t="str">
        <f>IF(Feuil1!I49="","-",Feuil1!I49)</f>
        <v>-</v>
      </c>
      <c r="O54" s="128" t="str">
        <f>IF(Feuil1!J49="","-",Feuil1!J49)</f>
        <v>-</v>
      </c>
      <c r="P54" s="128">
        <f>IF(Feuil1!K49="","-",Feuil1!K49)</f>
        <v>14.94106127</v>
      </c>
      <c r="Q54" s="128" t="str">
        <f>IF(Feuil1!L49="","-",Feuil1!L49)</f>
        <v>-</v>
      </c>
      <c r="R54" s="128">
        <f>IF(Feuil1!M49="","-",Feuil1!M49)</f>
        <v>17.57915991</v>
      </c>
      <c r="S54" s="95"/>
      <c r="T54" s="95"/>
      <c r="U54" s="95"/>
      <c r="V54" s="95"/>
      <c r="W54" s="95"/>
      <c r="X54" s="95"/>
      <c r="Y54" s="95"/>
    </row>
    <row r="55">
      <c r="A55" s="126" t="str">
        <f>Feuil1!C50</f>
        <v>Nombres de places pour enfant en IME (A voir si la définition correspond spécifiquement au handicap psychique) (pour 100 000 habitants)</v>
      </c>
      <c r="B55" s="133">
        <f>Feuil1!D50</f>
        <v>2022</v>
      </c>
      <c r="C55" s="127" t="str">
        <f>IF(Feuil1!O50="","-",Feuil1!O50)</f>
        <v>-</v>
      </c>
      <c r="D55" s="127">
        <f>IF(Feuil1!P50="","-",Feuil1!P50)</f>
        <v>559</v>
      </c>
      <c r="E55" s="127">
        <f>IF(Feuil1!Q50="","-",Feuil1!Q50)</f>
        <v>659</v>
      </c>
      <c r="F55" s="127" t="str">
        <f>IF(Feuil1!R50="","-",Feuil1!R50)</f>
        <v>-</v>
      </c>
      <c r="G55" s="127" t="str">
        <f>IF(Feuil1!S50="","-",Feuil1!S50)</f>
        <v>-</v>
      </c>
      <c r="H55" s="127">
        <f>IF(Feuil1!T50="","-",Feuil1!T50)</f>
        <v>7496</v>
      </c>
      <c r="I55" s="127" t="str">
        <f>IF(Feuil1!U50="","-",Feuil1!U50)</f>
        <v>-</v>
      </c>
      <c r="J55" s="127">
        <f>IF(Feuil1!V50="","-",Feuil1!V50)</f>
        <v>70946</v>
      </c>
      <c r="K55" s="128" t="str">
        <f>IF(Feuil1!F50="","-",Feuil1!F50)</f>
        <v>-</v>
      </c>
      <c r="L55" s="128">
        <f>IF(Feuil1!G50="","-",Feuil1!G50)</f>
        <v>953.4368071</v>
      </c>
      <c r="M55" s="128">
        <f>IF(Feuil1!H50="","-",Feuil1!H50)</f>
        <v>540.8954734</v>
      </c>
      <c r="N55" s="128" t="str">
        <f>IF(Feuil1!I50="","-",Feuil1!I50)</f>
        <v>-</v>
      </c>
      <c r="O55" s="128" t="str">
        <f>IF(Feuil1!J50="","-",Feuil1!J50)</f>
        <v>-</v>
      </c>
      <c r="P55" s="128">
        <f>IF(Feuil1!K50="","-",Feuil1!K50)</f>
        <v>650.067513</v>
      </c>
      <c r="Q55" s="128" t="str">
        <f>IF(Feuil1!L50="","-",Feuil1!L50)</f>
        <v>-</v>
      </c>
      <c r="R55" s="128">
        <f>IF(Feuil1!M50="","-",Feuil1!M50)</f>
        <v>514.5060076</v>
      </c>
      <c r="S55" s="95"/>
      <c r="T55" s="95"/>
      <c r="U55" s="95"/>
      <c r="V55" s="95"/>
      <c r="W55" s="95"/>
      <c r="X55" s="95"/>
      <c r="Y55" s="95"/>
    </row>
    <row r="56">
      <c r="A56" s="126" t="str">
        <f>Feuil1!C51</f>
        <v>Nombre et densité de places en maisons relais ou en pension de famille (pour 100000 habitants âgées de 25 ans ou plus)</v>
      </c>
      <c r="B56" s="133">
        <f>Feuil1!D51</f>
        <v>2022</v>
      </c>
      <c r="C56" s="127" t="str">
        <f>IF(Feuil1!O51="","-",Feuil1!O51)</f>
        <v>-</v>
      </c>
      <c r="D56" s="127">
        <f>IF(Feuil1!P51="","-",Feuil1!P51)</f>
        <v>94</v>
      </c>
      <c r="E56" s="127">
        <f>IF(Feuil1!Q51="","-",Feuil1!Q51)</f>
        <v>157</v>
      </c>
      <c r="F56" s="127" t="str">
        <f>IF(Feuil1!R51="","-",Feuil1!R51)</f>
        <v>-</v>
      </c>
      <c r="G56" s="127" t="str">
        <f>IF(Feuil1!S51="","-",Feuil1!S51)</f>
        <v>-</v>
      </c>
      <c r="H56" s="127">
        <f>IF(Feuil1!T51="","-",Feuil1!T51)</f>
        <v>1822</v>
      </c>
      <c r="I56" s="127" t="str">
        <f>IF(Feuil1!U51="","-",Feuil1!U51)</f>
        <v>-</v>
      </c>
      <c r="J56" s="127">
        <f>IF(Feuil1!V51="","-",Feuil1!V51)</f>
        <v>18933</v>
      </c>
      <c r="K56" s="128" t="str">
        <f>IF(Feuil1!F51="","-",Feuil1!F51)</f>
        <v>-</v>
      </c>
      <c r="L56" s="128">
        <f>IF(Feuil1!G51="","-",Feuil1!G51)</f>
        <v>48.10152492</v>
      </c>
      <c r="M56" s="128">
        <f>IF(Feuil1!H51="","-",Feuil1!H51)</f>
        <v>40.02212688</v>
      </c>
      <c r="N56" s="128" t="str">
        <f>IF(Feuil1!I51="","-",Feuil1!I51)</f>
        <v>-</v>
      </c>
      <c r="O56" s="128" t="str">
        <f>IF(Feuil1!J51="","-",Feuil1!J51)</f>
        <v>-</v>
      </c>
      <c r="P56" s="128">
        <f>IF(Feuil1!K51="","-",Feuil1!K51)</f>
        <v>46.17776361</v>
      </c>
      <c r="Q56" s="128" t="str">
        <f>IF(Feuil1!L51="","-",Feuil1!L51)</f>
        <v>-</v>
      </c>
      <c r="R56" s="128">
        <f>IF(Feuil1!M51="","-",Feuil1!M51)</f>
        <v>41.4785521</v>
      </c>
      <c r="S56" s="95"/>
      <c r="T56" s="95"/>
      <c r="U56" s="95"/>
      <c r="V56" s="95"/>
      <c r="W56" s="95"/>
      <c r="X56" s="95"/>
      <c r="Y56" s="95"/>
    </row>
    <row r="57">
      <c r="A57" s="126" t="str">
        <f>Feuil1!C52</f>
        <v>Nombre et densité de places en maisons relais ou en pension de famille destinées aux personnes souffrant de troubles psychiques (pour 1000 habitants âgées de 25 ans ou plus) (pour 100 000)</v>
      </c>
      <c r="B57" s="133">
        <f>Feuil1!D52</f>
        <v>2022</v>
      </c>
      <c r="C57" s="127" t="str">
        <f>IF(Feuil1!O52="","-",Feuil1!O52)</f>
        <v>-</v>
      </c>
      <c r="D57" s="127">
        <f>IF(Feuil1!P52="","-",Feuil1!P52)</f>
        <v>25</v>
      </c>
      <c r="E57" s="127">
        <f>IF(Feuil1!Q52="","-",Feuil1!Q52)</f>
        <v>100</v>
      </c>
      <c r="F57" s="127" t="str">
        <f>IF(Feuil1!R52="","-",Feuil1!R52)</f>
        <v>-</v>
      </c>
      <c r="G57" s="127" t="str">
        <f>IF(Feuil1!S52="","-",Feuil1!S52)</f>
        <v>-</v>
      </c>
      <c r="H57" s="127">
        <f>IF(Feuil1!T52="","-",Feuil1!T52)</f>
        <v>474</v>
      </c>
      <c r="I57" s="127" t="str">
        <f>IF(Feuil1!U52="","-",Feuil1!U52)</f>
        <v>-</v>
      </c>
      <c r="J57" s="127">
        <f>IF(Feuil1!V52="","-",Feuil1!V52)</f>
        <v>2807</v>
      </c>
      <c r="K57" s="128" t="str">
        <f>IF(Feuil1!F52="","-",Feuil1!F52)</f>
        <v>-</v>
      </c>
      <c r="L57" s="128">
        <f>IF(Feuil1!G52="","-",Feuil1!G52)</f>
        <v>12.79295876</v>
      </c>
      <c r="M57" s="128">
        <f>IF(Feuil1!H52="","-",Feuil1!H52)</f>
        <v>25.49180056</v>
      </c>
      <c r="N57" s="128" t="str">
        <f>IF(Feuil1!I52="","-",Feuil1!I52)</f>
        <v>-</v>
      </c>
      <c r="O57" s="128" t="str">
        <f>IF(Feuil1!J52="","-",Feuil1!J52)</f>
        <v>-</v>
      </c>
      <c r="P57" s="128">
        <f>IF(Feuil1!K52="","-",Feuil1!K52)</f>
        <v>12.01331501</v>
      </c>
      <c r="Q57" s="128" t="str">
        <f>IF(Feuil1!L52="","-",Feuil1!L52)</f>
        <v>-</v>
      </c>
      <c r="R57" s="128">
        <f>IF(Feuil1!M52="","-",Feuil1!M52)</f>
        <v>6.149595718</v>
      </c>
      <c r="S57" s="95"/>
      <c r="T57" s="95"/>
      <c r="U57" s="95"/>
      <c r="V57" s="95"/>
      <c r="W57" s="95"/>
      <c r="X57" s="95"/>
      <c r="Y57" s="95"/>
    </row>
    <row r="58" ht="14.25" customHeight="1">
      <c r="A58" s="134"/>
      <c r="B58" s="95"/>
      <c r="C58" s="95"/>
      <c r="D58" s="95"/>
      <c r="E58" s="95"/>
      <c r="F58" s="95"/>
      <c r="G58" s="95"/>
      <c r="H58" s="95"/>
      <c r="I58" s="95"/>
      <c r="J58" s="95"/>
      <c r="K58" s="95"/>
      <c r="L58" s="95"/>
      <c r="M58" s="95"/>
      <c r="N58" s="95"/>
      <c r="O58" s="95"/>
      <c r="P58" s="95"/>
      <c r="Q58" s="95"/>
      <c r="R58" s="95"/>
      <c r="S58" s="95"/>
      <c r="T58" s="95"/>
      <c r="U58" s="95"/>
      <c r="V58" s="95"/>
      <c r="W58" s="95"/>
      <c r="X58" s="95"/>
      <c r="Y58" s="95"/>
    </row>
    <row r="59" ht="14.25" customHeight="1">
      <c r="A59" s="134"/>
      <c r="B59" s="95"/>
      <c r="C59" s="95"/>
      <c r="D59" s="95"/>
      <c r="E59" s="95"/>
      <c r="F59" s="95"/>
      <c r="G59" s="95"/>
      <c r="H59" s="95"/>
      <c r="I59" s="95"/>
      <c r="J59" s="95"/>
      <c r="K59" s="95"/>
      <c r="L59" s="95"/>
      <c r="M59" s="95"/>
      <c r="N59" s="95"/>
      <c r="O59" s="95"/>
      <c r="P59" s="95"/>
      <c r="Q59" s="95"/>
      <c r="R59" s="95"/>
      <c r="S59" s="95"/>
      <c r="T59" s="95"/>
      <c r="U59" s="95"/>
      <c r="V59" s="95"/>
      <c r="W59" s="95"/>
      <c r="X59" s="95"/>
      <c r="Y59" s="95"/>
    </row>
    <row r="60" ht="14.25" customHeight="1">
      <c r="A60" s="134"/>
      <c r="B60" s="95"/>
      <c r="C60" s="95"/>
      <c r="D60" s="95"/>
      <c r="E60" s="95"/>
      <c r="F60" s="95"/>
      <c r="G60" s="95"/>
      <c r="H60" s="95"/>
      <c r="I60" s="95"/>
      <c r="J60" s="95"/>
      <c r="K60" s="95"/>
      <c r="L60" s="95"/>
      <c r="M60" s="95"/>
      <c r="N60" s="95"/>
      <c r="O60" s="95"/>
      <c r="P60" s="95"/>
      <c r="Q60" s="95"/>
      <c r="R60" s="95"/>
      <c r="S60" s="95"/>
      <c r="T60" s="95"/>
      <c r="U60" s="95"/>
      <c r="V60" s="95"/>
      <c r="W60" s="95"/>
      <c r="X60" s="95"/>
      <c r="Y60" s="95"/>
    </row>
    <row r="61" ht="14.25" customHeight="1">
      <c r="A61" s="134"/>
      <c r="B61" s="95"/>
      <c r="C61" s="95"/>
      <c r="D61" s="95"/>
      <c r="E61" s="95"/>
      <c r="F61" s="95"/>
      <c r="G61" s="95"/>
      <c r="H61" s="95"/>
      <c r="I61" s="95"/>
      <c r="J61" s="95"/>
      <c r="K61" s="95"/>
      <c r="L61" s="95"/>
      <c r="M61" s="95"/>
      <c r="N61" s="95"/>
      <c r="O61" s="95"/>
      <c r="P61" s="95"/>
      <c r="Q61" s="95"/>
      <c r="R61" s="95"/>
      <c r="S61" s="95"/>
      <c r="T61" s="95"/>
      <c r="U61" s="95"/>
      <c r="V61" s="95"/>
      <c r="W61" s="95"/>
      <c r="X61" s="95"/>
      <c r="Y61" s="95"/>
    </row>
    <row r="62" ht="14.25" customHeight="1">
      <c r="A62" s="134"/>
      <c r="B62" s="95"/>
      <c r="C62" s="95"/>
      <c r="D62" s="95"/>
      <c r="E62" s="95"/>
      <c r="F62" s="95"/>
      <c r="G62" s="95"/>
      <c r="H62" s="95"/>
      <c r="I62" s="95"/>
      <c r="J62" s="95"/>
      <c r="K62" s="95"/>
      <c r="L62" s="95"/>
      <c r="M62" s="95"/>
      <c r="N62" s="95"/>
      <c r="O62" s="95"/>
      <c r="P62" s="95"/>
      <c r="Q62" s="95"/>
      <c r="R62" s="95"/>
      <c r="S62" s="95"/>
      <c r="T62" s="95"/>
      <c r="U62" s="95"/>
      <c r="V62" s="95"/>
      <c r="W62" s="95"/>
      <c r="X62" s="95"/>
      <c r="Y62" s="95"/>
    </row>
    <row r="63" ht="14.25" customHeight="1">
      <c r="A63" s="134"/>
      <c r="B63" s="95"/>
      <c r="C63" s="95"/>
      <c r="D63" s="95"/>
      <c r="E63" s="95"/>
      <c r="F63" s="95"/>
      <c r="G63" s="95"/>
      <c r="H63" s="95"/>
      <c r="I63" s="95"/>
      <c r="J63" s="95"/>
      <c r="K63" s="95"/>
      <c r="L63" s="95"/>
      <c r="M63" s="95"/>
      <c r="N63" s="95"/>
      <c r="O63" s="95"/>
      <c r="P63" s="95"/>
      <c r="Q63" s="95"/>
      <c r="R63" s="95"/>
      <c r="S63" s="95"/>
      <c r="T63" s="95"/>
      <c r="U63" s="95"/>
      <c r="V63" s="95"/>
      <c r="W63" s="95"/>
      <c r="X63" s="95"/>
      <c r="Y63" s="95"/>
    </row>
    <row r="64" ht="14.25" customHeight="1">
      <c r="A64" s="134"/>
      <c r="B64" s="95"/>
      <c r="C64" s="95"/>
      <c r="D64" s="95"/>
      <c r="E64" s="95"/>
      <c r="F64" s="95"/>
      <c r="G64" s="95"/>
      <c r="H64" s="95"/>
      <c r="I64" s="95"/>
      <c r="J64" s="95"/>
      <c r="K64" s="95"/>
      <c r="L64" s="95"/>
      <c r="M64" s="95"/>
      <c r="N64" s="95"/>
      <c r="O64" s="95"/>
      <c r="P64" s="95"/>
      <c r="Q64" s="95"/>
      <c r="R64" s="95"/>
      <c r="S64" s="95"/>
      <c r="T64" s="95"/>
      <c r="U64" s="95"/>
      <c r="V64" s="95"/>
      <c r="W64" s="95"/>
      <c r="X64" s="95"/>
      <c r="Y64" s="95"/>
    </row>
    <row r="65" ht="14.25" customHeight="1">
      <c r="A65" s="134"/>
      <c r="B65" s="95"/>
      <c r="C65" s="95"/>
      <c r="D65" s="95"/>
      <c r="E65" s="95"/>
      <c r="F65" s="95"/>
      <c r="G65" s="95"/>
      <c r="H65" s="95"/>
      <c r="I65" s="95"/>
      <c r="J65" s="95"/>
      <c r="K65" s="95"/>
      <c r="L65" s="95"/>
      <c r="M65" s="95"/>
      <c r="N65" s="95"/>
      <c r="O65" s="95"/>
      <c r="P65" s="95"/>
      <c r="Q65" s="95"/>
      <c r="R65" s="95"/>
      <c r="S65" s="95"/>
      <c r="T65" s="95"/>
      <c r="U65" s="95"/>
      <c r="V65" s="95"/>
      <c r="W65" s="95"/>
      <c r="X65" s="95"/>
      <c r="Y65" s="95"/>
    </row>
    <row r="66" ht="14.25" customHeight="1">
      <c r="A66" s="134"/>
      <c r="B66" s="95"/>
      <c r="C66" s="95"/>
      <c r="D66" s="95"/>
      <c r="E66" s="95"/>
      <c r="F66" s="95"/>
      <c r="G66" s="95"/>
      <c r="H66" s="95"/>
      <c r="I66" s="95"/>
      <c r="J66" s="95"/>
      <c r="K66" s="95"/>
      <c r="L66" s="95"/>
      <c r="M66" s="95"/>
      <c r="N66" s="95"/>
      <c r="O66" s="95"/>
      <c r="P66" s="95"/>
      <c r="Q66" s="95"/>
      <c r="R66" s="95"/>
      <c r="S66" s="95"/>
      <c r="T66" s="95"/>
      <c r="U66" s="95"/>
      <c r="V66" s="95"/>
      <c r="W66" s="95"/>
      <c r="X66" s="95"/>
      <c r="Y66" s="95"/>
    </row>
    <row r="67" ht="14.25" customHeight="1">
      <c r="A67" s="134"/>
      <c r="B67" s="95"/>
      <c r="C67" s="95"/>
      <c r="D67" s="95"/>
      <c r="E67" s="95"/>
      <c r="F67" s="95"/>
      <c r="G67" s="95"/>
      <c r="H67" s="95"/>
      <c r="I67" s="95"/>
      <c r="J67" s="95"/>
      <c r="K67" s="95"/>
      <c r="L67" s="95"/>
      <c r="M67" s="95"/>
      <c r="N67" s="95"/>
      <c r="O67" s="95"/>
      <c r="P67" s="95"/>
      <c r="Q67" s="95"/>
      <c r="R67" s="95"/>
      <c r="S67" s="95"/>
      <c r="T67" s="95"/>
      <c r="U67" s="95"/>
      <c r="V67" s="95"/>
      <c r="W67" s="95"/>
      <c r="X67" s="95"/>
      <c r="Y67" s="95"/>
    </row>
    <row r="68" ht="14.25" customHeight="1">
      <c r="A68" s="134"/>
      <c r="B68" s="95"/>
      <c r="C68" s="95"/>
      <c r="D68" s="95"/>
      <c r="E68" s="95"/>
      <c r="F68" s="95"/>
      <c r="G68" s="95"/>
      <c r="H68" s="95"/>
      <c r="I68" s="95"/>
      <c r="J68" s="95"/>
      <c r="K68" s="95"/>
      <c r="L68" s="95"/>
      <c r="M68" s="95"/>
      <c r="N68" s="95"/>
      <c r="O68" s="95"/>
      <c r="P68" s="95"/>
      <c r="Q68" s="95"/>
      <c r="R68" s="95"/>
      <c r="S68" s="95"/>
      <c r="T68" s="95"/>
      <c r="U68" s="95"/>
      <c r="V68" s="95"/>
      <c r="W68" s="95"/>
      <c r="X68" s="95"/>
      <c r="Y68" s="95"/>
    </row>
    <row r="69" ht="14.25" customHeight="1">
      <c r="A69" s="134"/>
      <c r="B69" s="95"/>
      <c r="C69" s="95"/>
      <c r="D69" s="95"/>
      <c r="E69" s="95"/>
      <c r="F69" s="95"/>
      <c r="G69" s="95"/>
      <c r="H69" s="95"/>
      <c r="I69" s="95"/>
      <c r="J69" s="95"/>
      <c r="K69" s="95"/>
      <c r="L69" s="95"/>
      <c r="M69" s="95"/>
      <c r="N69" s="95"/>
      <c r="O69" s="95"/>
      <c r="P69" s="95"/>
      <c r="Q69" s="95"/>
      <c r="R69" s="95"/>
      <c r="S69" s="95"/>
      <c r="T69" s="95"/>
      <c r="U69" s="95"/>
      <c r="V69" s="95"/>
      <c r="W69" s="95"/>
      <c r="X69" s="95"/>
      <c r="Y69" s="95"/>
    </row>
    <row r="70" ht="14.25" customHeight="1">
      <c r="A70" s="134"/>
      <c r="B70" s="95"/>
      <c r="C70" s="95"/>
      <c r="D70" s="95"/>
      <c r="E70" s="95"/>
      <c r="F70" s="95"/>
      <c r="G70" s="95"/>
      <c r="H70" s="95"/>
      <c r="I70" s="95"/>
      <c r="J70" s="95"/>
      <c r="K70" s="95"/>
      <c r="L70" s="95"/>
      <c r="M70" s="95"/>
      <c r="N70" s="95"/>
      <c r="O70" s="95"/>
      <c r="P70" s="95"/>
      <c r="Q70" s="95"/>
      <c r="R70" s="95"/>
      <c r="S70" s="95"/>
      <c r="T70" s="95"/>
      <c r="U70" s="95"/>
      <c r="V70" s="95"/>
      <c r="W70" s="95"/>
      <c r="X70" s="95"/>
      <c r="Y70" s="95"/>
    </row>
    <row r="71" ht="14.25" customHeight="1">
      <c r="A71" s="134"/>
      <c r="B71" s="95"/>
      <c r="C71" s="95"/>
      <c r="D71" s="95"/>
      <c r="E71" s="95"/>
      <c r="F71" s="95"/>
      <c r="G71" s="95"/>
      <c r="H71" s="95"/>
      <c r="I71" s="95"/>
      <c r="J71" s="95"/>
      <c r="K71" s="95"/>
      <c r="L71" s="95"/>
      <c r="M71" s="95"/>
      <c r="N71" s="95"/>
      <c r="O71" s="95"/>
      <c r="P71" s="95"/>
      <c r="Q71" s="95"/>
      <c r="R71" s="95"/>
      <c r="S71" s="95"/>
      <c r="T71" s="95"/>
      <c r="U71" s="95"/>
      <c r="V71" s="95"/>
      <c r="W71" s="95"/>
      <c r="X71" s="95"/>
      <c r="Y71" s="95"/>
    </row>
    <row r="72" ht="14.25" customHeight="1">
      <c r="A72" s="134"/>
      <c r="B72" s="95"/>
      <c r="C72" s="95"/>
      <c r="D72" s="95"/>
      <c r="E72" s="95"/>
      <c r="F72" s="95"/>
      <c r="G72" s="95"/>
      <c r="H72" s="95"/>
      <c r="I72" s="95"/>
      <c r="J72" s="95"/>
      <c r="K72" s="95"/>
      <c r="L72" s="95"/>
      <c r="M72" s="95"/>
      <c r="N72" s="95"/>
      <c r="O72" s="95"/>
      <c r="P72" s="95"/>
      <c r="Q72" s="95"/>
      <c r="R72" s="95"/>
      <c r="S72" s="95"/>
      <c r="T72" s="95"/>
      <c r="U72" s="95"/>
      <c r="V72" s="95"/>
      <c r="W72" s="95"/>
      <c r="X72" s="95"/>
      <c r="Y72" s="95"/>
    </row>
    <row r="73" ht="14.25" customHeight="1">
      <c r="A73" s="134"/>
      <c r="B73" s="95"/>
      <c r="C73" s="95"/>
      <c r="D73" s="95"/>
      <c r="E73" s="95"/>
      <c r="F73" s="95"/>
      <c r="G73" s="95"/>
      <c r="H73" s="95"/>
      <c r="I73" s="95"/>
      <c r="J73" s="95"/>
      <c r="K73" s="95"/>
      <c r="L73" s="95"/>
      <c r="M73" s="95"/>
      <c r="N73" s="95"/>
      <c r="O73" s="95"/>
      <c r="P73" s="95"/>
      <c r="Q73" s="95"/>
      <c r="R73" s="95"/>
      <c r="S73" s="95"/>
      <c r="T73" s="95"/>
      <c r="U73" s="95"/>
      <c r="V73" s="95"/>
      <c r="W73" s="95"/>
      <c r="X73" s="95"/>
      <c r="Y73" s="95"/>
    </row>
    <row r="74" ht="14.25" customHeight="1">
      <c r="A74" s="134"/>
      <c r="B74" s="95"/>
      <c r="C74" s="95"/>
      <c r="D74" s="95"/>
      <c r="E74" s="95"/>
      <c r="F74" s="95"/>
      <c r="G74" s="95"/>
      <c r="H74" s="95"/>
      <c r="I74" s="95"/>
      <c r="J74" s="95"/>
      <c r="K74" s="95"/>
      <c r="L74" s="95"/>
      <c r="M74" s="95"/>
      <c r="N74" s="95"/>
      <c r="O74" s="95"/>
      <c r="P74" s="95"/>
      <c r="Q74" s="95"/>
      <c r="R74" s="95"/>
      <c r="S74" s="95"/>
      <c r="T74" s="95"/>
      <c r="U74" s="95"/>
      <c r="V74" s="95"/>
      <c r="W74" s="95"/>
      <c r="X74" s="95"/>
      <c r="Y74" s="95"/>
    </row>
    <row r="75" ht="14.25" customHeight="1">
      <c r="A75" s="134"/>
      <c r="B75" s="95"/>
      <c r="C75" s="95"/>
      <c r="D75" s="95"/>
      <c r="E75" s="95"/>
      <c r="F75" s="95"/>
      <c r="G75" s="95"/>
      <c r="H75" s="95"/>
      <c r="I75" s="95"/>
      <c r="J75" s="95"/>
      <c r="K75" s="95"/>
      <c r="L75" s="95"/>
      <c r="M75" s="95"/>
      <c r="N75" s="95"/>
      <c r="O75" s="95"/>
      <c r="P75" s="95"/>
      <c r="Q75" s="95"/>
      <c r="R75" s="95"/>
      <c r="S75" s="95"/>
      <c r="T75" s="95"/>
      <c r="U75" s="95"/>
      <c r="V75" s="95"/>
      <c r="W75" s="95"/>
      <c r="X75" s="95"/>
      <c r="Y75" s="95"/>
    </row>
    <row r="76" ht="14.25" customHeight="1">
      <c r="A76" s="134"/>
      <c r="B76" s="95"/>
      <c r="C76" s="95"/>
      <c r="D76" s="95"/>
      <c r="E76" s="95"/>
      <c r="F76" s="95"/>
      <c r="G76" s="95"/>
      <c r="H76" s="95"/>
      <c r="I76" s="95"/>
      <c r="J76" s="95"/>
      <c r="K76" s="95"/>
      <c r="L76" s="95"/>
      <c r="M76" s="95"/>
      <c r="N76" s="95"/>
      <c r="O76" s="95"/>
      <c r="P76" s="95"/>
      <c r="Q76" s="95"/>
      <c r="R76" s="95"/>
      <c r="S76" s="95"/>
      <c r="T76" s="95"/>
      <c r="U76" s="95"/>
      <c r="V76" s="95"/>
      <c r="W76" s="95"/>
      <c r="X76" s="95"/>
      <c r="Y76" s="95"/>
    </row>
    <row r="77" ht="14.25" customHeight="1">
      <c r="A77" s="134"/>
      <c r="B77" s="95"/>
      <c r="C77" s="95"/>
      <c r="D77" s="95"/>
      <c r="E77" s="95"/>
      <c r="F77" s="95"/>
      <c r="G77" s="95"/>
      <c r="H77" s="95"/>
      <c r="I77" s="95"/>
      <c r="J77" s="95"/>
      <c r="K77" s="95"/>
      <c r="L77" s="95"/>
      <c r="M77" s="95"/>
      <c r="N77" s="95"/>
      <c r="O77" s="95"/>
      <c r="P77" s="95"/>
      <c r="Q77" s="95"/>
      <c r="R77" s="95"/>
      <c r="S77" s="95"/>
      <c r="T77" s="95"/>
      <c r="U77" s="95"/>
      <c r="V77" s="95"/>
      <c r="W77" s="95"/>
      <c r="X77" s="95"/>
      <c r="Y77" s="95"/>
    </row>
    <row r="78" ht="14.25" customHeight="1">
      <c r="A78" s="134"/>
      <c r="B78" s="95"/>
      <c r="C78" s="95"/>
      <c r="D78" s="95"/>
      <c r="E78" s="95"/>
      <c r="F78" s="95"/>
      <c r="G78" s="95"/>
      <c r="H78" s="95"/>
      <c r="I78" s="95"/>
      <c r="J78" s="95"/>
      <c r="K78" s="95"/>
      <c r="L78" s="95"/>
      <c r="M78" s="95"/>
      <c r="N78" s="95"/>
      <c r="O78" s="95"/>
      <c r="P78" s="95"/>
      <c r="Q78" s="95"/>
      <c r="R78" s="95"/>
      <c r="S78" s="95"/>
      <c r="T78" s="95"/>
      <c r="U78" s="95"/>
      <c r="V78" s="95"/>
      <c r="W78" s="95"/>
      <c r="X78" s="95"/>
      <c r="Y78" s="95"/>
    </row>
    <row r="79" ht="14.25" customHeight="1">
      <c r="A79" s="134"/>
      <c r="B79" s="95"/>
      <c r="C79" s="95"/>
      <c r="D79" s="95"/>
      <c r="E79" s="95"/>
      <c r="F79" s="95"/>
      <c r="G79" s="95"/>
      <c r="H79" s="95"/>
      <c r="I79" s="95"/>
      <c r="J79" s="95"/>
      <c r="K79" s="95"/>
      <c r="L79" s="95"/>
      <c r="M79" s="95"/>
      <c r="N79" s="95"/>
      <c r="O79" s="95"/>
      <c r="P79" s="95"/>
      <c r="Q79" s="95"/>
      <c r="R79" s="95"/>
      <c r="S79" s="95"/>
      <c r="T79" s="95"/>
      <c r="U79" s="95"/>
      <c r="V79" s="95"/>
      <c r="W79" s="95"/>
      <c r="X79" s="95"/>
      <c r="Y79" s="95"/>
    </row>
    <row r="80" ht="14.25" customHeight="1">
      <c r="A80" s="134"/>
      <c r="B80" s="95"/>
      <c r="C80" s="95"/>
      <c r="D80" s="95"/>
      <c r="E80" s="95"/>
      <c r="F80" s="95"/>
      <c r="G80" s="95"/>
      <c r="H80" s="95"/>
      <c r="I80" s="95"/>
      <c r="J80" s="95"/>
      <c r="K80" s="95"/>
      <c r="L80" s="95"/>
      <c r="M80" s="95"/>
      <c r="N80" s="95"/>
      <c r="O80" s="95"/>
      <c r="P80" s="95"/>
      <c r="Q80" s="95"/>
      <c r="R80" s="95"/>
      <c r="S80" s="95"/>
      <c r="T80" s="95"/>
      <c r="U80" s="95"/>
      <c r="V80" s="95"/>
      <c r="W80" s="95"/>
      <c r="X80" s="95"/>
      <c r="Y80" s="95"/>
    </row>
    <row r="81" ht="14.25" customHeight="1">
      <c r="A81" s="134"/>
      <c r="B81" s="95"/>
      <c r="C81" s="95"/>
      <c r="D81" s="95"/>
      <c r="E81" s="95"/>
      <c r="F81" s="95"/>
      <c r="G81" s="95"/>
      <c r="H81" s="95"/>
      <c r="I81" s="95"/>
      <c r="J81" s="95"/>
      <c r="K81" s="95"/>
      <c r="L81" s="95"/>
      <c r="M81" s="95"/>
      <c r="N81" s="95"/>
      <c r="O81" s="95"/>
      <c r="P81" s="95"/>
      <c r="Q81" s="95"/>
      <c r="R81" s="95"/>
      <c r="S81" s="95"/>
      <c r="T81" s="95"/>
      <c r="U81" s="95"/>
      <c r="V81" s="95"/>
      <c r="W81" s="95"/>
      <c r="X81" s="95"/>
      <c r="Y81" s="95"/>
    </row>
    <row r="82" ht="14.25" customHeight="1">
      <c r="A82" s="134"/>
      <c r="B82" s="95"/>
      <c r="C82" s="95"/>
      <c r="D82" s="95"/>
      <c r="E82" s="95"/>
      <c r="F82" s="95"/>
      <c r="G82" s="95"/>
      <c r="H82" s="95"/>
      <c r="I82" s="95"/>
      <c r="J82" s="95"/>
      <c r="K82" s="95"/>
      <c r="L82" s="95"/>
      <c r="M82" s="95"/>
      <c r="N82" s="95"/>
      <c r="O82" s="95"/>
      <c r="P82" s="95"/>
      <c r="Q82" s="95"/>
      <c r="R82" s="95"/>
      <c r="S82" s="95"/>
      <c r="T82" s="95"/>
      <c r="U82" s="95"/>
      <c r="V82" s="95"/>
      <c r="W82" s="95"/>
      <c r="X82" s="95"/>
      <c r="Y82" s="95"/>
    </row>
    <row r="83" ht="14.25" customHeight="1">
      <c r="A83" s="134"/>
      <c r="B83" s="95"/>
      <c r="C83" s="95"/>
      <c r="D83" s="95"/>
      <c r="E83" s="95"/>
      <c r="F83" s="95"/>
      <c r="G83" s="95"/>
      <c r="H83" s="95"/>
      <c r="I83" s="95"/>
      <c r="J83" s="95"/>
      <c r="K83" s="95"/>
      <c r="L83" s="95"/>
      <c r="M83" s="95"/>
      <c r="N83" s="95"/>
      <c r="O83" s="95"/>
      <c r="P83" s="95"/>
      <c r="Q83" s="95"/>
      <c r="R83" s="95"/>
      <c r="S83" s="95"/>
      <c r="T83" s="95"/>
      <c r="U83" s="95"/>
      <c r="V83" s="95"/>
      <c r="W83" s="95"/>
      <c r="X83" s="95"/>
      <c r="Y83" s="95"/>
    </row>
    <row r="84" ht="14.25" customHeight="1">
      <c r="A84" s="134"/>
      <c r="B84" s="95"/>
      <c r="C84" s="95"/>
      <c r="D84" s="95"/>
      <c r="E84" s="95"/>
      <c r="F84" s="95"/>
      <c r="G84" s="95"/>
      <c r="H84" s="95"/>
      <c r="I84" s="95"/>
      <c r="J84" s="95"/>
      <c r="K84" s="95"/>
      <c r="L84" s="95"/>
      <c r="M84" s="95"/>
      <c r="N84" s="95"/>
      <c r="O84" s="95"/>
      <c r="P84" s="95"/>
      <c r="Q84" s="95"/>
      <c r="R84" s="95"/>
      <c r="S84" s="95"/>
      <c r="T84" s="95"/>
      <c r="U84" s="95"/>
      <c r="V84" s="95"/>
      <c r="W84" s="95"/>
      <c r="X84" s="95"/>
      <c r="Y84" s="95"/>
    </row>
    <row r="85" ht="14.25" customHeight="1">
      <c r="A85" s="134"/>
      <c r="B85" s="95"/>
      <c r="C85" s="95"/>
      <c r="D85" s="95"/>
      <c r="E85" s="95"/>
      <c r="F85" s="95"/>
      <c r="G85" s="95"/>
      <c r="H85" s="95"/>
      <c r="I85" s="95"/>
      <c r="J85" s="95"/>
      <c r="K85" s="95"/>
      <c r="L85" s="95"/>
      <c r="M85" s="95"/>
      <c r="N85" s="95"/>
      <c r="O85" s="95"/>
      <c r="P85" s="95"/>
      <c r="Q85" s="95"/>
      <c r="R85" s="95"/>
      <c r="S85" s="95"/>
      <c r="T85" s="95"/>
      <c r="U85" s="95"/>
      <c r="V85" s="95"/>
      <c r="W85" s="95"/>
      <c r="X85" s="95"/>
      <c r="Y85" s="95"/>
    </row>
    <row r="86" ht="14.25" customHeight="1">
      <c r="A86" s="134"/>
      <c r="B86" s="95"/>
      <c r="C86" s="95"/>
      <c r="D86" s="95"/>
      <c r="E86" s="95"/>
      <c r="F86" s="95"/>
      <c r="G86" s="95"/>
      <c r="H86" s="95"/>
      <c r="I86" s="95"/>
      <c r="J86" s="95"/>
      <c r="K86" s="95"/>
      <c r="L86" s="95"/>
      <c r="M86" s="95"/>
      <c r="N86" s="95"/>
      <c r="O86" s="95"/>
      <c r="P86" s="95"/>
      <c r="Q86" s="95"/>
      <c r="R86" s="95"/>
      <c r="S86" s="95"/>
      <c r="T86" s="95"/>
      <c r="U86" s="95"/>
      <c r="V86" s="95"/>
      <c r="W86" s="95"/>
      <c r="X86" s="95"/>
      <c r="Y86" s="95"/>
    </row>
    <row r="87" ht="14.25" customHeight="1">
      <c r="A87" s="134"/>
      <c r="B87" s="95"/>
      <c r="C87" s="95"/>
      <c r="D87" s="95"/>
      <c r="E87" s="95"/>
      <c r="F87" s="95"/>
      <c r="G87" s="95"/>
      <c r="H87" s="95"/>
      <c r="I87" s="95"/>
      <c r="J87" s="95"/>
      <c r="K87" s="95"/>
      <c r="L87" s="95"/>
      <c r="M87" s="95"/>
      <c r="N87" s="95"/>
      <c r="O87" s="95"/>
      <c r="P87" s="95"/>
      <c r="Q87" s="95"/>
      <c r="R87" s="95"/>
      <c r="S87" s="95"/>
      <c r="T87" s="95"/>
      <c r="U87" s="95"/>
      <c r="V87" s="95"/>
      <c r="W87" s="95"/>
      <c r="X87" s="95"/>
      <c r="Y87" s="95"/>
    </row>
    <row r="88" ht="14.25" customHeight="1">
      <c r="A88" s="134"/>
      <c r="B88" s="95"/>
      <c r="C88" s="95"/>
      <c r="D88" s="95"/>
      <c r="E88" s="95"/>
      <c r="F88" s="95"/>
      <c r="G88" s="95"/>
      <c r="H88" s="95"/>
      <c r="I88" s="95"/>
      <c r="J88" s="95"/>
      <c r="K88" s="95"/>
      <c r="L88" s="95"/>
      <c r="M88" s="95"/>
      <c r="N88" s="95"/>
      <c r="O88" s="95"/>
      <c r="P88" s="95"/>
      <c r="Q88" s="95"/>
      <c r="R88" s="95"/>
      <c r="S88" s="95"/>
      <c r="T88" s="95"/>
      <c r="U88" s="95"/>
      <c r="V88" s="95"/>
      <c r="W88" s="95"/>
      <c r="X88" s="95"/>
      <c r="Y88" s="95"/>
    </row>
    <row r="89" ht="14.25" customHeight="1">
      <c r="A89" s="134"/>
      <c r="B89" s="95"/>
      <c r="C89" s="95"/>
      <c r="D89" s="95"/>
      <c r="E89" s="95"/>
      <c r="F89" s="95"/>
      <c r="G89" s="95"/>
      <c r="H89" s="95"/>
      <c r="I89" s="95"/>
      <c r="J89" s="95"/>
      <c r="K89" s="95"/>
      <c r="L89" s="95"/>
      <c r="M89" s="95"/>
      <c r="N89" s="95"/>
      <c r="O89" s="95"/>
      <c r="P89" s="95"/>
      <c r="Q89" s="95"/>
      <c r="R89" s="95"/>
      <c r="S89" s="95"/>
      <c r="T89" s="95"/>
      <c r="U89" s="95"/>
      <c r="V89" s="95"/>
      <c r="W89" s="95"/>
      <c r="X89" s="95"/>
      <c r="Y89" s="95"/>
    </row>
    <row r="90" ht="14.25" customHeight="1">
      <c r="A90" s="134"/>
      <c r="B90" s="95"/>
      <c r="C90" s="95"/>
      <c r="D90" s="95"/>
      <c r="E90" s="95"/>
      <c r="F90" s="95"/>
      <c r="G90" s="95"/>
      <c r="H90" s="95"/>
      <c r="I90" s="95"/>
      <c r="J90" s="95"/>
      <c r="K90" s="95"/>
      <c r="L90" s="95"/>
      <c r="M90" s="95"/>
      <c r="N90" s="95"/>
      <c r="O90" s="95"/>
      <c r="P90" s="95"/>
      <c r="Q90" s="95"/>
      <c r="R90" s="95"/>
      <c r="S90" s="95"/>
      <c r="T90" s="95"/>
      <c r="U90" s="95"/>
      <c r="V90" s="95"/>
      <c r="W90" s="95"/>
      <c r="X90" s="95"/>
      <c r="Y90" s="95"/>
    </row>
    <row r="91" ht="14.25" customHeight="1">
      <c r="A91" s="134"/>
      <c r="B91" s="95"/>
      <c r="C91" s="95"/>
      <c r="D91" s="95"/>
      <c r="E91" s="95"/>
      <c r="F91" s="95"/>
      <c r="G91" s="95"/>
      <c r="H91" s="95"/>
      <c r="I91" s="95"/>
      <c r="J91" s="95"/>
      <c r="K91" s="95"/>
      <c r="L91" s="95"/>
      <c r="M91" s="95"/>
      <c r="N91" s="95"/>
      <c r="O91" s="95"/>
      <c r="P91" s="95"/>
      <c r="Q91" s="95"/>
      <c r="R91" s="95"/>
      <c r="S91" s="95"/>
      <c r="T91" s="95"/>
      <c r="U91" s="95"/>
      <c r="V91" s="95"/>
      <c r="W91" s="95"/>
      <c r="X91" s="95"/>
      <c r="Y91" s="95"/>
    </row>
    <row r="92" ht="14.25" customHeight="1">
      <c r="A92" s="134"/>
      <c r="B92" s="95"/>
      <c r="C92" s="95"/>
      <c r="D92" s="95"/>
      <c r="E92" s="95"/>
      <c r="F92" s="95"/>
      <c r="G92" s="95"/>
      <c r="H92" s="95"/>
      <c r="I92" s="95"/>
      <c r="J92" s="95"/>
      <c r="K92" s="95"/>
      <c r="L92" s="95"/>
      <c r="M92" s="95"/>
      <c r="N92" s="95"/>
      <c r="O92" s="95"/>
      <c r="P92" s="95"/>
      <c r="Q92" s="95"/>
      <c r="R92" s="95"/>
      <c r="S92" s="95"/>
      <c r="T92" s="95"/>
      <c r="U92" s="95"/>
      <c r="V92" s="95"/>
      <c r="W92" s="95"/>
      <c r="X92" s="95"/>
      <c r="Y92" s="95"/>
    </row>
    <row r="93" ht="14.25" customHeight="1">
      <c r="A93" s="134"/>
      <c r="B93" s="95"/>
      <c r="C93" s="95"/>
      <c r="D93" s="95"/>
      <c r="E93" s="95"/>
      <c r="F93" s="95"/>
      <c r="G93" s="95"/>
      <c r="H93" s="95"/>
      <c r="I93" s="95"/>
      <c r="J93" s="95"/>
      <c r="K93" s="95"/>
      <c r="L93" s="95"/>
      <c r="M93" s="95"/>
      <c r="N93" s="95"/>
      <c r="O93" s="95"/>
      <c r="P93" s="95"/>
      <c r="Q93" s="95"/>
      <c r="R93" s="95"/>
      <c r="S93" s="95"/>
      <c r="T93" s="95"/>
      <c r="U93" s="95"/>
      <c r="V93" s="95"/>
      <c r="W93" s="95"/>
      <c r="X93" s="95"/>
      <c r="Y93" s="95"/>
    </row>
    <row r="94" ht="14.25" customHeight="1">
      <c r="A94" s="134"/>
      <c r="B94" s="95"/>
      <c r="C94" s="95"/>
      <c r="D94" s="95"/>
      <c r="E94" s="95"/>
      <c r="F94" s="95"/>
      <c r="G94" s="95"/>
      <c r="H94" s="95"/>
      <c r="I94" s="95"/>
      <c r="J94" s="95"/>
      <c r="K94" s="95"/>
      <c r="L94" s="95"/>
      <c r="M94" s="95"/>
      <c r="N94" s="95"/>
      <c r="O94" s="95"/>
      <c r="P94" s="95"/>
      <c r="Q94" s="95"/>
      <c r="R94" s="95"/>
      <c r="S94" s="95"/>
      <c r="T94" s="95"/>
      <c r="U94" s="95"/>
      <c r="V94" s="95"/>
      <c r="W94" s="95"/>
      <c r="X94" s="95"/>
      <c r="Y94" s="95"/>
    </row>
    <row r="95" ht="14.25" customHeight="1">
      <c r="A95" s="134"/>
      <c r="B95" s="95"/>
      <c r="C95" s="95"/>
      <c r="D95" s="95"/>
      <c r="E95" s="95"/>
      <c r="F95" s="95"/>
      <c r="G95" s="95"/>
      <c r="H95" s="95"/>
      <c r="I95" s="95"/>
      <c r="J95" s="95"/>
      <c r="K95" s="95"/>
      <c r="L95" s="95"/>
      <c r="M95" s="95"/>
      <c r="N95" s="95"/>
      <c r="O95" s="95"/>
      <c r="P95" s="95"/>
      <c r="Q95" s="95"/>
      <c r="R95" s="95"/>
      <c r="S95" s="95"/>
      <c r="T95" s="95"/>
      <c r="U95" s="95"/>
      <c r="V95" s="95"/>
      <c r="W95" s="95"/>
      <c r="X95" s="95"/>
      <c r="Y95" s="95"/>
    </row>
    <row r="96" ht="14.25" customHeight="1">
      <c r="A96" s="134"/>
      <c r="B96" s="95"/>
      <c r="C96" s="95"/>
      <c r="D96" s="95"/>
      <c r="E96" s="95"/>
      <c r="F96" s="95"/>
      <c r="G96" s="95"/>
      <c r="H96" s="95"/>
      <c r="I96" s="95"/>
      <c r="J96" s="95"/>
      <c r="K96" s="95"/>
      <c r="L96" s="95"/>
      <c r="M96" s="95"/>
      <c r="N96" s="95"/>
      <c r="O96" s="95"/>
      <c r="P96" s="95"/>
      <c r="Q96" s="95"/>
      <c r="R96" s="95"/>
      <c r="S96" s="95"/>
      <c r="T96" s="95"/>
      <c r="U96" s="95"/>
      <c r="V96" s="95"/>
      <c r="W96" s="95"/>
      <c r="X96" s="95"/>
      <c r="Y96" s="95"/>
    </row>
    <row r="97" ht="14.25" customHeight="1">
      <c r="A97" s="134"/>
      <c r="B97" s="95"/>
      <c r="C97" s="95"/>
      <c r="D97" s="95"/>
      <c r="E97" s="95"/>
      <c r="F97" s="95"/>
      <c r="G97" s="95"/>
      <c r="H97" s="95"/>
      <c r="I97" s="95"/>
      <c r="J97" s="95"/>
      <c r="K97" s="95"/>
      <c r="L97" s="95"/>
      <c r="M97" s="95"/>
      <c r="N97" s="95"/>
      <c r="O97" s="95"/>
      <c r="P97" s="95"/>
      <c r="Q97" s="95"/>
      <c r="R97" s="95"/>
      <c r="S97" s="95"/>
      <c r="T97" s="95"/>
      <c r="U97" s="95"/>
      <c r="V97" s="95"/>
      <c r="W97" s="95"/>
      <c r="X97" s="95"/>
      <c r="Y97" s="95"/>
    </row>
    <row r="98" ht="14.25" customHeight="1">
      <c r="A98" s="134"/>
      <c r="B98" s="95"/>
      <c r="C98" s="95"/>
      <c r="D98" s="95"/>
      <c r="E98" s="95"/>
      <c r="F98" s="95"/>
      <c r="G98" s="95"/>
      <c r="H98" s="95"/>
      <c r="I98" s="95"/>
      <c r="J98" s="95"/>
      <c r="K98" s="95"/>
      <c r="L98" s="95"/>
      <c r="M98" s="95"/>
      <c r="N98" s="95"/>
      <c r="O98" s="95"/>
      <c r="P98" s="95"/>
      <c r="Q98" s="95"/>
      <c r="R98" s="95"/>
      <c r="S98" s="95"/>
      <c r="T98" s="95"/>
      <c r="U98" s="95"/>
      <c r="V98" s="95"/>
      <c r="W98" s="95"/>
      <c r="X98" s="95"/>
      <c r="Y98" s="95"/>
    </row>
    <row r="99" ht="14.25" customHeight="1">
      <c r="A99" s="134"/>
      <c r="B99" s="95"/>
      <c r="C99" s="95"/>
      <c r="D99" s="95"/>
      <c r="E99" s="95"/>
      <c r="F99" s="95"/>
      <c r="G99" s="95"/>
      <c r="H99" s="95"/>
      <c r="I99" s="95"/>
      <c r="J99" s="95"/>
      <c r="K99" s="95"/>
      <c r="L99" s="95"/>
      <c r="M99" s="95"/>
      <c r="N99" s="95"/>
      <c r="O99" s="95"/>
      <c r="P99" s="95"/>
      <c r="Q99" s="95"/>
      <c r="R99" s="95"/>
      <c r="S99" s="95"/>
      <c r="T99" s="95"/>
      <c r="U99" s="95"/>
      <c r="V99" s="95"/>
      <c r="W99" s="95"/>
      <c r="X99" s="95"/>
      <c r="Y99" s="95"/>
    </row>
    <row r="100" ht="14.25" customHeight="1">
      <c r="A100" s="134"/>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row>
    <row r="101" ht="14.25" customHeight="1">
      <c r="A101" s="134"/>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row>
    <row r="102" ht="14.25" customHeight="1">
      <c r="A102" s="134"/>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row>
    <row r="103" ht="14.25" customHeight="1">
      <c r="A103" s="134"/>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row>
    <row r="104" ht="14.25" customHeight="1">
      <c r="A104" s="134"/>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row>
    <row r="105" ht="14.25" customHeight="1">
      <c r="A105" s="134"/>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row>
    <row r="106" ht="14.25" customHeight="1">
      <c r="A106" s="134"/>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row>
    <row r="107" ht="14.25" customHeight="1">
      <c r="A107" s="134"/>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row>
    <row r="108" ht="14.25" customHeight="1">
      <c r="A108" s="134"/>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row>
    <row r="109" ht="14.25" customHeight="1">
      <c r="A109" s="134"/>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ht="14.25" customHeight="1">
      <c r="A110" s="134"/>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ht="14.25" customHeight="1">
      <c r="A111" s="134"/>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ht="14.25" customHeight="1">
      <c r="A112" s="134"/>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ht="14.25" customHeight="1">
      <c r="A113" s="134"/>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ht="14.25" customHeight="1">
      <c r="A114" s="134"/>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ht="14.25" customHeight="1">
      <c r="A115" s="134"/>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ht="14.25" customHeight="1">
      <c r="A116" s="134"/>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ht="14.25" customHeight="1">
      <c r="A117" s="134"/>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ht="14.25" customHeight="1">
      <c r="A118" s="134"/>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ht="14.25" customHeight="1">
      <c r="A119" s="134"/>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ht="14.25" customHeight="1">
      <c r="A120" s="134"/>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row>
    <row r="121" ht="14.25" customHeight="1">
      <c r="A121" s="134"/>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row>
    <row r="122" ht="14.25" customHeight="1">
      <c r="A122" s="134"/>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row>
    <row r="123" ht="14.25" customHeight="1">
      <c r="A123" s="134"/>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row>
    <row r="124" ht="14.25" customHeight="1">
      <c r="A124" s="134"/>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row>
    <row r="125" ht="14.25" customHeight="1">
      <c r="A125" s="134"/>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row>
    <row r="126" ht="14.25" customHeight="1">
      <c r="A126" s="134"/>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row>
    <row r="127" ht="14.25" customHeight="1">
      <c r="A127" s="134"/>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row>
    <row r="128" ht="14.25" customHeight="1">
      <c r="A128" s="134"/>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row>
    <row r="129" ht="14.25" customHeight="1">
      <c r="A129" s="134"/>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row>
    <row r="130" ht="14.25" customHeight="1">
      <c r="A130" s="134"/>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row>
    <row r="131" ht="14.25" customHeight="1">
      <c r="A131" s="134"/>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row>
    <row r="132" ht="14.25" customHeight="1">
      <c r="A132" s="134"/>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row>
    <row r="133" ht="14.25" customHeight="1">
      <c r="A133" s="134"/>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row>
    <row r="134" ht="14.25" customHeight="1">
      <c r="A134" s="134"/>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row>
    <row r="135" ht="14.25" customHeight="1">
      <c r="A135" s="134"/>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row>
    <row r="136" ht="14.25" customHeight="1">
      <c r="A136" s="134"/>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row>
    <row r="137" ht="14.25" customHeight="1">
      <c r="A137" s="134"/>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row>
    <row r="138" ht="14.25" customHeight="1">
      <c r="A138" s="134"/>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row>
    <row r="139" ht="14.25" customHeight="1">
      <c r="A139" s="134"/>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row>
    <row r="140" ht="14.25" customHeight="1">
      <c r="A140" s="134"/>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row>
    <row r="141" ht="14.25" customHeight="1">
      <c r="A141" s="134"/>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row>
    <row r="142" ht="14.25" customHeight="1">
      <c r="A142" s="134"/>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row>
    <row r="143" ht="14.25" customHeight="1">
      <c r="A143" s="134"/>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row>
    <row r="144" ht="14.25" customHeight="1">
      <c r="A144" s="134"/>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row>
    <row r="145" ht="14.25" customHeight="1">
      <c r="A145" s="134"/>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row>
    <row r="146" ht="14.25" customHeight="1">
      <c r="A146" s="134"/>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row>
    <row r="147" ht="14.25" customHeight="1">
      <c r="A147" s="134"/>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row>
    <row r="148" ht="14.25" customHeight="1">
      <c r="A148" s="134"/>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row>
    <row r="149" ht="14.25" customHeight="1">
      <c r="A149" s="134"/>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row>
    <row r="150" ht="14.25" customHeight="1">
      <c r="A150" s="134"/>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row>
    <row r="151" ht="14.25" customHeight="1">
      <c r="A151" s="134"/>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row>
    <row r="152" ht="14.25" customHeight="1">
      <c r="A152" s="134"/>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row>
    <row r="153" ht="14.25" customHeight="1">
      <c r="A153" s="134"/>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row>
    <row r="154" ht="14.25" customHeight="1">
      <c r="A154" s="134"/>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row>
    <row r="155" ht="14.25" customHeight="1">
      <c r="A155" s="134"/>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row>
    <row r="156" ht="14.25" customHeight="1">
      <c r="A156" s="134"/>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row>
    <row r="157" ht="14.25" customHeight="1">
      <c r="A157" s="134"/>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row>
    <row r="158" ht="14.25" customHeight="1">
      <c r="A158" s="134"/>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row>
    <row r="159" ht="14.25" customHeight="1">
      <c r="A159" s="134"/>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row>
    <row r="160" ht="14.25" customHeight="1">
      <c r="A160" s="134"/>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row>
    <row r="161" ht="14.25" customHeight="1">
      <c r="A161" s="134"/>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row>
    <row r="162" ht="14.25" customHeight="1">
      <c r="A162" s="134"/>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row>
    <row r="163" ht="14.25" customHeight="1">
      <c r="A163" s="134"/>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row>
    <row r="164" ht="14.25" customHeight="1">
      <c r="A164" s="134"/>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row>
    <row r="165" ht="14.25" customHeight="1">
      <c r="A165" s="134"/>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row>
    <row r="166" ht="14.25" customHeight="1">
      <c r="A166" s="134"/>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row>
    <row r="167" ht="14.25" customHeight="1">
      <c r="A167" s="134"/>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row>
    <row r="168" ht="14.25" customHeight="1">
      <c r="A168" s="134"/>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row>
    <row r="169" ht="14.25" customHeight="1">
      <c r="A169" s="134"/>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row>
    <row r="170" ht="14.25" customHeight="1">
      <c r="A170" s="134"/>
      <c r="B170" s="95"/>
      <c r="C170" s="95"/>
      <c r="D170" s="95"/>
      <c r="E170" s="95"/>
      <c r="F170" s="95"/>
      <c r="G170" s="95"/>
      <c r="H170" s="95"/>
      <c r="I170" s="95"/>
      <c r="J170" s="95"/>
      <c r="K170" s="95"/>
      <c r="L170" s="95"/>
      <c r="M170" s="95"/>
      <c r="N170" s="95"/>
      <c r="O170" s="95"/>
      <c r="P170" s="95"/>
      <c r="Q170" s="95"/>
      <c r="R170" s="95"/>
      <c r="S170" s="95"/>
      <c r="T170" s="95"/>
      <c r="U170" s="95"/>
      <c r="V170" s="95"/>
      <c r="W170" s="95"/>
      <c r="X170" s="95"/>
      <c r="Y170" s="95"/>
    </row>
    <row r="171" ht="14.25" customHeight="1">
      <c r="A171" s="134"/>
      <c r="B171" s="95"/>
      <c r="C171" s="95"/>
      <c r="D171" s="95"/>
      <c r="E171" s="95"/>
      <c r="F171" s="95"/>
      <c r="G171" s="95"/>
      <c r="H171" s="95"/>
      <c r="I171" s="95"/>
      <c r="J171" s="95"/>
      <c r="K171" s="95"/>
      <c r="L171" s="95"/>
      <c r="M171" s="95"/>
      <c r="N171" s="95"/>
      <c r="O171" s="95"/>
      <c r="P171" s="95"/>
      <c r="Q171" s="95"/>
      <c r="R171" s="95"/>
      <c r="S171" s="95"/>
      <c r="T171" s="95"/>
      <c r="U171" s="95"/>
      <c r="V171" s="95"/>
      <c r="W171" s="95"/>
      <c r="X171" s="95"/>
      <c r="Y171" s="95"/>
    </row>
    <row r="172" ht="14.25" customHeight="1">
      <c r="A172" s="134"/>
      <c r="B172" s="95"/>
      <c r="C172" s="95"/>
      <c r="D172" s="95"/>
      <c r="E172" s="95"/>
      <c r="F172" s="95"/>
      <c r="G172" s="95"/>
      <c r="H172" s="95"/>
      <c r="I172" s="95"/>
      <c r="J172" s="95"/>
      <c r="K172" s="95"/>
      <c r="L172" s="95"/>
      <c r="M172" s="95"/>
      <c r="N172" s="95"/>
      <c r="O172" s="95"/>
      <c r="P172" s="95"/>
      <c r="Q172" s="95"/>
      <c r="R172" s="95"/>
      <c r="S172" s="95"/>
      <c r="T172" s="95"/>
      <c r="U172" s="95"/>
      <c r="V172" s="95"/>
      <c r="W172" s="95"/>
      <c r="X172" s="95"/>
      <c r="Y172" s="95"/>
    </row>
    <row r="173" ht="14.25" customHeight="1">
      <c r="A173" s="134"/>
      <c r="B173" s="95"/>
      <c r="C173" s="95"/>
      <c r="D173" s="95"/>
      <c r="E173" s="95"/>
      <c r="F173" s="95"/>
      <c r="G173" s="95"/>
      <c r="H173" s="95"/>
      <c r="I173" s="95"/>
      <c r="J173" s="95"/>
      <c r="K173" s="95"/>
      <c r="L173" s="95"/>
      <c r="M173" s="95"/>
      <c r="N173" s="95"/>
      <c r="O173" s="95"/>
      <c r="P173" s="95"/>
      <c r="Q173" s="95"/>
      <c r="R173" s="95"/>
      <c r="S173" s="95"/>
      <c r="T173" s="95"/>
      <c r="U173" s="95"/>
      <c r="V173" s="95"/>
      <c r="W173" s="95"/>
      <c r="X173" s="95"/>
      <c r="Y173" s="95"/>
    </row>
    <row r="174" ht="14.25" customHeight="1">
      <c r="A174" s="134"/>
      <c r="B174" s="95"/>
      <c r="C174" s="95"/>
      <c r="D174" s="95"/>
      <c r="E174" s="95"/>
      <c r="F174" s="95"/>
      <c r="G174" s="95"/>
      <c r="H174" s="95"/>
      <c r="I174" s="95"/>
      <c r="J174" s="95"/>
      <c r="K174" s="95"/>
      <c r="L174" s="95"/>
      <c r="M174" s="95"/>
      <c r="N174" s="95"/>
      <c r="O174" s="95"/>
      <c r="P174" s="95"/>
      <c r="Q174" s="95"/>
      <c r="R174" s="95"/>
      <c r="S174" s="95"/>
      <c r="T174" s="95"/>
      <c r="U174" s="95"/>
      <c r="V174" s="95"/>
      <c r="W174" s="95"/>
      <c r="X174" s="95"/>
      <c r="Y174" s="95"/>
    </row>
    <row r="175" ht="14.25" customHeight="1">
      <c r="A175" s="134"/>
      <c r="B175" s="95"/>
      <c r="C175" s="95"/>
      <c r="D175" s="95"/>
      <c r="E175" s="95"/>
      <c r="F175" s="95"/>
      <c r="G175" s="95"/>
      <c r="H175" s="95"/>
      <c r="I175" s="95"/>
      <c r="J175" s="95"/>
      <c r="K175" s="95"/>
      <c r="L175" s="95"/>
      <c r="M175" s="95"/>
      <c r="N175" s="95"/>
      <c r="O175" s="95"/>
      <c r="P175" s="95"/>
      <c r="Q175" s="95"/>
      <c r="R175" s="95"/>
      <c r="S175" s="95"/>
      <c r="T175" s="95"/>
      <c r="U175" s="95"/>
      <c r="V175" s="95"/>
      <c r="W175" s="95"/>
      <c r="X175" s="95"/>
      <c r="Y175" s="95"/>
    </row>
    <row r="176" ht="14.25" customHeight="1">
      <c r="A176" s="134"/>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row>
    <row r="177" ht="14.25" customHeight="1">
      <c r="A177" s="134"/>
      <c r="B177" s="95"/>
      <c r="C177" s="95"/>
      <c r="D177" s="95"/>
      <c r="E177" s="95"/>
      <c r="F177" s="95"/>
      <c r="G177" s="95"/>
      <c r="H177" s="95"/>
      <c r="I177" s="95"/>
      <c r="J177" s="95"/>
      <c r="K177" s="95"/>
      <c r="L177" s="95"/>
      <c r="M177" s="95"/>
      <c r="N177" s="95"/>
      <c r="O177" s="95"/>
      <c r="P177" s="95"/>
      <c r="Q177" s="95"/>
      <c r="R177" s="95"/>
      <c r="S177" s="95"/>
      <c r="T177" s="95"/>
      <c r="U177" s="95"/>
      <c r="V177" s="95"/>
      <c r="W177" s="95"/>
      <c r="X177" s="95"/>
      <c r="Y177" s="95"/>
    </row>
    <row r="178" ht="14.25" customHeight="1">
      <c r="A178" s="134"/>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row>
    <row r="179" ht="14.25" customHeight="1">
      <c r="A179" s="134"/>
      <c r="B179" s="95"/>
      <c r="C179" s="95"/>
      <c r="D179" s="95"/>
      <c r="E179" s="95"/>
      <c r="F179" s="95"/>
      <c r="G179" s="95"/>
      <c r="H179" s="95"/>
      <c r="I179" s="95"/>
      <c r="J179" s="95"/>
      <c r="K179" s="95"/>
      <c r="L179" s="95"/>
      <c r="M179" s="95"/>
      <c r="N179" s="95"/>
      <c r="O179" s="95"/>
      <c r="P179" s="95"/>
      <c r="Q179" s="95"/>
      <c r="R179" s="95"/>
      <c r="S179" s="95"/>
      <c r="T179" s="95"/>
      <c r="U179" s="95"/>
      <c r="V179" s="95"/>
      <c r="W179" s="95"/>
      <c r="X179" s="95"/>
      <c r="Y179" s="95"/>
    </row>
    <row r="180" ht="14.25" customHeight="1">
      <c r="A180" s="134"/>
      <c r="B180" s="95"/>
      <c r="C180" s="95"/>
      <c r="D180" s="95"/>
      <c r="E180" s="95"/>
      <c r="F180" s="95"/>
      <c r="G180" s="95"/>
      <c r="H180" s="95"/>
      <c r="I180" s="95"/>
      <c r="J180" s="95"/>
      <c r="K180" s="95"/>
      <c r="L180" s="95"/>
      <c r="M180" s="95"/>
      <c r="N180" s="95"/>
      <c r="O180" s="95"/>
      <c r="P180" s="95"/>
      <c r="Q180" s="95"/>
      <c r="R180" s="95"/>
      <c r="S180" s="95"/>
      <c r="T180" s="95"/>
      <c r="U180" s="95"/>
      <c r="V180" s="95"/>
      <c r="W180" s="95"/>
      <c r="X180" s="95"/>
      <c r="Y180" s="95"/>
    </row>
    <row r="181" ht="14.25" customHeight="1">
      <c r="A181" s="134"/>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row>
    <row r="182" ht="14.25" customHeight="1">
      <c r="A182" s="134"/>
      <c r="B182" s="95"/>
      <c r="C182" s="95"/>
      <c r="D182" s="95"/>
      <c r="E182" s="95"/>
      <c r="F182" s="95"/>
      <c r="G182" s="95"/>
      <c r="H182" s="95"/>
      <c r="I182" s="95"/>
      <c r="J182" s="95"/>
      <c r="K182" s="95"/>
      <c r="L182" s="95"/>
      <c r="M182" s="95"/>
      <c r="N182" s="95"/>
      <c r="O182" s="95"/>
      <c r="P182" s="95"/>
      <c r="Q182" s="95"/>
      <c r="R182" s="95"/>
      <c r="S182" s="95"/>
      <c r="T182" s="95"/>
      <c r="U182" s="95"/>
      <c r="V182" s="95"/>
      <c r="W182" s="95"/>
      <c r="X182" s="95"/>
      <c r="Y182" s="95"/>
    </row>
    <row r="183" ht="14.25" customHeight="1">
      <c r="A183" s="134"/>
      <c r="B183" s="95"/>
      <c r="C183" s="95"/>
      <c r="D183" s="95"/>
      <c r="E183" s="95"/>
      <c r="F183" s="95"/>
      <c r="G183" s="95"/>
      <c r="H183" s="95"/>
      <c r="I183" s="95"/>
      <c r="J183" s="95"/>
      <c r="K183" s="95"/>
      <c r="L183" s="95"/>
      <c r="M183" s="95"/>
      <c r="N183" s="95"/>
      <c r="O183" s="95"/>
      <c r="P183" s="95"/>
      <c r="Q183" s="95"/>
      <c r="R183" s="95"/>
      <c r="S183" s="95"/>
      <c r="T183" s="95"/>
      <c r="U183" s="95"/>
      <c r="V183" s="95"/>
      <c r="W183" s="95"/>
      <c r="X183" s="95"/>
      <c r="Y183" s="95"/>
    </row>
    <row r="184" ht="14.25" customHeight="1">
      <c r="A184" s="134"/>
      <c r="B184" s="95"/>
      <c r="C184" s="95"/>
      <c r="D184" s="95"/>
      <c r="E184" s="95"/>
      <c r="F184" s="95"/>
      <c r="G184" s="95"/>
      <c r="H184" s="95"/>
      <c r="I184" s="95"/>
      <c r="J184" s="95"/>
      <c r="K184" s="95"/>
      <c r="L184" s="95"/>
      <c r="M184" s="95"/>
      <c r="N184" s="95"/>
      <c r="O184" s="95"/>
      <c r="P184" s="95"/>
      <c r="Q184" s="95"/>
      <c r="R184" s="95"/>
      <c r="S184" s="95"/>
      <c r="T184" s="95"/>
      <c r="U184" s="95"/>
      <c r="V184" s="95"/>
      <c r="W184" s="95"/>
      <c r="X184" s="95"/>
      <c r="Y184" s="95"/>
    </row>
    <row r="185" ht="14.25" customHeight="1">
      <c r="A185" s="134"/>
      <c r="B185" s="95"/>
      <c r="C185" s="95"/>
      <c r="D185" s="95"/>
      <c r="E185" s="95"/>
      <c r="F185" s="95"/>
      <c r="G185" s="95"/>
      <c r="H185" s="95"/>
      <c r="I185" s="95"/>
      <c r="J185" s="95"/>
      <c r="K185" s="95"/>
      <c r="L185" s="95"/>
      <c r="M185" s="95"/>
      <c r="N185" s="95"/>
      <c r="O185" s="95"/>
      <c r="P185" s="95"/>
      <c r="Q185" s="95"/>
      <c r="R185" s="95"/>
      <c r="S185" s="95"/>
      <c r="T185" s="95"/>
      <c r="U185" s="95"/>
      <c r="V185" s="95"/>
      <c r="W185" s="95"/>
      <c r="X185" s="95"/>
      <c r="Y185" s="95"/>
    </row>
    <row r="186" ht="14.25" customHeight="1">
      <c r="A186" s="134"/>
      <c r="B186" s="95"/>
      <c r="C186" s="95"/>
      <c r="D186" s="95"/>
      <c r="E186" s="95"/>
      <c r="F186" s="95"/>
      <c r="G186" s="95"/>
      <c r="H186" s="95"/>
      <c r="I186" s="95"/>
      <c r="J186" s="95"/>
      <c r="K186" s="95"/>
      <c r="L186" s="95"/>
      <c r="M186" s="95"/>
      <c r="N186" s="95"/>
      <c r="O186" s="95"/>
      <c r="P186" s="95"/>
      <c r="Q186" s="95"/>
      <c r="R186" s="95"/>
      <c r="S186" s="95"/>
      <c r="T186" s="95"/>
      <c r="U186" s="95"/>
      <c r="V186" s="95"/>
      <c r="W186" s="95"/>
      <c r="X186" s="95"/>
      <c r="Y186" s="95"/>
    </row>
    <row r="187" ht="14.25" customHeight="1">
      <c r="A187" s="134"/>
      <c r="B187" s="95"/>
      <c r="C187" s="95"/>
      <c r="D187" s="95"/>
      <c r="E187" s="95"/>
      <c r="F187" s="95"/>
      <c r="G187" s="95"/>
      <c r="H187" s="95"/>
      <c r="I187" s="95"/>
      <c r="J187" s="95"/>
      <c r="K187" s="95"/>
      <c r="L187" s="95"/>
      <c r="M187" s="95"/>
      <c r="N187" s="95"/>
      <c r="O187" s="95"/>
      <c r="P187" s="95"/>
      <c r="Q187" s="95"/>
      <c r="R187" s="95"/>
      <c r="S187" s="95"/>
      <c r="T187" s="95"/>
      <c r="U187" s="95"/>
      <c r="V187" s="95"/>
      <c r="W187" s="95"/>
      <c r="X187" s="95"/>
      <c r="Y187" s="95"/>
    </row>
    <row r="188" ht="14.25" customHeight="1">
      <c r="A188" s="134"/>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row>
    <row r="189" ht="14.25" customHeight="1">
      <c r="A189" s="134"/>
      <c r="B189" s="95"/>
      <c r="C189" s="95"/>
      <c r="D189" s="95"/>
      <c r="E189" s="95"/>
      <c r="F189" s="95"/>
      <c r="G189" s="95"/>
      <c r="H189" s="95"/>
      <c r="I189" s="95"/>
      <c r="J189" s="95"/>
      <c r="K189" s="95"/>
      <c r="L189" s="95"/>
      <c r="M189" s="95"/>
      <c r="N189" s="95"/>
      <c r="O189" s="95"/>
      <c r="P189" s="95"/>
      <c r="Q189" s="95"/>
      <c r="R189" s="95"/>
      <c r="S189" s="95"/>
      <c r="T189" s="95"/>
      <c r="U189" s="95"/>
      <c r="V189" s="95"/>
      <c r="W189" s="95"/>
      <c r="X189" s="95"/>
      <c r="Y189" s="95"/>
    </row>
    <row r="190" ht="14.25" customHeight="1">
      <c r="A190" s="134"/>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row>
    <row r="191" ht="14.25" customHeight="1">
      <c r="A191" s="134"/>
      <c r="B191" s="95"/>
      <c r="C191" s="95"/>
      <c r="D191" s="95"/>
      <c r="E191" s="95"/>
      <c r="F191" s="95"/>
      <c r="G191" s="95"/>
      <c r="H191" s="95"/>
      <c r="I191" s="95"/>
      <c r="J191" s="95"/>
      <c r="K191" s="95"/>
      <c r="L191" s="95"/>
      <c r="M191" s="95"/>
      <c r="N191" s="95"/>
      <c r="O191" s="95"/>
      <c r="P191" s="95"/>
      <c r="Q191" s="95"/>
      <c r="R191" s="95"/>
      <c r="S191" s="95"/>
      <c r="T191" s="95"/>
      <c r="U191" s="95"/>
      <c r="V191" s="95"/>
      <c r="W191" s="95"/>
      <c r="X191" s="95"/>
      <c r="Y191" s="95"/>
    </row>
    <row r="192" ht="14.25" customHeight="1">
      <c r="A192" s="134"/>
      <c r="B192" s="95"/>
      <c r="C192" s="95"/>
      <c r="D192" s="95"/>
      <c r="E192" s="95"/>
      <c r="F192" s="95"/>
      <c r="G192" s="95"/>
      <c r="H192" s="95"/>
      <c r="I192" s="95"/>
      <c r="J192" s="95"/>
      <c r="K192" s="95"/>
      <c r="L192" s="95"/>
      <c r="M192" s="95"/>
      <c r="N192" s="95"/>
      <c r="O192" s="95"/>
      <c r="P192" s="95"/>
      <c r="Q192" s="95"/>
      <c r="R192" s="95"/>
      <c r="S192" s="95"/>
      <c r="T192" s="95"/>
      <c r="U192" s="95"/>
      <c r="V192" s="95"/>
      <c r="W192" s="95"/>
      <c r="X192" s="95"/>
      <c r="Y192" s="95"/>
    </row>
    <row r="193" ht="14.25" customHeight="1">
      <c r="A193" s="134"/>
      <c r="B193" s="95"/>
      <c r="C193" s="95"/>
      <c r="D193" s="95"/>
      <c r="E193" s="95"/>
      <c r="F193" s="95"/>
      <c r="G193" s="95"/>
      <c r="H193" s="95"/>
      <c r="I193" s="95"/>
      <c r="J193" s="95"/>
      <c r="K193" s="95"/>
      <c r="L193" s="95"/>
      <c r="M193" s="95"/>
      <c r="N193" s="95"/>
      <c r="O193" s="95"/>
      <c r="P193" s="95"/>
      <c r="Q193" s="95"/>
      <c r="R193" s="95"/>
      <c r="S193" s="95"/>
      <c r="T193" s="95"/>
      <c r="U193" s="95"/>
      <c r="V193" s="95"/>
      <c r="W193" s="95"/>
      <c r="X193" s="95"/>
      <c r="Y193" s="95"/>
    </row>
    <row r="194" ht="14.25" customHeight="1">
      <c r="A194" s="134"/>
      <c r="B194" s="95"/>
      <c r="C194" s="95"/>
      <c r="D194" s="95"/>
      <c r="E194" s="95"/>
      <c r="F194" s="95"/>
      <c r="G194" s="95"/>
      <c r="H194" s="95"/>
      <c r="I194" s="95"/>
      <c r="J194" s="95"/>
      <c r="K194" s="95"/>
      <c r="L194" s="95"/>
      <c r="M194" s="95"/>
      <c r="N194" s="95"/>
      <c r="O194" s="95"/>
      <c r="P194" s="95"/>
      <c r="Q194" s="95"/>
      <c r="R194" s="95"/>
      <c r="S194" s="95"/>
      <c r="T194" s="95"/>
      <c r="U194" s="95"/>
      <c r="V194" s="95"/>
      <c r="W194" s="95"/>
      <c r="X194" s="95"/>
      <c r="Y194" s="95"/>
    </row>
    <row r="195" ht="14.25" customHeight="1">
      <c r="A195" s="134"/>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row>
    <row r="196" ht="14.25" customHeight="1">
      <c r="A196" s="134"/>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row>
    <row r="197" ht="14.25" customHeight="1">
      <c r="A197" s="134"/>
      <c r="B197" s="95"/>
      <c r="C197" s="95"/>
      <c r="D197" s="95"/>
      <c r="E197" s="95"/>
      <c r="F197" s="95"/>
      <c r="G197" s="95"/>
      <c r="H197" s="95"/>
      <c r="I197" s="95"/>
      <c r="J197" s="95"/>
      <c r="K197" s="95"/>
      <c r="L197" s="95"/>
      <c r="M197" s="95"/>
      <c r="N197" s="95"/>
      <c r="O197" s="95"/>
      <c r="P197" s="95"/>
      <c r="Q197" s="95"/>
      <c r="R197" s="95"/>
      <c r="S197" s="95"/>
      <c r="T197" s="95"/>
      <c r="U197" s="95"/>
      <c r="V197" s="95"/>
      <c r="W197" s="95"/>
      <c r="X197" s="95"/>
      <c r="Y197" s="95"/>
    </row>
    <row r="198" ht="14.25" customHeight="1">
      <c r="A198" s="134"/>
      <c r="B198" s="95"/>
      <c r="C198" s="95"/>
      <c r="D198" s="95"/>
      <c r="E198" s="95"/>
      <c r="F198" s="95"/>
      <c r="G198" s="95"/>
      <c r="H198" s="95"/>
      <c r="I198" s="95"/>
      <c r="J198" s="95"/>
      <c r="K198" s="95"/>
      <c r="L198" s="95"/>
      <c r="M198" s="95"/>
      <c r="N198" s="95"/>
      <c r="O198" s="95"/>
      <c r="P198" s="95"/>
      <c r="Q198" s="95"/>
      <c r="R198" s="95"/>
      <c r="S198" s="95"/>
      <c r="T198" s="95"/>
      <c r="U198" s="95"/>
      <c r="V198" s="95"/>
      <c r="W198" s="95"/>
      <c r="X198" s="95"/>
      <c r="Y198" s="95"/>
    </row>
    <row r="199" ht="14.25" customHeight="1">
      <c r="A199" s="134"/>
      <c r="B199" s="95"/>
      <c r="C199" s="95"/>
      <c r="D199" s="95"/>
      <c r="E199" s="95"/>
      <c r="F199" s="95"/>
      <c r="G199" s="95"/>
      <c r="H199" s="95"/>
      <c r="I199" s="95"/>
      <c r="J199" s="95"/>
      <c r="K199" s="95"/>
      <c r="L199" s="95"/>
      <c r="M199" s="95"/>
      <c r="N199" s="95"/>
      <c r="O199" s="95"/>
      <c r="P199" s="95"/>
      <c r="Q199" s="95"/>
      <c r="R199" s="95"/>
      <c r="S199" s="95"/>
      <c r="T199" s="95"/>
      <c r="U199" s="95"/>
      <c r="V199" s="95"/>
      <c r="W199" s="95"/>
      <c r="X199" s="95"/>
      <c r="Y199" s="95"/>
    </row>
    <row r="200" ht="14.25" customHeight="1">
      <c r="A200" s="134"/>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row>
    <row r="201" ht="14.25" customHeight="1">
      <c r="A201" s="134"/>
      <c r="B201" s="95"/>
      <c r="C201" s="95"/>
      <c r="D201" s="95"/>
      <c r="E201" s="95"/>
      <c r="F201" s="95"/>
      <c r="G201" s="95"/>
      <c r="H201" s="95"/>
      <c r="I201" s="95"/>
      <c r="J201" s="95"/>
      <c r="K201" s="95"/>
      <c r="L201" s="95"/>
      <c r="M201" s="95"/>
      <c r="N201" s="95"/>
      <c r="O201" s="95"/>
      <c r="P201" s="95"/>
      <c r="Q201" s="95"/>
      <c r="R201" s="95"/>
      <c r="S201" s="95"/>
      <c r="T201" s="95"/>
      <c r="U201" s="95"/>
      <c r="V201" s="95"/>
      <c r="W201" s="95"/>
      <c r="X201" s="95"/>
      <c r="Y201" s="95"/>
    </row>
    <row r="202" ht="14.25" customHeight="1">
      <c r="A202" s="134"/>
      <c r="B202" s="95"/>
      <c r="C202" s="95"/>
      <c r="D202" s="95"/>
      <c r="E202" s="95"/>
      <c r="F202" s="95"/>
      <c r="G202" s="95"/>
      <c r="H202" s="95"/>
      <c r="I202" s="95"/>
      <c r="J202" s="95"/>
      <c r="K202" s="95"/>
      <c r="L202" s="95"/>
      <c r="M202" s="95"/>
      <c r="N202" s="95"/>
      <c r="O202" s="95"/>
      <c r="P202" s="95"/>
      <c r="Q202" s="95"/>
      <c r="R202" s="95"/>
      <c r="S202" s="95"/>
      <c r="T202" s="95"/>
      <c r="U202" s="95"/>
      <c r="V202" s="95"/>
      <c r="W202" s="95"/>
      <c r="X202" s="95"/>
      <c r="Y202" s="95"/>
    </row>
    <row r="203" ht="14.25" customHeight="1">
      <c r="A203" s="134"/>
      <c r="B203" s="95"/>
      <c r="C203" s="95"/>
      <c r="D203" s="95"/>
      <c r="E203" s="95"/>
      <c r="F203" s="95"/>
      <c r="G203" s="95"/>
      <c r="H203" s="95"/>
      <c r="I203" s="95"/>
      <c r="J203" s="95"/>
      <c r="K203" s="95"/>
      <c r="L203" s="95"/>
      <c r="M203" s="95"/>
      <c r="N203" s="95"/>
      <c r="O203" s="95"/>
      <c r="P203" s="95"/>
      <c r="Q203" s="95"/>
      <c r="R203" s="95"/>
      <c r="S203" s="95"/>
      <c r="T203" s="95"/>
      <c r="U203" s="95"/>
      <c r="V203" s="95"/>
      <c r="W203" s="95"/>
      <c r="X203" s="95"/>
      <c r="Y203" s="95"/>
    </row>
    <row r="204" ht="14.25" customHeight="1">
      <c r="A204" s="134"/>
      <c r="B204" s="95"/>
      <c r="C204" s="95"/>
      <c r="D204" s="95"/>
      <c r="E204" s="95"/>
      <c r="F204" s="95"/>
      <c r="G204" s="95"/>
      <c r="H204" s="95"/>
      <c r="I204" s="95"/>
      <c r="J204" s="95"/>
      <c r="K204" s="95"/>
      <c r="L204" s="95"/>
      <c r="M204" s="95"/>
      <c r="N204" s="95"/>
      <c r="O204" s="95"/>
      <c r="P204" s="95"/>
      <c r="Q204" s="95"/>
      <c r="R204" s="95"/>
      <c r="S204" s="95"/>
      <c r="T204" s="95"/>
      <c r="U204" s="95"/>
      <c r="V204" s="95"/>
      <c r="W204" s="95"/>
      <c r="X204" s="95"/>
      <c r="Y204" s="95"/>
    </row>
    <row r="205" ht="14.25" customHeight="1">
      <c r="A205" s="134"/>
      <c r="B205" s="95"/>
      <c r="C205" s="95"/>
      <c r="D205" s="95"/>
      <c r="E205" s="95"/>
      <c r="F205" s="95"/>
      <c r="G205" s="95"/>
      <c r="H205" s="95"/>
      <c r="I205" s="95"/>
      <c r="J205" s="95"/>
      <c r="K205" s="95"/>
      <c r="L205" s="95"/>
      <c r="M205" s="95"/>
      <c r="N205" s="95"/>
      <c r="O205" s="95"/>
      <c r="P205" s="95"/>
      <c r="Q205" s="95"/>
      <c r="R205" s="95"/>
      <c r="S205" s="95"/>
      <c r="T205" s="95"/>
      <c r="U205" s="95"/>
      <c r="V205" s="95"/>
      <c r="W205" s="95"/>
      <c r="X205" s="95"/>
      <c r="Y205" s="95"/>
    </row>
    <row r="206" ht="14.25" customHeight="1">
      <c r="A206" s="134"/>
      <c r="B206" s="95"/>
      <c r="C206" s="95"/>
      <c r="D206" s="95"/>
      <c r="E206" s="95"/>
      <c r="F206" s="95"/>
      <c r="G206" s="95"/>
      <c r="H206" s="95"/>
      <c r="I206" s="95"/>
      <c r="J206" s="95"/>
      <c r="K206" s="95"/>
      <c r="L206" s="95"/>
      <c r="M206" s="95"/>
      <c r="N206" s="95"/>
      <c r="O206" s="95"/>
      <c r="P206" s="95"/>
      <c r="Q206" s="95"/>
      <c r="R206" s="95"/>
      <c r="S206" s="95"/>
      <c r="T206" s="95"/>
      <c r="U206" s="95"/>
      <c r="V206" s="95"/>
      <c r="W206" s="95"/>
      <c r="X206" s="95"/>
      <c r="Y206" s="95"/>
    </row>
    <row r="207" ht="14.25" customHeight="1">
      <c r="A207" s="134"/>
      <c r="B207" s="95"/>
      <c r="C207" s="95"/>
      <c r="D207" s="95"/>
      <c r="E207" s="95"/>
      <c r="F207" s="95"/>
      <c r="G207" s="95"/>
      <c r="H207" s="95"/>
      <c r="I207" s="95"/>
      <c r="J207" s="95"/>
      <c r="K207" s="95"/>
      <c r="L207" s="95"/>
      <c r="M207" s="95"/>
      <c r="N207" s="95"/>
      <c r="O207" s="95"/>
      <c r="P207" s="95"/>
      <c r="Q207" s="95"/>
      <c r="R207" s="95"/>
      <c r="S207" s="95"/>
      <c r="T207" s="95"/>
      <c r="U207" s="95"/>
      <c r="V207" s="95"/>
      <c r="W207" s="95"/>
      <c r="X207" s="95"/>
      <c r="Y207" s="95"/>
    </row>
    <row r="208" ht="14.25" customHeight="1">
      <c r="A208" s="134"/>
      <c r="B208" s="95"/>
      <c r="C208" s="95"/>
      <c r="D208" s="95"/>
      <c r="E208" s="95"/>
      <c r="F208" s="95"/>
      <c r="G208" s="95"/>
      <c r="H208" s="95"/>
      <c r="I208" s="95"/>
      <c r="J208" s="95"/>
      <c r="K208" s="95"/>
      <c r="L208" s="95"/>
      <c r="M208" s="95"/>
      <c r="N208" s="95"/>
      <c r="O208" s="95"/>
      <c r="P208" s="95"/>
      <c r="Q208" s="95"/>
      <c r="R208" s="95"/>
      <c r="S208" s="95"/>
      <c r="T208" s="95"/>
      <c r="U208" s="95"/>
      <c r="V208" s="95"/>
      <c r="W208" s="95"/>
      <c r="X208" s="95"/>
      <c r="Y208" s="95"/>
    </row>
    <row r="209" ht="14.25" customHeight="1">
      <c r="A209" s="134"/>
      <c r="B209" s="95"/>
      <c r="C209" s="95"/>
      <c r="D209" s="95"/>
      <c r="E209" s="95"/>
      <c r="F209" s="95"/>
      <c r="G209" s="95"/>
      <c r="H209" s="95"/>
      <c r="I209" s="95"/>
      <c r="J209" s="95"/>
      <c r="K209" s="95"/>
      <c r="L209" s="95"/>
      <c r="M209" s="95"/>
      <c r="N209" s="95"/>
      <c r="O209" s="95"/>
      <c r="P209" s="95"/>
      <c r="Q209" s="95"/>
      <c r="R209" s="95"/>
      <c r="S209" s="95"/>
      <c r="T209" s="95"/>
      <c r="U209" s="95"/>
      <c r="V209" s="95"/>
      <c r="W209" s="95"/>
      <c r="X209" s="95"/>
      <c r="Y209" s="95"/>
    </row>
    <row r="210" ht="14.25" customHeight="1">
      <c r="A210" s="134"/>
      <c r="B210" s="95"/>
      <c r="C210" s="95"/>
      <c r="D210" s="95"/>
      <c r="E210" s="95"/>
      <c r="F210" s="95"/>
      <c r="G210" s="95"/>
      <c r="H210" s="95"/>
      <c r="I210" s="95"/>
      <c r="J210" s="95"/>
      <c r="K210" s="95"/>
      <c r="L210" s="95"/>
      <c r="M210" s="95"/>
      <c r="N210" s="95"/>
      <c r="O210" s="95"/>
      <c r="P210" s="95"/>
      <c r="Q210" s="95"/>
      <c r="R210" s="95"/>
      <c r="S210" s="95"/>
      <c r="T210" s="95"/>
      <c r="U210" s="95"/>
      <c r="V210" s="95"/>
      <c r="W210" s="95"/>
      <c r="X210" s="95"/>
      <c r="Y210" s="95"/>
    </row>
    <row r="211" ht="14.25" customHeight="1">
      <c r="A211" s="134"/>
      <c r="B211" s="95"/>
      <c r="C211" s="95"/>
      <c r="D211" s="95"/>
      <c r="E211" s="95"/>
      <c r="F211" s="95"/>
      <c r="G211" s="95"/>
      <c r="H211" s="95"/>
      <c r="I211" s="95"/>
      <c r="J211" s="95"/>
      <c r="K211" s="95"/>
      <c r="L211" s="95"/>
      <c r="M211" s="95"/>
      <c r="N211" s="95"/>
      <c r="O211" s="95"/>
      <c r="P211" s="95"/>
      <c r="Q211" s="95"/>
      <c r="R211" s="95"/>
      <c r="S211" s="95"/>
      <c r="T211" s="95"/>
      <c r="U211" s="95"/>
      <c r="V211" s="95"/>
      <c r="W211" s="95"/>
      <c r="X211" s="95"/>
      <c r="Y211" s="95"/>
    </row>
    <row r="212" ht="14.25" customHeight="1">
      <c r="A212" s="134"/>
      <c r="B212" s="95"/>
      <c r="C212" s="95"/>
      <c r="D212" s="95"/>
      <c r="E212" s="95"/>
      <c r="F212" s="95"/>
      <c r="G212" s="95"/>
      <c r="H212" s="95"/>
      <c r="I212" s="95"/>
      <c r="J212" s="95"/>
      <c r="K212" s="95"/>
      <c r="L212" s="95"/>
      <c r="M212" s="95"/>
      <c r="N212" s="95"/>
      <c r="O212" s="95"/>
      <c r="P212" s="95"/>
      <c r="Q212" s="95"/>
      <c r="R212" s="95"/>
      <c r="S212" s="95"/>
      <c r="T212" s="95"/>
      <c r="U212" s="95"/>
      <c r="V212" s="95"/>
      <c r="W212" s="95"/>
      <c r="X212" s="95"/>
      <c r="Y212" s="95"/>
    </row>
    <row r="213" ht="14.25" customHeight="1">
      <c r="A213" s="134"/>
      <c r="B213" s="95"/>
      <c r="C213" s="95"/>
      <c r="D213" s="95"/>
      <c r="E213" s="95"/>
      <c r="F213" s="95"/>
      <c r="G213" s="95"/>
      <c r="H213" s="95"/>
      <c r="I213" s="95"/>
      <c r="J213" s="95"/>
      <c r="K213" s="95"/>
      <c r="L213" s="95"/>
      <c r="M213" s="95"/>
      <c r="N213" s="95"/>
      <c r="O213" s="95"/>
      <c r="P213" s="95"/>
      <c r="Q213" s="95"/>
      <c r="R213" s="95"/>
      <c r="S213" s="95"/>
      <c r="T213" s="95"/>
      <c r="U213" s="95"/>
      <c r="V213" s="95"/>
      <c r="W213" s="95"/>
      <c r="X213" s="95"/>
      <c r="Y213" s="95"/>
    </row>
    <row r="214" ht="14.25" customHeight="1">
      <c r="A214" s="134"/>
      <c r="B214" s="95"/>
      <c r="C214" s="95"/>
      <c r="D214" s="95"/>
      <c r="E214" s="95"/>
      <c r="F214" s="95"/>
      <c r="G214" s="95"/>
      <c r="H214" s="95"/>
      <c r="I214" s="95"/>
      <c r="J214" s="95"/>
      <c r="K214" s="95"/>
      <c r="L214" s="95"/>
      <c r="M214" s="95"/>
      <c r="N214" s="95"/>
      <c r="O214" s="95"/>
      <c r="P214" s="95"/>
      <c r="Q214" s="95"/>
      <c r="R214" s="95"/>
      <c r="S214" s="95"/>
      <c r="T214" s="95"/>
      <c r="U214" s="95"/>
      <c r="V214" s="95"/>
      <c r="W214" s="95"/>
      <c r="X214" s="95"/>
      <c r="Y214" s="95"/>
    </row>
    <row r="215" ht="14.25" customHeight="1">
      <c r="A215" s="134"/>
      <c r="B215" s="95"/>
      <c r="C215" s="95"/>
      <c r="D215" s="95"/>
      <c r="E215" s="95"/>
      <c r="F215" s="95"/>
      <c r="G215" s="95"/>
      <c r="H215" s="95"/>
      <c r="I215" s="95"/>
      <c r="J215" s="95"/>
      <c r="K215" s="95"/>
      <c r="L215" s="95"/>
      <c r="M215" s="95"/>
      <c r="N215" s="95"/>
      <c r="O215" s="95"/>
      <c r="P215" s="95"/>
      <c r="Q215" s="95"/>
      <c r="R215" s="95"/>
      <c r="S215" s="95"/>
      <c r="T215" s="95"/>
      <c r="U215" s="95"/>
      <c r="V215" s="95"/>
      <c r="W215" s="95"/>
      <c r="X215" s="95"/>
      <c r="Y215" s="95"/>
    </row>
    <row r="216" ht="14.25" customHeight="1">
      <c r="A216" s="134"/>
      <c r="B216" s="95"/>
      <c r="C216" s="95"/>
      <c r="D216" s="95"/>
      <c r="E216" s="95"/>
      <c r="F216" s="95"/>
      <c r="G216" s="95"/>
      <c r="H216" s="95"/>
      <c r="I216" s="95"/>
      <c r="J216" s="95"/>
      <c r="K216" s="95"/>
      <c r="L216" s="95"/>
      <c r="M216" s="95"/>
      <c r="N216" s="95"/>
      <c r="O216" s="95"/>
      <c r="P216" s="95"/>
      <c r="Q216" s="95"/>
      <c r="R216" s="95"/>
      <c r="S216" s="95"/>
      <c r="T216" s="95"/>
      <c r="U216" s="95"/>
      <c r="V216" s="95"/>
      <c r="W216" s="95"/>
      <c r="X216" s="95"/>
      <c r="Y216" s="95"/>
    </row>
    <row r="217" ht="14.25" customHeight="1">
      <c r="A217" s="134"/>
      <c r="B217" s="95"/>
      <c r="C217" s="95"/>
      <c r="D217" s="95"/>
      <c r="E217" s="95"/>
      <c r="F217" s="95"/>
      <c r="G217" s="95"/>
      <c r="H217" s="95"/>
      <c r="I217" s="95"/>
      <c r="J217" s="95"/>
      <c r="K217" s="95"/>
      <c r="L217" s="95"/>
      <c r="M217" s="95"/>
      <c r="N217" s="95"/>
      <c r="O217" s="95"/>
      <c r="P217" s="95"/>
      <c r="Q217" s="95"/>
      <c r="R217" s="95"/>
      <c r="S217" s="95"/>
      <c r="T217" s="95"/>
      <c r="U217" s="95"/>
      <c r="V217" s="95"/>
      <c r="W217" s="95"/>
      <c r="X217" s="95"/>
      <c r="Y217" s="95"/>
    </row>
    <row r="218" ht="14.25" customHeight="1">
      <c r="A218" s="134"/>
      <c r="B218" s="95"/>
      <c r="C218" s="95"/>
      <c r="D218" s="95"/>
      <c r="E218" s="95"/>
      <c r="F218" s="95"/>
      <c r="G218" s="95"/>
      <c r="H218" s="95"/>
      <c r="I218" s="95"/>
      <c r="J218" s="95"/>
      <c r="K218" s="95"/>
      <c r="L218" s="95"/>
      <c r="M218" s="95"/>
      <c r="N218" s="95"/>
      <c r="O218" s="95"/>
      <c r="P218" s="95"/>
      <c r="Q218" s="95"/>
      <c r="R218" s="95"/>
      <c r="S218" s="95"/>
      <c r="T218" s="95"/>
      <c r="U218" s="95"/>
      <c r="V218" s="95"/>
      <c r="W218" s="95"/>
      <c r="X218" s="95"/>
      <c r="Y218" s="95"/>
    </row>
    <row r="219" ht="14.25" customHeight="1">
      <c r="A219" s="134"/>
      <c r="B219" s="95"/>
      <c r="C219" s="95"/>
      <c r="D219" s="95"/>
      <c r="E219" s="95"/>
      <c r="F219" s="95"/>
      <c r="G219" s="95"/>
      <c r="H219" s="95"/>
      <c r="I219" s="95"/>
      <c r="J219" s="95"/>
      <c r="K219" s="95"/>
      <c r="L219" s="95"/>
      <c r="M219" s="95"/>
      <c r="N219" s="95"/>
      <c r="O219" s="95"/>
      <c r="P219" s="95"/>
      <c r="Q219" s="95"/>
      <c r="R219" s="95"/>
      <c r="S219" s="95"/>
      <c r="T219" s="95"/>
      <c r="U219" s="95"/>
      <c r="V219" s="95"/>
      <c r="W219" s="95"/>
      <c r="X219" s="95"/>
      <c r="Y219" s="95"/>
    </row>
    <row r="220" ht="14.25" customHeight="1">
      <c r="A220" s="134"/>
      <c r="B220" s="95"/>
      <c r="C220" s="95"/>
      <c r="D220" s="95"/>
      <c r="E220" s="95"/>
      <c r="F220" s="95"/>
      <c r="G220" s="95"/>
      <c r="H220" s="95"/>
      <c r="I220" s="95"/>
      <c r="J220" s="95"/>
      <c r="K220" s="95"/>
      <c r="L220" s="95"/>
      <c r="M220" s="95"/>
      <c r="N220" s="95"/>
      <c r="O220" s="95"/>
      <c r="P220" s="95"/>
      <c r="Q220" s="95"/>
      <c r="R220" s="95"/>
      <c r="S220" s="95"/>
      <c r="T220" s="95"/>
      <c r="U220" s="95"/>
      <c r="V220" s="95"/>
      <c r="W220" s="95"/>
      <c r="X220" s="95"/>
      <c r="Y220" s="95"/>
    </row>
    <row r="221" ht="14.25" customHeight="1">
      <c r="A221" s="134"/>
      <c r="B221" s="95"/>
      <c r="C221" s="95"/>
      <c r="D221" s="95"/>
      <c r="E221" s="95"/>
      <c r="F221" s="95"/>
      <c r="G221" s="95"/>
      <c r="H221" s="95"/>
      <c r="I221" s="95"/>
      <c r="J221" s="95"/>
      <c r="K221" s="95"/>
      <c r="L221" s="95"/>
      <c r="M221" s="95"/>
      <c r="N221" s="95"/>
      <c r="O221" s="95"/>
      <c r="P221" s="95"/>
      <c r="Q221" s="95"/>
      <c r="R221" s="95"/>
      <c r="S221" s="95"/>
      <c r="T221" s="95"/>
      <c r="U221" s="95"/>
      <c r="V221" s="95"/>
      <c r="W221" s="95"/>
      <c r="X221" s="95"/>
      <c r="Y221" s="95"/>
    </row>
    <row r="222" ht="14.25" customHeight="1">
      <c r="A222" s="134"/>
      <c r="B222" s="95"/>
      <c r="C222" s="95"/>
      <c r="D222" s="95"/>
      <c r="E222" s="95"/>
      <c r="F222" s="95"/>
      <c r="G222" s="95"/>
      <c r="H222" s="95"/>
      <c r="I222" s="95"/>
      <c r="J222" s="95"/>
      <c r="K222" s="95"/>
      <c r="L222" s="95"/>
      <c r="M222" s="95"/>
      <c r="N222" s="95"/>
      <c r="O222" s="95"/>
      <c r="P222" s="95"/>
      <c r="Q222" s="95"/>
      <c r="R222" s="95"/>
      <c r="S222" s="95"/>
      <c r="T222" s="95"/>
      <c r="U222" s="95"/>
      <c r="V222" s="95"/>
      <c r="W222" s="95"/>
      <c r="X222" s="95"/>
      <c r="Y222" s="95"/>
    </row>
    <row r="223" ht="14.25" customHeight="1">
      <c r="A223" s="134"/>
      <c r="B223" s="95"/>
      <c r="C223" s="95"/>
      <c r="D223" s="95"/>
      <c r="E223" s="95"/>
      <c r="F223" s="95"/>
      <c r="G223" s="95"/>
      <c r="H223" s="95"/>
      <c r="I223" s="95"/>
      <c r="J223" s="95"/>
      <c r="K223" s="95"/>
      <c r="L223" s="95"/>
      <c r="M223" s="95"/>
      <c r="N223" s="95"/>
      <c r="O223" s="95"/>
      <c r="P223" s="95"/>
      <c r="Q223" s="95"/>
      <c r="R223" s="95"/>
      <c r="S223" s="95"/>
      <c r="T223" s="95"/>
      <c r="U223" s="95"/>
      <c r="V223" s="95"/>
      <c r="W223" s="95"/>
      <c r="X223" s="95"/>
      <c r="Y223" s="95"/>
    </row>
    <row r="224" ht="14.25" customHeight="1">
      <c r="A224" s="134"/>
      <c r="B224" s="95"/>
      <c r="C224" s="95"/>
      <c r="D224" s="95"/>
      <c r="E224" s="95"/>
      <c r="F224" s="95"/>
      <c r="G224" s="95"/>
      <c r="H224" s="95"/>
      <c r="I224" s="95"/>
      <c r="J224" s="95"/>
      <c r="K224" s="95"/>
      <c r="L224" s="95"/>
      <c r="M224" s="95"/>
      <c r="N224" s="95"/>
      <c r="O224" s="95"/>
      <c r="P224" s="95"/>
      <c r="Q224" s="95"/>
      <c r="R224" s="95"/>
      <c r="S224" s="95"/>
      <c r="T224" s="95"/>
      <c r="U224" s="95"/>
      <c r="V224" s="95"/>
      <c r="W224" s="95"/>
      <c r="X224" s="95"/>
      <c r="Y224" s="95"/>
    </row>
    <row r="225" ht="14.25" customHeight="1">
      <c r="A225" s="134"/>
      <c r="B225" s="95"/>
      <c r="C225" s="95"/>
      <c r="D225" s="95"/>
      <c r="E225" s="95"/>
      <c r="F225" s="95"/>
      <c r="G225" s="95"/>
      <c r="H225" s="95"/>
      <c r="I225" s="95"/>
      <c r="J225" s="95"/>
      <c r="K225" s="95"/>
      <c r="L225" s="95"/>
      <c r="M225" s="95"/>
      <c r="N225" s="95"/>
      <c r="O225" s="95"/>
      <c r="P225" s="95"/>
      <c r="Q225" s="95"/>
      <c r="R225" s="95"/>
      <c r="S225" s="95"/>
      <c r="T225" s="95"/>
      <c r="U225" s="95"/>
      <c r="V225" s="95"/>
      <c r="W225" s="95"/>
      <c r="X225" s="95"/>
      <c r="Y225" s="95"/>
    </row>
    <row r="226" ht="14.25" customHeight="1">
      <c r="A226" s="134"/>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row>
    <row r="227" ht="14.25" customHeight="1">
      <c r="A227" s="134"/>
      <c r="B227" s="95"/>
      <c r="C227" s="95"/>
      <c r="D227" s="95"/>
      <c r="E227" s="95"/>
      <c r="F227" s="95"/>
      <c r="G227" s="95"/>
      <c r="H227" s="95"/>
      <c r="I227" s="95"/>
      <c r="J227" s="95"/>
      <c r="K227" s="95"/>
      <c r="L227" s="95"/>
      <c r="M227" s="95"/>
      <c r="N227" s="95"/>
      <c r="O227" s="95"/>
      <c r="P227" s="95"/>
      <c r="Q227" s="95"/>
      <c r="R227" s="95"/>
      <c r="S227" s="95"/>
      <c r="T227" s="95"/>
      <c r="U227" s="95"/>
      <c r="V227" s="95"/>
      <c r="W227" s="95"/>
      <c r="X227" s="95"/>
      <c r="Y227" s="95"/>
    </row>
    <row r="228" ht="14.25" customHeight="1">
      <c r="A228" s="134"/>
      <c r="B228" s="95"/>
      <c r="C228" s="95"/>
      <c r="D228" s="95"/>
      <c r="E228" s="95"/>
      <c r="F228" s="95"/>
      <c r="G228" s="95"/>
      <c r="H228" s="95"/>
      <c r="I228" s="95"/>
      <c r="J228" s="95"/>
      <c r="K228" s="95"/>
      <c r="L228" s="95"/>
      <c r="M228" s="95"/>
      <c r="N228" s="95"/>
      <c r="O228" s="95"/>
      <c r="P228" s="95"/>
      <c r="Q228" s="95"/>
      <c r="R228" s="95"/>
      <c r="S228" s="95"/>
      <c r="T228" s="95"/>
      <c r="U228" s="95"/>
      <c r="V228" s="95"/>
      <c r="W228" s="95"/>
      <c r="X228" s="95"/>
      <c r="Y228" s="95"/>
    </row>
    <row r="229" ht="14.25" customHeight="1">
      <c r="A229" s="134"/>
      <c r="B229" s="95"/>
      <c r="C229" s="95"/>
      <c r="D229" s="95"/>
      <c r="E229" s="95"/>
      <c r="F229" s="95"/>
      <c r="G229" s="95"/>
      <c r="H229" s="95"/>
      <c r="I229" s="95"/>
      <c r="J229" s="95"/>
      <c r="K229" s="95"/>
      <c r="L229" s="95"/>
      <c r="M229" s="95"/>
      <c r="N229" s="95"/>
      <c r="O229" s="95"/>
      <c r="P229" s="95"/>
      <c r="Q229" s="95"/>
      <c r="R229" s="95"/>
      <c r="S229" s="95"/>
      <c r="T229" s="95"/>
      <c r="U229" s="95"/>
      <c r="V229" s="95"/>
      <c r="W229" s="95"/>
      <c r="X229" s="95"/>
      <c r="Y229" s="95"/>
    </row>
    <row r="230" ht="14.25" customHeight="1">
      <c r="A230" s="134"/>
      <c r="B230" s="95"/>
      <c r="C230" s="95"/>
      <c r="D230" s="95"/>
      <c r="E230" s="95"/>
      <c r="F230" s="95"/>
      <c r="G230" s="95"/>
      <c r="H230" s="95"/>
      <c r="I230" s="95"/>
      <c r="J230" s="95"/>
      <c r="K230" s="95"/>
      <c r="L230" s="95"/>
      <c r="M230" s="95"/>
      <c r="N230" s="95"/>
      <c r="O230" s="95"/>
      <c r="P230" s="95"/>
      <c r="Q230" s="95"/>
      <c r="R230" s="95"/>
      <c r="S230" s="95"/>
      <c r="T230" s="95"/>
      <c r="U230" s="95"/>
      <c r="V230" s="95"/>
      <c r="W230" s="95"/>
      <c r="X230" s="95"/>
      <c r="Y230" s="95"/>
    </row>
    <row r="231" ht="14.25" customHeight="1">
      <c r="A231" s="134"/>
      <c r="B231" s="95"/>
      <c r="C231" s="95"/>
      <c r="D231" s="95"/>
      <c r="E231" s="95"/>
      <c r="F231" s="95"/>
      <c r="G231" s="95"/>
      <c r="H231" s="95"/>
      <c r="I231" s="95"/>
      <c r="J231" s="95"/>
      <c r="K231" s="95"/>
      <c r="L231" s="95"/>
      <c r="M231" s="95"/>
      <c r="N231" s="95"/>
      <c r="O231" s="95"/>
      <c r="P231" s="95"/>
      <c r="Q231" s="95"/>
      <c r="R231" s="95"/>
      <c r="S231" s="95"/>
      <c r="T231" s="95"/>
      <c r="U231" s="95"/>
      <c r="V231" s="95"/>
      <c r="W231" s="95"/>
      <c r="X231" s="95"/>
      <c r="Y231" s="95"/>
    </row>
    <row r="232" ht="14.25" customHeight="1">
      <c r="A232" s="134"/>
      <c r="B232" s="95"/>
      <c r="C232" s="95"/>
      <c r="D232" s="95"/>
      <c r="E232" s="95"/>
      <c r="F232" s="95"/>
      <c r="G232" s="95"/>
      <c r="H232" s="95"/>
      <c r="I232" s="95"/>
      <c r="J232" s="95"/>
      <c r="K232" s="95"/>
      <c r="L232" s="95"/>
      <c r="M232" s="95"/>
      <c r="N232" s="95"/>
      <c r="O232" s="95"/>
      <c r="P232" s="95"/>
      <c r="Q232" s="95"/>
      <c r="R232" s="95"/>
      <c r="S232" s="95"/>
      <c r="T232" s="95"/>
      <c r="U232" s="95"/>
      <c r="V232" s="95"/>
      <c r="W232" s="95"/>
      <c r="X232" s="95"/>
      <c r="Y232" s="95"/>
    </row>
    <row r="233" ht="14.25" customHeight="1">
      <c r="A233" s="134"/>
      <c r="B233" s="95"/>
      <c r="C233" s="95"/>
      <c r="D233" s="95"/>
      <c r="E233" s="95"/>
      <c r="F233" s="95"/>
      <c r="G233" s="95"/>
      <c r="H233" s="95"/>
      <c r="I233" s="95"/>
      <c r="J233" s="95"/>
      <c r="K233" s="95"/>
      <c r="L233" s="95"/>
      <c r="M233" s="95"/>
      <c r="N233" s="95"/>
      <c r="O233" s="95"/>
      <c r="P233" s="95"/>
      <c r="Q233" s="95"/>
      <c r="R233" s="95"/>
      <c r="S233" s="95"/>
      <c r="T233" s="95"/>
      <c r="U233" s="95"/>
      <c r="V233" s="95"/>
      <c r="W233" s="95"/>
      <c r="X233" s="95"/>
      <c r="Y233" s="95"/>
    </row>
    <row r="234" ht="14.25" customHeight="1">
      <c r="A234" s="134"/>
      <c r="B234" s="95"/>
      <c r="C234" s="95"/>
      <c r="D234" s="95"/>
      <c r="E234" s="95"/>
      <c r="F234" s="95"/>
      <c r="G234" s="95"/>
      <c r="H234" s="95"/>
      <c r="I234" s="95"/>
      <c r="J234" s="95"/>
      <c r="K234" s="95"/>
      <c r="L234" s="95"/>
      <c r="M234" s="95"/>
      <c r="N234" s="95"/>
      <c r="O234" s="95"/>
      <c r="P234" s="95"/>
      <c r="Q234" s="95"/>
      <c r="R234" s="95"/>
      <c r="S234" s="95"/>
      <c r="T234" s="95"/>
      <c r="U234" s="95"/>
      <c r="V234" s="95"/>
      <c r="W234" s="95"/>
      <c r="X234" s="95"/>
      <c r="Y234" s="95"/>
    </row>
    <row r="235" ht="14.25" customHeight="1">
      <c r="A235" s="134"/>
      <c r="B235" s="95"/>
      <c r="C235" s="95"/>
      <c r="D235" s="95"/>
      <c r="E235" s="95"/>
      <c r="F235" s="95"/>
      <c r="G235" s="95"/>
      <c r="H235" s="95"/>
      <c r="I235" s="95"/>
      <c r="J235" s="95"/>
      <c r="K235" s="95"/>
      <c r="L235" s="95"/>
      <c r="M235" s="95"/>
      <c r="N235" s="95"/>
      <c r="O235" s="95"/>
      <c r="P235" s="95"/>
      <c r="Q235" s="95"/>
      <c r="R235" s="95"/>
      <c r="S235" s="95"/>
      <c r="T235" s="95"/>
      <c r="U235" s="95"/>
      <c r="V235" s="95"/>
      <c r="W235" s="95"/>
      <c r="X235" s="95"/>
      <c r="Y235" s="95"/>
    </row>
    <row r="236" ht="14.25" customHeight="1">
      <c r="A236" s="134"/>
      <c r="B236" s="95"/>
      <c r="C236" s="95"/>
      <c r="D236" s="95"/>
      <c r="E236" s="95"/>
      <c r="F236" s="95"/>
      <c r="G236" s="95"/>
      <c r="H236" s="95"/>
      <c r="I236" s="95"/>
      <c r="J236" s="95"/>
      <c r="K236" s="95"/>
      <c r="L236" s="95"/>
      <c r="M236" s="95"/>
      <c r="N236" s="95"/>
      <c r="O236" s="95"/>
      <c r="P236" s="95"/>
      <c r="Q236" s="95"/>
      <c r="R236" s="95"/>
      <c r="S236" s="95"/>
      <c r="T236" s="95"/>
      <c r="U236" s="95"/>
      <c r="V236" s="95"/>
      <c r="W236" s="95"/>
      <c r="X236" s="95"/>
      <c r="Y236" s="95"/>
    </row>
    <row r="237" ht="14.25" customHeight="1">
      <c r="A237" s="134"/>
      <c r="B237" s="95"/>
      <c r="C237" s="95"/>
      <c r="D237" s="95"/>
      <c r="E237" s="95"/>
      <c r="F237" s="95"/>
      <c r="G237" s="95"/>
      <c r="H237" s="95"/>
      <c r="I237" s="95"/>
      <c r="J237" s="95"/>
      <c r="K237" s="95"/>
      <c r="L237" s="95"/>
      <c r="M237" s="95"/>
      <c r="N237" s="95"/>
      <c r="O237" s="95"/>
      <c r="P237" s="95"/>
      <c r="Q237" s="95"/>
      <c r="R237" s="95"/>
      <c r="S237" s="95"/>
      <c r="T237" s="95"/>
      <c r="U237" s="95"/>
      <c r="V237" s="95"/>
      <c r="W237" s="95"/>
      <c r="X237" s="95"/>
      <c r="Y237" s="95"/>
    </row>
    <row r="238" ht="14.25" customHeight="1">
      <c r="A238" s="134"/>
      <c r="B238" s="95"/>
      <c r="C238" s="95"/>
      <c r="D238" s="95"/>
      <c r="E238" s="95"/>
      <c r="F238" s="95"/>
      <c r="G238" s="95"/>
      <c r="H238" s="95"/>
      <c r="I238" s="95"/>
      <c r="J238" s="95"/>
      <c r="K238" s="95"/>
      <c r="L238" s="95"/>
      <c r="M238" s="95"/>
      <c r="N238" s="95"/>
      <c r="O238" s="95"/>
      <c r="P238" s="95"/>
      <c r="Q238" s="95"/>
      <c r="R238" s="95"/>
      <c r="S238" s="95"/>
      <c r="T238" s="95"/>
      <c r="U238" s="95"/>
      <c r="V238" s="95"/>
      <c r="W238" s="95"/>
      <c r="X238" s="95"/>
      <c r="Y238" s="95"/>
    </row>
    <row r="239" ht="14.25" customHeight="1">
      <c r="A239" s="134"/>
      <c r="B239" s="95"/>
      <c r="C239" s="95"/>
      <c r="D239" s="95"/>
      <c r="E239" s="95"/>
      <c r="F239" s="95"/>
      <c r="G239" s="95"/>
      <c r="H239" s="95"/>
      <c r="I239" s="95"/>
      <c r="J239" s="95"/>
      <c r="K239" s="95"/>
      <c r="L239" s="95"/>
      <c r="M239" s="95"/>
      <c r="N239" s="95"/>
      <c r="O239" s="95"/>
      <c r="P239" s="95"/>
      <c r="Q239" s="95"/>
      <c r="R239" s="95"/>
      <c r="S239" s="95"/>
      <c r="T239" s="95"/>
      <c r="U239" s="95"/>
      <c r="V239" s="95"/>
      <c r="W239" s="95"/>
      <c r="X239" s="95"/>
      <c r="Y239" s="95"/>
    </row>
    <row r="240" ht="14.25" customHeight="1">
      <c r="A240" s="134"/>
      <c r="B240" s="95"/>
      <c r="C240" s="95"/>
      <c r="D240" s="95"/>
      <c r="E240" s="95"/>
      <c r="F240" s="95"/>
      <c r="G240" s="95"/>
      <c r="H240" s="95"/>
      <c r="I240" s="95"/>
      <c r="J240" s="95"/>
      <c r="K240" s="95"/>
      <c r="L240" s="95"/>
      <c r="M240" s="95"/>
      <c r="N240" s="95"/>
      <c r="O240" s="95"/>
      <c r="P240" s="95"/>
      <c r="Q240" s="95"/>
      <c r="R240" s="95"/>
      <c r="S240" s="95"/>
      <c r="T240" s="95"/>
      <c r="U240" s="95"/>
      <c r="V240" s="95"/>
      <c r="W240" s="95"/>
      <c r="X240" s="95"/>
      <c r="Y240" s="95"/>
    </row>
    <row r="241" ht="14.25" customHeight="1">
      <c r="A241" s="134"/>
      <c r="B241" s="95"/>
      <c r="C241" s="95"/>
      <c r="D241" s="95"/>
      <c r="E241" s="95"/>
      <c r="F241" s="95"/>
      <c r="G241" s="95"/>
      <c r="H241" s="95"/>
      <c r="I241" s="95"/>
      <c r="J241" s="95"/>
      <c r="K241" s="95"/>
      <c r="L241" s="95"/>
      <c r="M241" s="95"/>
      <c r="N241" s="95"/>
      <c r="O241" s="95"/>
      <c r="P241" s="95"/>
      <c r="Q241" s="95"/>
      <c r="R241" s="95"/>
      <c r="S241" s="95"/>
      <c r="T241" s="95"/>
      <c r="U241" s="95"/>
      <c r="V241" s="95"/>
      <c r="W241" s="95"/>
      <c r="X241" s="95"/>
      <c r="Y241" s="95"/>
    </row>
    <row r="242" ht="14.25" customHeight="1">
      <c r="A242" s="134"/>
      <c r="B242" s="95"/>
      <c r="C242" s="95"/>
      <c r="D242" s="95"/>
      <c r="E242" s="95"/>
      <c r="F242" s="95"/>
      <c r="G242" s="95"/>
      <c r="H242" s="95"/>
      <c r="I242" s="95"/>
      <c r="J242" s="95"/>
      <c r="K242" s="95"/>
      <c r="L242" s="95"/>
      <c r="M242" s="95"/>
      <c r="N242" s="95"/>
      <c r="O242" s="95"/>
      <c r="P242" s="95"/>
      <c r="Q242" s="95"/>
      <c r="R242" s="95"/>
      <c r="S242" s="95"/>
      <c r="T242" s="95"/>
      <c r="U242" s="95"/>
      <c r="V242" s="95"/>
      <c r="W242" s="95"/>
      <c r="X242" s="95"/>
      <c r="Y242" s="95"/>
    </row>
    <row r="243" ht="14.25" customHeight="1">
      <c r="A243" s="134"/>
      <c r="B243" s="95"/>
      <c r="C243" s="95"/>
      <c r="D243" s="95"/>
      <c r="E243" s="95"/>
      <c r="F243" s="95"/>
      <c r="G243" s="95"/>
      <c r="H243" s="95"/>
      <c r="I243" s="95"/>
      <c r="J243" s="95"/>
      <c r="K243" s="95"/>
      <c r="L243" s="95"/>
      <c r="M243" s="95"/>
      <c r="N243" s="95"/>
      <c r="O243" s="95"/>
      <c r="P243" s="95"/>
      <c r="Q243" s="95"/>
      <c r="R243" s="95"/>
      <c r="S243" s="95"/>
      <c r="T243" s="95"/>
      <c r="U243" s="95"/>
      <c r="V243" s="95"/>
      <c r="W243" s="95"/>
      <c r="X243" s="95"/>
      <c r="Y243" s="95"/>
    </row>
    <row r="244" ht="14.25" customHeight="1">
      <c r="A244" s="134"/>
      <c r="B244" s="95"/>
      <c r="C244" s="95"/>
      <c r="D244" s="95"/>
      <c r="E244" s="95"/>
      <c r="F244" s="95"/>
      <c r="G244" s="95"/>
      <c r="H244" s="95"/>
      <c r="I244" s="95"/>
      <c r="J244" s="95"/>
      <c r="K244" s="95"/>
      <c r="L244" s="95"/>
      <c r="M244" s="95"/>
      <c r="N244" s="95"/>
      <c r="O244" s="95"/>
      <c r="P244" s="95"/>
      <c r="Q244" s="95"/>
      <c r="R244" s="95"/>
      <c r="S244" s="95"/>
      <c r="T244" s="95"/>
      <c r="U244" s="95"/>
      <c r="V244" s="95"/>
      <c r="W244" s="95"/>
      <c r="X244" s="95"/>
      <c r="Y244" s="95"/>
    </row>
    <row r="245" ht="14.25" customHeight="1">
      <c r="A245" s="134"/>
      <c r="B245" s="95"/>
      <c r="C245" s="95"/>
      <c r="D245" s="95"/>
      <c r="E245" s="95"/>
      <c r="F245" s="95"/>
      <c r="G245" s="95"/>
      <c r="H245" s="95"/>
      <c r="I245" s="95"/>
      <c r="J245" s="95"/>
      <c r="K245" s="95"/>
      <c r="L245" s="95"/>
      <c r="M245" s="95"/>
      <c r="N245" s="95"/>
      <c r="O245" s="95"/>
      <c r="P245" s="95"/>
      <c r="Q245" s="95"/>
      <c r="R245" s="95"/>
      <c r="S245" s="95"/>
      <c r="T245" s="95"/>
      <c r="U245" s="95"/>
      <c r="V245" s="95"/>
      <c r="W245" s="95"/>
      <c r="X245" s="95"/>
      <c r="Y245" s="95"/>
    </row>
    <row r="246" ht="14.25" customHeight="1">
      <c r="A246" s="134"/>
      <c r="B246" s="95"/>
      <c r="C246" s="95"/>
      <c r="D246" s="95"/>
      <c r="E246" s="95"/>
      <c r="F246" s="95"/>
      <c r="G246" s="95"/>
      <c r="H246" s="95"/>
      <c r="I246" s="95"/>
      <c r="J246" s="95"/>
      <c r="K246" s="95"/>
      <c r="L246" s="95"/>
      <c r="M246" s="95"/>
      <c r="N246" s="95"/>
      <c r="O246" s="95"/>
      <c r="P246" s="95"/>
      <c r="Q246" s="95"/>
      <c r="R246" s="95"/>
      <c r="S246" s="95"/>
      <c r="T246" s="95"/>
      <c r="U246" s="95"/>
      <c r="V246" s="95"/>
      <c r="W246" s="95"/>
      <c r="X246" s="95"/>
      <c r="Y246" s="95"/>
    </row>
    <row r="247" ht="14.25" customHeight="1">
      <c r="A247" s="134"/>
      <c r="B247" s="95"/>
      <c r="C247" s="95"/>
      <c r="D247" s="95"/>
      <c r="E247" s="95"/>
      <c r="F247" s="95"/>
      <c r="G247" s="95"/>
      <c r="H247" s="95"/>
      <c r="I247" s="95"/>
      <c r="J247" s="95"/>
      <c r="K247" s="95"/>
      <c r="L247" s="95"/>
      <c r="M247" s="95"/>
      <c r="N247" s="95"/>
      <c r="O247" s="95"/>
      <c r="P247" s="95"/>
      <c r="Q247" s="95"/>
      <c r="R247" s="95"/>
      <c r="S247" s="95"/>
      <c r="T247" s="95"/>
      <c r="U247" s="95"/>
      <c r="V247" s="95"/>
      <c r="W247" s="95"/>
      <c r="X247" s="95"/>
      <c r="Y247" s="95"/>
    </row>
    <row r="248" ht="14.25" customHeight="1">
      <c r="A248" s="134"/>
      <c r="B248" s="95"/>
      <c r="C248" s="95"/>
      <c r="D248" s="95"/>
      <c r="E248" s="95"/>
      <c r="F248" s="95"/>
      <c r="G248" s="95"/>
      <c r="H248" s="95"/>
      <c r="I248" s="95"/>
      <c r="J248" s="95"/>
      <c r="K248" s="95"/>
      <c r="L248" s="95"/>
      <c r="M248" s="95"/>
      <c r="N248" s="95"/>
      <c r="O248" s="95"/>
      <c r="P248" s="95"/>
      <c r="Q248" s="95"/>
      <c r="R248" s="95"/>
      <c r="S248" s="95"/>
      <c r="T248" s="95"/>
      <c r="U248" s="95"/>
      <c r="V248" s="95"/>
      <c r="W248" s="95"/>
      <c r="X248" s="95"/>
      <c r="Y248" s="95"/>
    </row>
    <row r="249" ht="14.25" customHeight="1">
      <c r="A249" s="134"/>
      <c r="B249" s="95"/>
      <c r="C249" s="95"/>
      <c r="D249" s="95"/>
      <c r="E249" s="95"/>
      <c r="F249" s="95"/>
      <c r="G249" s="95"/>
      <c r="H249" s="95"/>
      <c r="I249" s="95"/>
      <c r="J249" s="95"/>
      <c r="K249" s="95"/>
      <c r="L249" s="95"/>
      <c r="M249" s="95"/>
      <c r="N249" s="95"/>
      <c r="O249" s="95"/>
      <c r="P249" s="95"/>
      <c r="Q249" s="95"/>
      <c r="R249" s="95"/>
      <c r="S249" s="95"/>
      <c r="T249" s="95"/>
      <c r="U249" s="95"/>
      <c r="V249" s="95"/>
      <c r="W249" s="95"/>
      <c r="X249" s="95"/>
      <c r="Y249" s="95"/>
    </row>
    <row r="250" ht="14.25" customHeight="1">
      <c r="A250" s="134"/>
      <c r="B250" s="95"/>
      <c r="C250" s="95"/>
      <c r="D250" s="95"/>
      <c r="E250" s="95"/>
      <c r="F250" s="95"/>
      <c r="G250" s="95"/>
      <c r="H250" s="95"/>
      <c r="I250" s="95"/>
      <c r="J250" s="95"/>
      <c r="K250" s="95"/>
      <c r="L250" s="95"/>
      <c r="M250" s="95"/>
      <c r="N250" s="95"/>
      <c r="O250" s="95"/>
      <c r="P250" s="95"/>
      <c r="Q250" s="95"/>
      <c r="R250" s="95"/>
      <c r="S250" s="95"/>
      <c r="T250" s="95"/>
      <c r="U250" s="95"/>
      <c r="V250" s="95"/>
      <c r="W250" s="95"/>
      <c r="X250" s="95"/>
      <c r="Y250" s="95"/>
    </row>
    <row r="251" ht="14.25" customHeight="1">
      <c r="A251" s="134"/>
      <c r="B251" s="95"/>
      <c r="C251" s="95"/>
      <c r="D251" s="95"/>
      <c r="E251" s="95"/>
      <c r="F251" s="95"/>
      <c r="G251" s="95"/>
      <c r="H251" s="95"/>
      <c r="I251" s="95"/>
      <c r="J251" s="95"/>
      <c r="K251" s="95"/>
      <c r="L251" s="95"/>
      <c r="M251" s="95"/>
      <c r="N251" s="95"/>
      <c r="O251" s="95"/>
      <c r="P251" s="95"/>
      <c r="Q251" s="95"/>
      <c r="R251" s="95"/>
      <c r="S251" s="95"/>
      <c r="T251" s="95"/>
      <c r="U251" s="95"/>
      <c r="V251" s="95"/>
      <c r="W251" s="95"/>
      <c r="X251" s="95"/>
      <c r="Y251" s="95"/>
    </row>
    <row r="252" ht="14.25" customHeight="1">
      <c r="A252" s="134"/>
      <c r="B252" s="95"/>
      <c r="C252" s="95"/>
      <c r="D252" s="95"/>
      <c r="E252" s="95"/>
      <c r="F252" s="95"/>
      <c r="G252" s="95"/>
      <c r="H252" s="95"/>
      <c r="I252" s="95"/>
      <c r="J252" s="95"/>
      <c r="K252" s="95"/>
      <c r="L252" s="95"/>
      <c r="M252" s="95"/>
      <c r="N252" s="95"/>
      <c r="O252" s="95"/>
      <c r="P252" s="95"/>
      <c r="Q252" s="95"/>
      <c r="R252" s="95"/>
      <c r="S252" s="95"/>
      <c r="T252" s="95"/>
      <c r="U252" s="95"/>
      <c r="V252" s="95"/>
      <c r="W252" s="95"/>
      <c r="X252" s="95"/>
      <c r="Y252" s="95"/>
    </row>
    <row r="253" ht="14.25" customHeight="1">
      <c r="A253" s="134"/>
      <c r="B253" s="95"/>
      <c r="C253" s="95"/>
      <c r="D253" s="95"/>
      <c r="E253" s="95"/>
      <c r="F253" s="95"/>
      <c r="G253" s="95"/>
      <c r="H253" s="95"/>
      <c r="I253" s="95"/>
      <c r="J253" s="95"/>
      <c r="K253" s="95"/>
      <c r="L253" s="95"/>
      <c r="M253" s="95"/>
      <c r="N253" s="95"/>
      <c r="O253" s="95"/>
      <c r="P253" s="95"/>
      <c r="Q253" s="95"/>
      <c r="R253" s="95"/>
      <c r="S253" s="95"/>
      <c r="T253" s="95"/>
      <c r="U253" s="95"/>
      <c r="V253" s="95"/>
      <c r="W253" s="95"/>
      <c r="X253" s="95"/>
      <c r="Y253" s="95"/>
    </row>
    <row r="254" ht="14.25" customHeight="1">
      <c r="A254" s="134"/>
      <c r="B254" s="95"/>
      <c r="C254" s="95"/>
      <c r="D254" s="95"/>
      <c r="E254" s="95"/>
      <c r="F254" s="95"/>
      <c r="G254" s="95"/>
      <c r="H254" s="95"/>
      <c r="I254" s="95"/>
      <c r="J254" s="95"/>
      <c r="K254" s="95"/>
      <c r="L254" s="95"/>
      <c r="M254" s="95"/>
      <c r="N254" s="95"/>
      <c r="O254" s="95"/>
      <c r="P254" s="95"/>
      <c r="Q254" s="95"/>
      <c r="R254" s="95"/>
      <c r="S254" s="95"/>
      <c r="T254" s="95"/>
      <c r="U254" s="95"/>
      <c r="V254" s="95"/>
      <c r="W254" s="95"/>
      <c r="X254" s="95"/>
      <c r="Y254" s="95"/>
    </row>
    <row r="255" ht="14.25" customHeight="1">
      <c r="A255" s="134"/>
      <c r="B255" s="95"/>
      <c r="C255" s="95"/>
      <c r="D255" s="95"/>
      <c r="E255" s="95"/>
      <c r="F255" s="95"/>
      <c r="G255" s="95"/>
      <c r="H255" s="95"/>
      <c r="I255" s="95"/>
      <c r="J255" s="95"/>
      <c r="K255" s="95"/>
      <c r="L255" s="95"/>
      <c r="M255" s="95"/>
      <c r="N255" s="95"/>
      <c r="O255" s="95"/>
      <c r="P255" s="95"/>
      <c r="Q255" s="95"/>
      <c r="R255" s="95"/>
      <c r="S255" s="95"/>
      <c r="T255" s="95"/>
      <c r="U255" s="95"/>
      <c r="V255" s="95"/>
      <c r="W255" s="95"/>
      <c r="X255" s="95"/>
      <c r="Y255" s="95"/>
    </row>
    <row r="256" ht="14.25" customHeight="1">
      <c r="A256" s="134"/>
      <c r="B256" s="95"/>
      <c r="C256" s="95"/>
      <c r="D256" s="95"/>
      <c r="E256" s="95"/>
      <c r="F256" s="95"/>
      <c r="G256" s="95"/>
      <c r="H256" s="95"/>
      <c r="I256" s="95"/>
      <c r="J256" s="95"/>
      <c r="K256" s="95"/>
      <c r="L256" s="95"/>
      <c r="M256" s="95"/>
      <c r="N256" s="95"/>
      <c r="O256" s="95"/>
      <c r="P256" s="95"/>
      <c r="Q256" s="95"/>
      <c r="R256" s="95"/>
      <c r="S256" s="95"/>
      <c r="T256" s="95"/>
      <c r="U256" s="95"/>
      <c r="V256" s="95"/>
      <c r="W256" s="95"/>
      <c r="X256" s="95"/>
      <c r="Y256" s="95"/>
    </row>
    <row r="257" ht="14.25" customHeight="1">
      <c r="A257" s="134"/>
      <c r="B257" s="95"/>
      <c r="C257" s="95"/>
      <c r="D257" s="95"/>
      <c r="E257" s="95"/>
      <c r="F257" s="95"/>
      <c r="G257" s="95"/>
      <c r="H257" s="95"/>
      <c r="I257" s="95"/>
      <c r="J257" s="95"/>
      <c r="K257" s="95"/>
      <c r="L257" s="95"/>
      <c r="M257" s="95"/>
      <c r="N257" s="95"/>
      <c r="O257" s="95"/>
      <c r="P257" s="95"/>
      <c r="Q257" s="95"/>
      <c r="R257" s="95"/>
      <c r="S257" s="95"/>
      <c r="T257" s="95"/>
      <c r="U257" s="95"/>
      <c r="V257" s="95"/>
      <c r="W257" s="95"/>
      <c r="X257" s="95"/>
      <c r="Y257" s="95"/>
    </row>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8">
    <mergeCell ref="C1:J1"/>
    <mergeCell ref="K1:R1"/>
    <mergeCell ref="C2:F2"/>
    <mergeCell ref="G2:H2"/>
    <mergeCell ref="I2:J2"/>
    <mergeCell ref="K2:N2"/>
    <mergeCell ref="O2:P2"/>
    <mergeCell ref="Q2:R2"/>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5.0" topLeftCell="A6" activePane="bottomLeft" state="frozen"/>
      <selection activeCell="B7" sqref="B7" pane="bottomLeft"/>
    </sheetView>
  </sheetViews>
  <sheetFormatPr customHeight="1" defaultColWidth="14.43" defaultRowHeight="15.0"/>
  <cols>
    <col customWidth="1" min="1" max="1" width="56.71"/>
    <col customWidth="1" min="2" max="2" width="17.86"/>
    <col customWidth="1" min="3" max="3" width="15.43"/>
    <col customWidth="1" min="4" max="4" width="16.57"/>
    <col customWidth="1" min="5" max="5" width="64.29"/>
    <col customWidth="1" min="6" max="6" width="68.29"/>
    <col customWidth="1" min="7" max="7" width="52.0"/>
  </cols>
  <sheetData>
    <row r="1" ht="14.25" customHeight="1">
      <c r="A1" s="95"/>
      <c r="B1" s="95"/>
      <c r="C1" s="95"/>
      <c r="D1" s="95"/>
      <c r="E1" s="95"/>
      <c r="F1" s="95"/>
      <c r="G1" s="95"/>
    </row>
    <row r="2" ht="14.25" customHeight="1">
      <c r="A2" s="95"/>
      <c r="B2" s="95"/>
      <c r="C2" s="95"/>
      <c r="D2" s="95"/>
      <c r="E2" s="95"/>
      <c r="F2" s="95"/>
      <c r="G2" s="95"/>
    </row>
    <row r="3">
      <c r="A3" s="115"/>
      <c r="B3" s="135" t="s">
        <v>6</v>
      </c>
      <c r="C3" s="135" t="s">
        <v>165</v>
      </c>
      <c r="D3" s="135" t="s">
        <v>166</v>
      </c>
      <c r="E3" s="135" t="s">
        <v>167</v>
      </c>
      <c r="F3" s="135" t="s">
        <v>168</v>
      </c>
      <c r="G3" s="135" t="s">
        <v>169</v>
      </c>
    </row>
    <row r="4" ht="14.25" customHeight="1">
      <c r="A4" s="116" t="s">
        <v>19</v>
      </c>
      <c r="B4" s="136"/>
      <c r="C4" s="136"/>
      <c r="D4" s="136"/>
      <c r="E4" s="136"/>
      <c r="F4" s="136"/>
      <c r="G4" s="136"/>
    </row>
    <row r="5" ht="18.75" customHeight="1">
      <c r="A5" s="121" t="s">
        <v>152</v>
      </c>
      <c r="B5" s="122"/>
      <c r="C5" s="123"/>
      <c r="D5" s="124"/>
      <c r="E5" s="124"/>
      <c r="F5" s="124"/>
      <c r="G5" s="124"/>
      <c r="H5" s="120"/>
      <c r="I5" s="120"/>
      <c r="J5" s="120"/>
      <c r="K5" s="120"/>
      <c r="L5" s="120"/>
      <c r="M5" s="120"/>
    </row>
    <row r="6" ht="14.25" customHeight="1">
      <c r="A6" s="125" t="s">
        <v>21</v>
      </c>
      <c r="B6" s="125"/>
      <c r="C6" s="125"/>
      <c r="D6" s="125"/>
      <c r="E6" s="125"/>
      <c r="F6" s="125"/>
      <c r="G6" s="125"/>
    </row>
    <row r="7">
      <c r="A7" s="137" t="str">
        <f>Feuil1!C5</f>
        <v>Nombre et densité des CSAPA (pour 100 000 habitants)</v>
      </c>
      <c r="B7" s="137">
        <f>Feuil1!D5</f>
        <v>2019</v>
      </c>
      <c r="C7" s="57"/>
      <c r="D7" s="137" t="s">
        <v>170</v>
      </c>
      <c r="E7" s="57"/>
      <c r="F7" s="34" t="s">
        <v>25</v>
      </c>
      <c r="G7" s="34" t="s">
        <v>171</v>
      </c>
    </row>
    <row r="8">
      <c r="A8" s="137" t="str">
        <f>Feuil1!C6</f>
        <v>Nombre et densité de CAARUD (pour 100 000 habitants)</v>
      </c>
      <c r="B8" s="137">
        <f>Feuil1!D6</f>
        <v>2019</v>
      </c>
      <c r="C8" s="57"/>
      <c r="D8" s="137" t="s">
        <v>172</v>
      </c>
      <c r="E8" s="57"/>
      <c r="F8" s="34" t="s">
        <v>173</v>
      </c>
      <c r="G8" s="34" t="s">
        <v>174</v>
      </c>
    </row>
    <row r="9">
      <c r="A9" s="137" t="str">
        <f>Feuil1!C7</f>
        <v>Nombre et densité de services d’aide et de soins spécialisés en assuétudes(pour 100 000 habitants)</v>
      </c>
      <c r="B9" s="137">
        <f>Feuil1!D7</f>
        <v>2021</v>
      </c>
      <c r="C9" s="57" t="s">
        <v>29</v>
      </c>
      <c r="D9" s="57"/>
      <c r="E9" s="34" t="s">
        <v>30</v>
      </c>
      <c r="F9" s="57"/>
      <c r="G9" s="34" t="s">
        <v>175</v>
      </c>
    </row>
    <row r="10">
      <c r="A10" s="137" t="str">
        <f>Feuil1!C8</f>
        <v>Nombre et densité de Maisons d'accueil socio-sanitaires(pour 100 000 habitants)</v>
      </c>
      <c r="B10" s="137">
        <f>Feuil1!D8</f>
        <v>2021</v>
      </c>
      <c r="C10" s="57" t="s">
        <v>29</v>
      </c>
      <c r="D10" s="57"/>
      <c r="E10" s="34" t="s">
        <v>32</v>
      </c>
      <c r="F10" s="57"/>
      <c r="G10" s="34" t="s">
        <v>176</v>
      </c>
    </row>
    <row r="11" ht="18.75" customHeight="1">
      <c r="A11" s="125" t="s">
        <v>33</v>
      </c>
      <c r="B11" s="130"/>
      <c r="C11" s="131"/>
      <c r="D11" s="132"/>
      <c r="E11" s="132"/>
      <c r="F11" s="132"/>
      <c r="G11" s="132"/>
      <c r="H11" s="95"/>
      <c r="I11" s="95"/>
      <c r="J11" s="95"/>
      <c r="K11" s="95"/>
      <c r="L11" s="95"/>
    </row>
    <row r="12" ht="94.5" customHeight="1">
      <c r="A12" s="137" t="str">
        <f>Feuil1!C9</f>
        <v>Nombre et densité de médecins généralistes (pour 100 000 habitants)</v>
      </c>
      <c r="B12" s="137">
        <f>Feuil1!D9</f>
        <v>2019</v>
      </c>
      <c r="C12" s="57" t="s">
        <v>177</v>
      </c>
      <c r="D12" s="57" t="s">
        <v>41</v>
      </c>
      <c r="E12" s="137" t="s">
        <v>178</v>
      </c>
      <c r="F12" s="34" t="s">
        <v>179</v>
      </c>
      <c r="G12" s="34" t="s">
        <v>180</v>
      </c>
    </row>
    <row r="13">
      <c r="A13" s="137" t="str">
        <f>Feuil1!C10</f>
        <v>Nombre et densité de psychiatres libéraux et salariés (pour 100 000 habitants)</v>
      </c>
      <c r="B13" s="137">
        <f>Feuil1!D10</f>
        <v>2019</v>
      </c>
      <c r="C13" s="57" t="s">
        <v>177</v>
      </c>
      <c r="D13" s="57" t="s">
        <v>41</v>
      </c>
      <c r="E13" s="137" t="s">
        <v>181</v>
      </c>
      <c r="F13" s="34" t="s">
        <v>182</v>
      </c>
      <c r="G13" s="34" t="s">
        <v>183</v>
      </c>
    </row>
    <row r="14">
      <c r="A14" s="137" t="str">
        <f>Feuil1!C11</f>
        <v>Nombre et densité de psychiatres libéraux (pour 100 000 habitants)</v>
      </c>
      <c r="B14" s="137">
        <f>Feuil1!D11</f>
        <v>2019</v>
      </c>
      <c r="C14" s="57"/>
      <c r="D14" s="57" t="s">
        <v>41</v>
      </c>
      <c r="E14" s="57"/>
      <c r="F14" s="34" t="s">
        <v>184</v>
      </c>
      <c r="G14" s="34" t="s">
        <v>185</v>
      </c>
    </row>
    <row r="15">
      <c r="A15" s="137" t="str">
        <f>Feuil1!C12</f>
        <v>Nombre et densité de psychiatres salariés (pour 100 000 habitants)</v>
      </c>
      <c r="B15" s="137">
        <f>Feuil1!D12</f>
        <v>2019</v>
      </c>
      <c r="C15" s="57"/>
      <c r="D15" s="57" t="s">
        <v>41</v>
      </c>
      <c r="E15" s="57"/>
      <c r="F15" s="34" t="s">
        <v>186</v>
      </c>
      <c r="G15" s="34" t="s">
        <v>187</v>
      </c>
    </row>
    <row r="16">
      <c r="A16" s="137" t="str">
        <f>Feuil1!C13</f>
        <v>Nombres et densité de psychologues libéraux (pour 100 000 habitants)</v>
      </c>
      <c r="B16" s="137">
        <f>Feuil1!D13</f>
        <v>2019</v>
      </c>
      <c r="C16" s="57"/>
      <c r="D16" s="57" t="s">
        <v>41</v>
      </c>
      <c r="E16" s="57"/>
      <c r="F16" s="34" t="s">
        <v>188</v>
      </c>
      <c r="G16" s="34" t="s">
        <v>189</v>
      </c>
    </row>
    <row r="17">
      <c r="A17" s="137" t="str">
        <f>Feuil1!C14</f>
        <v>Nombres et densité de psychologues salariés (pour 100 000 habitants)</v>
      </c>
      <c r="B17" s="137">
        <f>Feuil1!D14</f>
        <v>2019</v>
      </c>
      <c r="C17" s="57"/>
      <c r="D17" s="57" t="s">
        <v>41</v>
      </c>
      <c r="E17" s="57"/>
      <c r="F17" s="34" t="s">
        <v>190</v>
      </c>
      <c r="G17" s="34" t="s">
        <v>191</v>
      </c>
    </row>
    <row r="18">
      <c r="A18" s="137" t="str">
        <f>Feuil1!C15</f>
        <v>Nombres et densité d'infirmiers dans les hôpitaux psychiatriques (pour 100 000 habitants)</v>
      </c>
      <c r="B18" s="137">
        <v>2018.0</v>
      </c>
      <c r="C18" s="57" t="s">
        <v>46</v>
      </c>
      <c r="D18" s="57"/>
      <c r="E18" s="138" t="s">
        <v>192</v>
      </c>
      <c r="F18" s="34"/>
      <c r="G18" s="65" t="s">
        <v>193</v>
      </c>
    </row>
    <row r="19">
      <c r="A19" s="137" t="str">
        <f>Feuil1!C16</f>
        <v>Nombres et densité d'ETP infirmiers dans les hôpitaux psychiatriques (pour 100 000 habitants)</v>
      </c>
      <c r="B19" s="137">
        <v>2020.0</v>
      </c>
      <c r="C19" s="57"/>
      <c r="D19" s="57" t="s">
        <v>49</v>
      </c>
      <c r="E19" s="57"/>
      <c r="F19" s="139" t="s">
        <v>194</v>
      </c>
      <c r="G19" s="65" t="s">
        <v>195</v>
      </c>
    </row>
    <row r="20">
      <c r="A20" s="137" t="str">
        <f>Feuil1!C17</f>
        <v>Nombres et densité de structures pour la consultation en ambulatoire(SSM en Belgique/CMP en France)(pour 100 000 habitants)</v>
      </c>
      <c r="B20" s="137">
        <f>Feuil1!D17</f>
        <v>2019</v>
      </c>
      <c r="C20" s="57" t="s">
        <v>29</v>
      </c>
      <c r="D20" s="57" t="s">
        <v>196</v>
      </c>
      <c r="E20" s="34" t="s">
        <v>197</v>
      </c>
      <c r="F20" s="34" t="s">
        <v>198</v>
      </c>
      <c r="G20" s="34" t="s">
        <v>199</v>
      </c>
    </row>
    <row r="21" ht="21.75" customHeight="1">
      <c r="A21" s="140" t="s">
        <v>54</v>
      </c>
      <c r="B21" s="141"/>
      <c r="C21" s="142"/>
      <c r="D21" s="143"/>
      <c r="E21" s="143"/>
      <c r="F21" s="143"/>
      <c r="G21" s="143"/>
      <c r="H21" s="120"/>
      <c r="I21" s="120"/>
      <c r="J21" s="120"/>
      <c r="K21" s="120"/>
      <c r="L21" s="120"/>
      <c r="M21" s="120"/>
    </row>
    <row r="22">
      <c r="A22" s="137" t="str">
        <f>Feuil1!C19</f>
        <v>Nombre et densité de cellules mobiles d'intervention (CMI) (pour 10 000 habitants)</v>
      </c>
      <c r="B22" s="137">
        <f>Feuil1!D19</f>
        <v>2021</v>
      </c>
      <c r="C22" s="57" t="s">
        <v>29</v>
      </c>
      <c r="D22" s="57"/>
      <c r="E22" s="52" t="s">
        <v>58</v>
      </c>
      <c r="F22" s="57"/>
      <c r="G22" s="34" t="s">
        <v>200</v>
      </c>
    </row>
    <row r="23">
      <c r="A23" s="137" t="str">
        <f>Feuil1!C20</f>
        <v>Nombre et densité des services de Soins psychiatriques à domicile (SPAD)(pour 10 000 habitants)</v>
      </c>
      <c r="B23" s="137">
        <f>Feuil1!D20</f>
        <v>2021</v>
      </c>
      <c r="C23" s="57" t="s">
        <v>29</v>
      </c>
      <c r="D23" s="57"/>
      <c r="E23" s="47" t="s">
        <v>61</v>
      </c>
      <c r="F23" s="57"/>
      <c r="G23" s="34" t="s">
        <v>201</v>
      </c>
    </row>
    <row r="24">
      <c r="A24" s="137" t="str">
        <f>Feuil1!C21</f>
        <v>Nombre et densité de dispositifs mobiles de soutien à l’inclusion (DSI) (Pour 100 000 enfants de 0-12 ans)</v>
      </c>
      <c r="B24" s="137">
        <f>Feuil1!D21</f>
        <v>2019</v>
      </c>
      <c r="C24" s="57" t="s">
        <v>29</v>
      </c>
      <c r="D24" s="57"/>
      <c r="E24" s="34" t="s">
        <v>202</v>
      </c>
      <c r="F24" s="57"/>
      <c r="G24" s="34" t="s">
        <v>203</v>
      </c>
    </row>
    <row r="25" ht="21.75" customHeight="1">
      <c r="A25" s="144" t="s">
        <v>153</v>
      </c>
      <c r="B25" s="145"/>
      <c r="C25" s="146"/>
      <c r="D25" s="147"/>
      <c r="E25" s="147"/>
      <c r="F25" s="147"/>
      <c r="G25" s="147"/>
      <c r="H25" s="120"/>
      <c r="I25" s="120"/>
      <c r="J25" s="120"/>
      <c r="K25" s="120"/>
      <c r="L25" s="120"/>
      <c r="M25" s="120"/>
    </row>
    <row r="26" ht="14.25" customHeight="1">
      <c r="A26" s="125" t="s">
        <v>67</v>
      </c>
      <c r="B26" s="125"/>
      <c r="C26" s="125"/>
      <c r="D26" s="125"/>
      <c r="E26" s="125"/>
      <c r="F26" s="125"/>
      <c r="G26" s="125"/>
    </row>
    <row r="27">
      <c r="A27" s="137" t="str">
        <f>Feuil1!C23</f>
        <v>Nombre et densité de places en centre de formation pour personnes handicapées (pour 100 000 habitants)</v>
      </c>
      <c r="B27" s="137">
        <f>Feuil1!D23</f>
        <v>2022</v>
      </c>
      <c r="C27" s="57"/>
      <c r="D27" s="57" t="s">
        <v>204</v>
      </c>
      <c r="E27" s="57"/>
      <c r="F27" s="34" t="s">
        <v>70</v>
      </c>
      <c r="G27" s="34" t="s">
        <v>205</v>
      </c>
    </row>
    <row r="28">
      <c r="A28" s="137" t="str">
        <f>Feuil1!C24</f>
        <v>Nombre et densité de places en établissement d'aide par le travail destiné aux personnes handicapées (pour 100 000 habitants)</v>
      </c>
      <c r="B28" s="137">
        <f>Feuil1!D24</f>
        <v>2022</v>
      </c>
      <c r="C28" s="57"/>
      <c r="D28" s="57" t="s">
        <v>204</v>
      </c>
      <c r="E28" s="57"/>
      <c r="F28" s="34" t="s">
        <v>206</v>
      </c>
      <c r="G28" s="34" t="s">
        <v>207</v>
      </c>
    </row>
    <row r="29">
      <c r="A29" s="137" t="str">
        <f>Feuil1!C25</f>
        <v>Nombre et densité de places en établissement d'aide par le travail destiné aux personnes handicapées (avec une unité destinée aux personnes souffrant de trouble psychique (pour 100 000 habitants)</v>
      </c>
      <c r="B29" s="137">
        <f>Feuil1!D25</f>
        <v>2022</v>
      </c>
      <c r="C29" s="57"/>
      <c r="D29" s="57" t="s">
        <v>204</v>
      </c>
      <c r="E29" s="57"/>
      <c r="F29" s="34" t="s">
        <v>73</v>
      </c>
      <c r="G29" s="34" t="s">
        <v>208</v>
      </c>
    </row>
    <row r="30">
      <c r="A30" s="137" t="str">
        <f>Feuil1!C26</f>
        <v>Nombre et densité de places en foyer de jeunes travailleurs (pour 100 000 habitants âgés de 16 à 30 ans)</v>
      </c>
      <c r="B30" s="137">
        <f>Feuil1!D26</f>
        <v>2022</v>
      </c>
      <c r="C30" s="57"/>
      <c r="D30" s="57" t="s">
        <v>204</v>
      </c>
      <c r="E30" s="57"/>
      <c r="F30" s="34" t="s">
        <v>209</v>
      </c>
      <c r="G30" s="34" t="s">
        <v>210</v>
      </c>
    </row>
    <row r="31">
      <c r="A31" s="137" t="str">
        <f>Feuil1!C27</f>
        <v>Densité de places en CHRS (pour 100 000 habitants âgés de 0 à 64 ans)</v>
      </c>
      <c r="B31" s="137">
        <f>Feuil1!D27</f>
        <v>2022</v>
      </c>
      <c r="C31" s="57"/>
      <c r="D31" s="57" t="s">
        <v>204</v>
      </c>
      <c r="E31" s="57"/>
      <c r="F31" s="34" t="s">
        <v>211</v>
      </c>
      <c r="G31" s="34" t="s">
        <v>212</v>
      </c>
    </row>
    <row r="32">
      <c r="A32" s="137" t="str">
        <f>Feuil1!C28</f>
        <v>Densité de places en foyer de travailleur migrant (pour 100 000 habitants)</v>
      </c>
      <c r="B32" s="137">
        <f>Feuil1!D28</f>
        <v>2022</v>
      </c>
      <c r="C32" s="57"/>
      <c r="D32" s="57" t="s">
        <v>204</v>
      </c>
      <c r="E32" s="57"/>
      <c r="F32" s="34" t="s">
        <v>213</v>
      </c>
      <c r="G32" s="34" t="s">
        <v>214</v>
      </c>
    </row>
    <row r="33" ht="14.25" customHeight="1">
      <c r="A33" s="125" t="s">
        <v>83</v>
      </c>
      <c r="B33" s="125"/>
      <c r="C33" s="125"/>
      <c r="D33" s="125"/>
      <c r="E33" s="125"/>
      <c r="F33" s="125"/>
      <c r="G33" s="125"/>
    </row>
    <row r="34">
      <c r="A34" s="137" t="str">
        <f>Feuil1!C29</f>
        <v>Nombre de services d'accompagnement (SAC) (Pour 100 000 habitants de 18 ans et plus)</v>
      </c>
      <c r="B34" s="137">
        <f>Feuil1!D29</f>
        <v>2019</v>
      </c>
      <c r="C34" s="57" t="s">
        <v>29</v>
      </c>
      <c r="D34" s="57"/>
      <c r="E34" s="34" t="s">
        <v>86</v>
      </c>
      <c r="F34" s="57"/>
      <c r="G34" s="34" t="s">
        <v>215</v>
      </c>
    </row>
    <row r="35">
      <c r="A35" s="137" t="str">
        <f>Feuil1!C30</f>
        <v>Nombre de services d’aide précoce (SAP) (Pour 100 000 enfants de 0-8 ans)</v>
      </c>
      <c r="B35" s="137">
        <f>Feuil1!D30</f>
        <v>2019</v>
      </c>
      <c r="C35" s="57" t="s">
        <v>29</v>
      </c>
      <c r="D35" s="57"/>
      <c r="E35" s="34" t="s">
        <v>89</v>
      </c>
      <c r="F35" s="57"/>
      <c r="G35" s="34" t="s">
        <v>216</v>
      </c>
    </row>
    <row r="36">
      <c r="A36" s="137" t="str">
        <f>Feuil1!C31</f>
        <v>Nombre de services d’aide à l’intégration (SAI) (Pour 100 000 enfants de 6-20 ans)</v>
      </c>
      <c r="B36" s="137">
        <f>Feuil1!D31</f>
        <v>2019</v>
      </c>
      <c r="C36" s="57" t="s">
        <v>29</v>
      </c>
      <c r="D36" s="57"/>
      <c r="E36" s="34" t="s">
        <v>92</v>
      </c>
      <c r="F36" s="57"/>
      <c r="G36" s="34" t="s">
        <v>217</v>
      </c>
    </row>
    <row r="37">
      <c r="A37" s="137" t="str">
        <f>Feuil1!C32</f>
        <v>Nombre de services de répit(SRP) (Pour 100 000 habitants)</v>
      </c>
      <c r="B37" s="137">
        <f>Feuil1!D32</f>
        <v>2019</v>
      </c>
      <c r="C37" s="57" t="s">
        <v>29</v>
      </c>
      <c r="D37" s="57"/>
      <c r="E37" s="34" t="s">
        <v>95</v>
      </c>
      <c r="F37" s="57"/>
      <c r="G37" s="34" t="s">
        <v>218</v>
      </c>
    </row>
    <row r="38">
      <c r="A38" s="137" t="str">
        <f>Feuil1!C33</f>
        <v>Nombre de services d’aide à la vie journalière (AVJ) (Pour 100 000 habitants)</v>
      </c>
      <c r="B38" s="137">
        <f>Feuil1!D33</f>
        <v>2019</v>
      </c>
      <c r="C38" s="57" t="s">
        <v>29</v>
      </c>
      <c r="D38" s="57"/>
      <c r="E38" s="34" t="s">
        <v>97</v>
      </c>
      <c r="F38" s="57"/>
      <c r="G38" s="34" t="s">
        <v>219</v>
      </c>
    </row>
    <row r="39">
      <c r="A39" s="137" t="str">
        <f>Feuil1!C34</f>
        <v>Nombre de services d’accompagnement en accueil de type familial(SAF) (Pour 100 000 enfants de 0-18 ans)</v>
      </c>
      <c r="B39" s="137">
        <f>Feuil1!D34</f>
        <v>2019</v>
      </c>
      <c r="C39" s="57" t="s">
        <v>29</v>
      </c>
      <c r="D39" s="57"/>
      <c r="E39" s="34" t="s">
        <v>100</v>
      </c>
      <c r="F39" s="57"/>
      <c r="G39" s="34" t="s">
        <v>220</v>
      </c>
    </row>
    <row r="40" ht="22.5" customHeight="1">
      <c r="A40" s="121" t="s">
        <v>154</v>
      </c>
      <c r="B40" s="123"/>
      <c r="C40" s="123"/>
      <c r="D40" s="124"/>
      <c r="E40" s="124"/>
      <c r="F40" s="124"/>
      <c r="G40" s="124"/>
      <c r="H40" s="120"/>
      <c r="I40" s="120"/>
      <c r="J40" s="120"/>
      <c r="K40" s="120"/>
      <c r="L40" s="120"/>
      <c r="M40" s="120"/>
    </row>
    <row r="41">
      <c r="A41" s="137" t="str">
        <f>Feuil1!C36</f>
        <v>Nombre et densité de places en établissement de psychiatrie adulte  (Pour 100 000 habitants)</v>
      </c>
      <c r="B41" s="148" t="str">
        <f>Feuil1!D36</f>
        <v>BE : 2019
FR : 2019</v>
      </c>
      <c r="C41" s="57" t="s">
        <v>221</v>
      </c>
      <c r="D41" s="57" t="s">
        <v>196</v>
      </c>
      <c r="E41" s="34" t="s">
        <v>222</v>
      </c>
      <c r="F41" s="34" t="s">
        <v>223</v>
      </c>
      <c r="G41" s="34" t="s">
        <v>224</v>
      </c>
    </row>
    <row r="42">
      <c r="A42" s="137" t="str">
        <f>Feuil1!C37</f>
        <v>   Dont hospitalisations complètes</v>
      </c>
      <c r="B42" s="148" t="str">
        <f>Feuil1!D37</f>
        <v>BE : 2019
FR : 2019</v>
      </c>
      <c r="C42" s="57" t="s">
        <v>221</v>
      </c>
      <c r="D42" s="57" t="s">
        <v>196</v>
      </c>
      <c r="E42" s="34" t="s">
        <v>225</v>
      </c>
      <c r="F42" s="34" t="s">
        <v>226</v>
      </c>
      <c r="G42" s="34" t="s">
        <v>224</v>
      </c>
    </row>
    <row r="43">
      <c r="A43" s="137" t="str">
        <f>Feuil1!C38</f>
        <v>   Dont hospitalisations de jour ou de nuit</v>
      </c>
      <c r="B43" s="148" t="str">
        <f>Feuil1!D38</f>
        <v>BE : 2019
FR : 2019</v>
      </c>
      <c r="C43" s="57" t="s">
        <v>221</v>
      </c>
      <c r="D43" s="57" t="s">
        <v>196</v>
      </c>
      <c r="E43" s="34" t="s">
        <v>227</v>
      </c>
      <c r="F43" s="34" t="s">
        <v>228</v>
      </c>
      <c r="G43" s="34" t="s">
        <v>224</v>
      </c>
    </row>
    <row r="44">
      <c r="A44" s="137" t="str">
        <f>Feuil1!C39</f>
        <v>Nombre et densité de places en établissement de psychiatrie infanto-juvénile  (Pour 100 000 enfants)</v>
      </c>
      <c r="B44" s="148" t="str">
        <f>Feuil1!D39</f>
        <v>BE : 2019
FR : 2019</v>
      </c>
      <c r="C44" s="57" t="s">
        <v>221</v>
      </c>
      <c r="D44" s="57" t="s">
        <v>196</v>
      </c>
      <c r="E44" s="34" t="s">
        <v>229</v>
      </c>
      <c r="F44" s="34" t="s">
        <v>230</v>
      </c>
      <c r="G44" s="34" t="s">
        <v>231</v>
      </c>
    </row>
    <row r="45">
      <c r="A45" s="137" t="str">
        <f>Feuil1!C40</f>
        <v>   Dont hospitalisations complètes</v>
      </c>
      <c r="B45" s="148" t="str">
        <f>Feuil1!D40</f>
        <v>BE : 2019
FR : 2019</v>
      </c>
      <c r="C45" s="57" t="s">
        <v>221</v>
      </c>
      <c r="D45" s="57" t="s">
        <v>196</v>
      </c>
      <c r="E45" s="34" t="s">
        <v>232</v>
      </c>
      <c r="F45" s="34" t="s">
        <v>233</v>
      </c>
      <c r="G45" s="34" t="s">
        <v>231</v>
      </c>
    </row>
    <row r="46">
      <c r="A46" s="137" t="str">
        <f>Feuil1!C41</f>
        <v>   Dont hospitalisations de jour ou de nuit</v>
      </c>
      <c r="B46" s="148" t="str">
        <f>Feuil1!D41</f>
        <v>BE : 2019
FR : 2019</v>
      </c>
      <c r="C46" s="57" t="s">
        <v>221</v>
      </c>
      <c r="D46" s="57" t="s">
        <v>196</v>
      </c>
      <c r="E46" s="34" t="s">
        <v>234</v>
      </c>
      <c r="F46" s="34" t="s">
        <v>235</v>
      </c>
      <c r="G46" s="34" t="s">
        <v>231</v>
      </c>
    </row>
    <row r="47" ht="24.0" customHeight="1">
      <c r="A47" s="121" t="s">
        <v>155</v>
      </c>
      <c r="B47" s="123"/>
      <c r="C47" s="123"/>
      <c r="D47" s="124"/>
      <c r="E47" s="124"/>
      <c r="F47" s="124"/>
      <c r="G47" s="124"/>
      <c r="H47" s="120"/>
      <c r="I47" s="120"/>
      <c r="J47" s="120"/>
      <c r="K47" s="120"/>
      <c r="L47" s="120"/>
      <c r="M47" s="120"/>
    </row>
    <row r="48">
      <c r="A48" s="137" t="str">
        <f>Feuil1!C43</f>
        <v>Nombre et densité de places en Maisons de repos et maisons de repos de soins (pour 100 000 habitants)</v>
      </c>
      <c r="B48" s="148" t="str">
        <f>Feuil1!D43</f>
        <v>BE : 2017
FR : 2022</v>
      </c>
      <c r="C48" s="57" t="s">
        <v>29</v>
      </c>
      <c r="D48" s="57" t="s">
        <v>204</v>
      </c>
      <c r="E48" s="34" t="s">
        <v>119</v>
      </c>
      <c r="F48" s="34" t="s">
        <v>236</v>
      </c>
      <c r="G48" s="34" t="s">
        <v>237</v>
      </c>
    </row>
    <row r="49">
      <c r="A49" s="137" t="str">
        <f>Feuil1!C44</f>
        <v>Nombre et densité  de places dans les IHP (pour 100 000 habitants)</v>
      </c>
      <c r="B49" s="137">
        <f>Feuil1!D44</f>
        <v>2017</v>
      </c>
      <c r="C49" s="57" t="s">
        <v>29</v>
      </c>
      <c r="D49" s="57"/>
      <c r="E49" s="34" t="s">
        <v>123</v>
      </c>
      <c r="F49" s="57"/>
      <c r="G49" s="34" t="s">
        <v>238</v>
      </c>
    </row>
    <row r="50" ht="184.5" customHeight="1">
      <c r="A50" s="137" t="str">
        <f>Feuil1!C45</f>
        <v>Nombre et densité de places en MSP(pour 100 000 habitants)</v>
      </c>
      <c r="B50" s="137">
        <f>Feuil1!D45</f>
        <v>2017</v>
      </c>
      <c r="C50" s="57" t="s">
        <v>29</v>
      </c>
      <c r="D50" s="57"/>
      <c r="E50" s="34" t="s">
        <v>126</v>
      </c>
      <c r="F50" s="57"/>
      <c r="G50" s="34" t="s">
        <v>239</v>
      </c>
    </row>
    <row r="51">
      <c r="A51" s="137" t="str">
        <f>Feuil1!C46</f>
        <v>Nombre et densité de places en appartement de coordination thérapeutique (pour 100 000 habitants)</v>
      </c>
      <c r="B51" s="137">
        <f>Feuil1!D46</f>
        <v>2022</v>
      </c>
      <c r="C51" s="57"/>
      <c r="D51" s="57" t="s">
        <v>204</v>
      </c>
      <c r="E51" s="57"/>
      <c r="F51" s="34" t="s">
        <v>130</v>
      </c>
      <c r="G51" s="34" t="s">
        <v>240</v>
      </c>
    </row>
    <row r="52">
      <c r="A52" s="137" t="str">
        <f>Feuil1!C47</f>
        <v>Nombre et densité de places en foyer pour les personnes handicapées  avec mission de soutien à l'organisation de la vie quotidienne (pour 100 000 habitants)</v>
      </c>
      <c r="B52" s="137">
        <f>Feuil1!D47</f>
        <v>2022</v>
      </c>
      <c r="C52" s="57"/>
      <c r="D52" s="57" t="s">
        <v>204</v>
      </c>
      <c r="E52" s="57"/>
      <c r="F52" s="65" t="s">
        <v>134</v>
      </c>
      <c r="G52" s="34" t="s">
        <v>241</v>
      </c>
    </row>
    <row r="53">
      <c r="A53" s="137" t="str">
        <f>Feuil1!C48</f>
        <v>Nombre et densité de places en foyer pour les personnes handicapées avec mission de dispenser des soins (pour 100 000 habitants)</v>
      </c>
      <c r="B53" s="137">
        <f>Feuil1!D48</f>
        <v>2022</v>
      </c>
      <c r="C53" s="57"/>
      <c r="D53" s="57" t="s">
        <v>204</v>
      </c>
      <c r="E53" s="57"/>
      <c r="F53" s="65" t="s">
        <v>136</v>
      </c>
      <c r="G53" s="34" t="s">
        <v>241</v>
      </c>
    </row>
    <row r="54">
      <c r="A54" s="137" t="str">
        <f>Feuil1!C49</f>
        <v>Nombre et densité de places en foyer pour les personnes handicapées avec une unité destinée aux personnes souffrant de troubles psychiques (pour 100 000 habitants)</v>
      </c>
      <c r="B54" s="137">
        <f>Feuil1!D49</f>
        <v>2022</v>
      </c>
      <c r="C54" s="57"/>
      <c r="D54" s="57" t="s">
        <v>204</v>
      </c>
      <c r="E54" s="57"/>
      <c r="F54" s="34" t="s">
        <v>242</v>
      </c>
      <c r="G54" s="36"/>
    </row>
    <row r="55">
      <c r="A55" s="137" t="str">
        <f>Feuil1!C50</f>
        <v>Nombres de places pour enfant en IME (A voir si la définition correspond spécifiquement au handicap psychique) (pour 100 000 habitants)</v>
      </c>
      <c r="B55" s="137">
        <f>Feuil1!D50</f>
        <v>2022</v>
      </c>
      <c r="C55" s="57"/>
      <c r="D55" s="57" t="s">
        <v>204</v>
      </c>
      <c r="E55" s="57"/>
      <c r="F55" s="34" t="s">
        <v>142</v>
      </c>
      <c r="G55" s="36"/>
    </row>
    <row r="56">
      <c r="A56" s="137" t="str">
        <f>Feuil1!C51</f>
        <v>Nombre et densité de places en maisons relais ou en pension de famille (pour 100000 habitants âgées de 25 ans ou plus)</v>
      </c>
      <c r="B56" s="137">
        <f>Feuil1!D51</f>
        <v>2022</v>
      </c>
      <c r="C56" s="57"/>
      <c r="D56" s="57" t="s">
        <v>204</v>
      </c>
      <c r="E56" s="57"/>
      <c r="F56" s="34" t="s">
        <v>146</v>
      </c>
      <c r="G56" s="36"/>
    </row>
    <row r="57">
      <c r="A57" s="137" t="str">
        <f>Feuil1!C52</f>
        <v>Nombre et densité de places en maisons relais ou en pension de famille destinées aux personnes souffrant de troubles psychiques (pour 1000 habitants âgées de 25 ans ou plus) (pour 100 000)</v>
      </c>
      <c r="B57" s="137">
        <f>Feuil1!D52</f>
        <v>2022</v>
      </c>
      <c r="C57" s="57"/>
      <c r="D57" s="57" t="s">
        <v>204</v>
      </c>
      <c r="E57" s="57"/>
      <c r="F57" s="34" t="s">
        <v>146</v>
      </c>
      <c r="G57" s="36"/>
    </row>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2022-11-22T15:21:08Z</dcterms:created>
  <dc:creator>Richard Manirambona</dc:creator>
</cp:coreProperties>
</file>