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07\"/>
    </mc:Choice>
  </mc:AlternateContent>
  <xr:revisionPtr revIDLastSave="0" documentId="13_ncr:1_{467C34FE-B058-4EDE-8439-89668A87F1DD}"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<sst xmlns="http://schemas.openxmlformats.org/spreadsheetml/2006/main" count="223" uniqueCount="60">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</sst>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250"/>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32" activePane="bottomRight" state="frozen"/>
      <selection activeCell="AB222" sqref="AB222"/>
      <selection pane="topRight" activeCell="AB222" sqref="AB222"/>
      <selection pane="bottomLeft" activeCell="AB222" sqref="AB222"/>
      <selection pane="bottomRight" activeCell="D253" sqref="D253"/>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v>45005</v>
      </c>
      <c r="B249" s="7">
        <v>-32.984264108010784</v>
      </c>
      <c r="C249" s="7">
        <v>28.038115553649693</v>
      </c>
      <c r="D249" s="7">
        <v>-7.62</v>
      </c>
      <c r="E249" s="7">
        <v>-17.34</v>
      </c>
      <c r="F249" s="7">
        <v>-21.495594915415122</v>
      </c>
      <c r="H249" s="3"/>
      <c r="I249" s="3"/>
      <c r="J249" s="3"/>
      <c r="K249" s="3"/>
      <c r="L249" s="3"/>
      <c r="M249" s="3"/>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v>45036</v>
      </c>
      <c r="B250" s="7">
        <v>-29.325340174823207</v>
      </c>
      <c r="C250" s="7">
        <v>28.269260698171923</v>
      </c>
      <c r="D250" s="7">
        <v>-6.99</v>
      </c>
      <c r="E250" s="7">
        <v>-13.97</v>
      </c>
      <c r="F250" s="7">
        <v>-19.638650218248781</v>
      </c>
      <c r="H250" s="3"/>
      <c r="I250" s="3"/>
      <c r="J250" s="3"/>
      <c r="K250" s="3"/>
      <c r="L250" s="3"/>
      <c r="M250" s="3"/>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v>45066</v>
      </c>
      <c r="B251" s="7">
        <v>-38.532087974170132</v>
      </c>
      <c r="C251" s="7">
        <v>25.670418068137387</v>
      </c>
      <c r="D251" s="7">
        <v>-7.25</v>
      </c>
      <c r="E251" s="7">
        <v>-25.83</v>
      </c>
      <c r="F251" s="7">
        <v>-24.320626510576879</v>
      </c>
      <c r="H251" s="3"/>
      <c r="I251" s="3"/>
      <c r="J251" s="3"/>
      <c r="K251" s="3"/>
      <c r="L251" s="3"/>
      <c r="M251" s="3"/>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v>45097</v>
      </c>
      <c r="B252" s="7">
        <v>-31.418583760127468</v>
      </c>
      <c r="C252" s="7">
        <v>26.314011464300407</v>
      </c>
      <c r="D252" s="7">
        <v>-8.9700000000000006</v>
      </c>
      <c r="E252" s="7">
        <v>-18.34</v>
      </c>
      <c r="F252" s="7">
        <v>-21.260648806106971</v>
      </c>
      <c r="H252" s="3"/>
      <c r="I252" s="3"/>
      <c r="J252" s="3"/>
      <c r="K252" s="3"/>
      <c r="L252" s="3"/>
      <c r="M252" s="3"/>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v>45127</v>
      </c>
      <c r="B253" s="7">
        <v>-27.26368923853444</v>
      </c>
      <c r="C253" s="7">
        <v>28.357402216137324</v>
      </c>
      <c r="D253" s="7">
        <v>-3.1</v>
      </c>
      <c r="E253" s="7">
        <v>-15.66</v>
      </c>
      <c r="F253" s="7">
        <v>-18.59527286366794</v>
      </c>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c r="B254" s="7"/>
      <c r="C254" s="7"/>
      <c r="D254" s="7"/>
      <c r="E254" s="7"/>
      <c r="F254" s="7"/>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c r="B255" s="7"/>
      <c r="C255" s="7"/>
      <c r="D255" s="7"/>
      <c r="E255" s="7"/>
      <c r="F255" s="7"/>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c r="B256" s="7"/>
      <c r="C256" s="7"/>
      <c r="D256" s="7"/>
      <c r="E256" s="7"/>
      <c r="F256" s="7"/>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4" activePane="bottomRight" state="frozen"/>
      <selection activeCell="AB222" sqref="AB222"/>
      <selection pane="topRight" activeCell="AB222" sqref="AB222"/>
      <selection pane="bottomLeft" activeCell="AB222" sqref="AB222"/>
      <selection pane="bottomRight" activeCell="A256" sqref="A256"/>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c r="B254" s="25"/>
      <c r="C254" s="25"/>
      <c r="D254" s="25"/>
      <c r="E254" s="26"/>
      <c r="F254" s="25"/>
      <c r="G254" s="25"/>
      <c r="H254" s="25"/>
      <c r="I254" s="25"/>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20" zoomScaleNormal="12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45127</v>
      </c>
    </row>
    <row r="2" spans="1:14" x14ac:dyDescent="0.3">
      <c r="A2" s="30" t="s">
        <v>23</v>
      </c>
      <c r="B2" s="31">
        <f>EDATE($B$1,-12)</f>
        <v>44762</v>
      </c>
      <c r="C2" s="31">
        <f>EDATE(B$2,1)</f>
        <v>44793</v>
      </c>
      <c r="D2" s="31">
        <f t="shared" ref="D2:N2" si="0">EDATE(C$2,1)</f>
        <v>44824</v>
      </c>
      <c r="E2" s="31">
        <f t="shared" si="0"/>
        <v>44854</v>
      </c>
      <c r="F2" s="31">
        <f t="shared" si="0"/>
        <v>44885</v>
      </c>
      <c r="G2" s="31">
        <f t="shared" si="0"/>
        <v>44915</v>
      </c>
      <c r="H2" s="31">
        <f t="shared" si="0"/>
        <v>44946</v>
      </c>
      <c r="I2" s="31">
        <f t="shared" si="0"/>
        <v>44977</v>
      </c>
      <c r="J2" s="31">
        <f t="shared" si="0"/>
        <v>45005</v>
      </c>
      <c r="K2" s="31">
        <f t="shared" si="0"/>
        <v>45036</v>
      </c>
      <c r="L2" s="31">
        <f t="shared" si="0"/>
        <v>45066</v>
      </c>
      <c r="M2" s="31">
        <f t="shared" si="0"/>
        <v>45097</v>
      </c>
      <c r="N2" s="31">
        <f t="shared" si="0"/>
        <v>45127</v>
      </c>
    </row>
    <row r="3" spans="1:14" x14ac:dyDescent="0.3">
      <c r="A3" s="32" t="s">
        <v>22</v>
      </c>
      <c r="B3" s="33">
        <f>VLOOKUP(B$2,tabel_consumer!$A$7:$F$270,6,FALSE)</f>
        <v>-26.721278357667373</v>
      </c>
      <c r="C3" s="33">
        <f>VLOOKUP(C$2,tabel_consumer!$A$7:$F$270,6,FALSE)</f>
        <v>-23.985693883133294</v>
      </c>
      <c r="D3" s="33">
        <f>VLOOKUP(D$2,tabel_consumer!$A$7:$F$270,6,FALSE)</f>
        <v>-34.918794019831424</v>
      </c>
      <c r="E3" s="33">
        <f>VLOOKUP(E$2,tabel_consumer!$A$7:$F$270,6,FALSE)</f>
        <v>-41.298291942022232</v>
      </c>
      <c r="F3" s="33">
        <f>VLOOKUP(F$2,tabel_consumer!$A$7:$F$270,6,FALSE)</f>
        <v>-36.658713395239879</v>
      </c>
      <c r="G3" s="33">
        <f>VLOOKUP(G$2,tabel_consumer!$A$7:$F$270,6,FALSE)</f>
        <v>-28.126465566995034</v>
      </c>
      <c r="H3" s="33">
        <f>VLOOKUP(H$2,tabel_consumer!$A$7:$F$270,6,FALSE)</f>
        <v>-27.929846860229947</v>
      </c>
      <c r="I3" s="33">
        <f>VLOOKUP(I$2,tabel_consumer!$A$7:$F$270,6,FALSE)</f>
        <v>-24.662973790796194</v>
      </c>
      <c r="J3" s="33">
        <f>VLOOKUP(J$2,tabel_consumer!$A$7:$F$270,6,FALSE)</f>
        <v>-21.495594915415122</v>
      </c>
      <c r="K3" s="33">
        <f>VLOOKUP(K$2,tabel_consumer!$A$7:$F$270,6,FALSE)</f>
        <v>-19.638650218248781</v>
      </c>
      <c r="L3" s="33">
        <f>VLOOKUP(L$2,tabel_consumer!$A$7:$F$270,6,FALSE)</f>
        <v>-24.320626510576879</v>
      </c>
      <c r="M3" s="33">
        <f>VLOOKUP(M$2,tabel_consumer!$A$7:$F$270,6,FALSE)</f>
        <v>-21.260648806106971</v>
      </c>
      <c r="N3" s="33">
        <f>VLOOKUP(N$2,tabel_consumer!$A$7:$F$270,6,FALSE)</f>
        <v>-18.59527286366794</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44762</v>
      </c>
      <c r="C32" s="31">
        <f t="shared" si="1"/>
        <v>44793</v>
      </c>
      <c r="D32" s="31">
        <f t="shared" si="1"/>
        <v>44824</v>
      </c>
      <c r="E32" s="31">
        <f t="shared" si="1"/>
        <v>44854</v>
      </c>
      <c r="F32" s="31">
        <f t="shared" si="1"/>
        <v>44885</v>
      </c>
      <c r="G32" s="31">
        <f t="shared" si="1"/>
        <v>44915</v>
      </c>
      <c r="H32" s="31">
        <f t="shared" si="1"/>
        <v>44946</v>
      </c>
      <c r="I32" s="31">
        <f t="shared" si="1"/>
        <v>44977</v>
      </c>
      <c r="J32" s="31">
        <f t="shared" si="1"/>
        <v>45005</v>
      </c>
      <c r="K32" s="31">
        <f t="shared" si="1"/>
        <v>45036</v>
      </c>
      <c r="L32" s="31">
        <f t="shared" si="1"/>
        <v>45066</v>
      </c>
      <c r="M32" s="31">
        <f t="shared" si="1"/>
        <v>45097</v>
      </c>
      <c r="N32" s="31">
        <f t="shared" si="1"/>
        <v>45127</v>
      </c>
    </row>
    <row r="33" spans="1:14" x14ac:dyDescent="0.3">
      <c r="A33" s="32" t="s">
        <v>2</v>
      </c>
      <c r="B33" s="33">
        <f>VLOOKUP(B$2,tabel_consumer!$A$7:$F$270,2,FALSE)</f>
        <v>-48.175089871169526</v>
      </c>
      <c r="C33" s="33">
        <f>VLOOKUP(C$2,tabel_consumer!$A$7:$F$270,2,FALSE)</f>
        <v>-41.915861006725763</v>
      </c>
      <c r="D33" s="33">
        <f>VLOOKUP(D$2,tabel_consumer!$A$7:$F$270,2,FALSE)</f>
        <v>-53.700025532084055</v>
      </c>
      <c r="E33" s="33">
        <f>VLOOKUP(E$2,tabel_consumer!$A$7:$F$270,2,FALSE)</f>
        <v>-55.868604787454473</v>
      </c>
      <c r="F33" s="33">
        <f>VLOOKUP(F$2,tabel_consumer!$A$7:$F$270,2,FALSE)</f>
        <v>-47.643697001054349</v>
      </c>
      <c r="G33" s="33">
        <f>VLOOKUP(G$2,tabel_consumer!$A$7:$F$270,2,FALSE)</f>
        <v>-38.861294600185801</v>
      </c>
      <c r="H33" s="33">
        <f>VLOOKUP(H$2,tabel_consumer!$A$7:$F$270,2,FALSE)</f>
        <v>-33.071164559653909</v>
      </c>
      <c r="I33" s="33">
        <f>VLOOKUP(I$2,tabel_consumer!$A$7:$F$270,2,FALSE)</f>
        <v>-32.912954645494167</v>
      </c>
      <c r="J33" s="33">
        <f>VLOOKUP(J$2,tabel_consumer!$A$7:$F$270,2,FALSE)</f>
        <v>-32.984264108010784</v>
      </c>
      <c r="K33" s="33">
        <f>VLOOKUP(K$2,tabel_consumer!$A$7:$F$270,2,FALSE)</f>
        <v>-29.325340174823207</v>
      </c>
      <c r="L33" s="33">
        <f>VLOOKUP(L$2,tabel_consumer!$A$7:$F$270,2,FALSE)</f>
        <v>-38.532087974170132</v>
      </c>
      <c r="M33" s="33">
        <f>VLOOKUP(M$2,tabel_consumer!$A$7:$F$270,2,FALSE)</f>
        <v>-31.418583760127468</v>
      </c>
      <c r="N33" s="33">
        <f>VLOOKUP(N$2,tabel_consumer!$A$7:$F$270,2,FALSE)</f>
        <v>-27.26368923853444</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44762</v>
      </c>
      <c r="C62" s="31">
        <f t="shared" si="2"/>
        <v>44793</v>
      </c>
      <c r="D62" s="31">
        <f t="shared" si="2"/>
        <v>44824</v>
      </c>
      <c r="E62" s="31">
        <f t="shared" si="2"/>
        <v>44854</v>
      </c>
      <c r="F62" s="31">
        <f t="shared" si="2"/>
        <v>44885</v>
      </c>
      <c r="G62" s="31">
        <f t="shared" si="2"/>
        <v>44915</v>
      </c>
      <c r="H62" s="31">
        <f t="shared" si="2"/>
        <v>44946</v>
      </c>
      <c r="I62" s="31">
        <f t="shared" si="2"/>
        <v>44977</v>
      </c>
      <c r="J62" s="31">
        <f t="shared" si="2"/>
        <v>45005</v>
      </c>
      <c r="K62" s="31">
        <f t="shared" si="2"/>
        <v>45036</v>
      </c>
      <c r="L62" s="31">
        <f t="shared" si="2"/>
        <v>45066</v>
      </c>
      <c r="M62" s="31">
        <f t="shared" si="2"/>
        <v>45097</v>
      </c>
      <c r="N62" s="31">
        <f t="shared" si="2"/>
        <v>45127</v>
      </c>
    </row>
    <row r="63" spans="1:14" x14ac:dyDescent="0.3">
      <c r="A63" s="32" t="s">
        <v>25</v>
      </c>
      <c r="B63" s="33">
        <f>VLOOKUP(B$2,tabel_consumer!$A$7:$F$270,3,FALSE)</f>
        <v>25.870023559499966</v>
      </c>
      <c r="C63" s="33">
        <f>VLOOKUP(C$2,tabel_consumer!$A$7:$F$270,3,FALSE)</f>
        <v>28.766914525807415</v>
      </c>
      <c r="D63" s="33">
        <f>VLOOKUP(D$2,tabel_consumer!$A$7:$F$270,3,FALSE)</f>
        <v>45.165150547241637</v>
      </c>
      <c r="E63" s="33">
        <f>VLOOKUP(E$2,tabel_consumer!$A$7:$F$270,3,FALSE)</f>
        <v>49.054562980634465</v>
      </c>
      <c r="F63" s="33">
        <f>VLOOKUP(F$2,tabel_consumer!$A$7:$F$270,3,FALSE)</f>
        <v>45.991156579905166</v>
      </c>
      <c r="G63" s="33">
        <f>VLOOKUP(G$2,tabel_consumer!$A$7:$F$270,3,FALSE)</f>
        <v>35.484567667794337</v>
      </c>
      <c r="H63" s="33">
        <f>VLOOKUP(H$2,tabel_consumer!$A$7:$F$270,3,FALSE)</f>
        <v>41.598222881265876</v>
      </c>
      <c r="I63" s="33">
        <f>VLOOKUP(I$2,tabel_consumer!$A$7:$F$270,3,FALSE)</f>
        <v>28.99894051769062</v>
      </c>
      <c r="J63" s="33">
        <f>VLOOKUP(J$2,tabel_consumer!$A$7:$F$270,3,FALSE)</f>
        <v>28.038115553649693</v>
      </c>
      <c r="K63" s="33">
        <f>VLOOKUP(K$2,tabel_consumer!$A$7:$F$270,3,FALSE)</f>
        <v>28.269260698171923</v>
      </c>
      <c r="L63" s="33">
        <f>VLOOKUP(L$2,tabel_consumer!$A$7:$F$270,3,FALSE)</f>
        <v>25.670418068137387</v>
      </c>
      <c r="M63" s="33">
        <f>VLOOKUP(M$2,tabel_consumer!$A$7:$F$270,3,FALSE)</f>
        <v>26.314011464300407</v>
      </c>
      <c r="N63" s="33">
        <f>VLOOKUP(N$2,tabel_consumer!$A$7:$F$270,3,FALSE)</f>
        <v>28.357402216137324</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44762</v>
      </c>
      <c r="C92" s="31">
        <f t="shared" si="3"/>
        <v>44793</v>
      </c>
      <c r="D92" s="31">
        <f t="shared" si="3"/>
        <v>44824</v>
      </c>
      <c r="E92" s="31">
        <f t="shared" si="3"/>
        <v>44854</v>
      </c>
      <c r="F92" s="31">
        <f t="shared" si="3"/>
        <v>44885</v>
      </c>
      <c r="G92" s="31">
        <f t="shared" si="3"/>
        <v>44915</v>
      </c>
      <c r="H92" s="31">
        <f t="shared" si="3"/>
        <v>44946</v>
      </c>
      <c r="I92" s="31">
        <f t="shared" si="3"/>
        <v>44977</v>
      </c>
      <c r="J92" s="31">
        <f t="shared" si="3"/>
        <v>45005</v>
      </c>
      <c r="K92" s="31">
        <f t="shared" si="3"/>
        <v>45036</v>
      </c>
      <c r="L92" s="31">
        <f t="shared" si="3"/>
        <v>45066</v>
      </c>
      <c r="M92" s="31">
        <f t="shared" si="3"/>
        <v>45097</v>
      </c>
      <c r="N92" s="31">
        <f t="shared" si="3"/>
        <v>45127</v>
      </c>
    </row>
    <row r="93" spans="1:14" x14ac:dyDescent="0.3">
      <c r="A93" s="32" t="s">
        <v>4</v>
      </c>
      <c r="B93" s="33">
        <f>VLOOKUP(B$2,tabel_consumer!$A$7:$F$270,4,FALSE)</f>
        <v>-9.69</v>
      </c>
      <c r="C93" s="33">
        <f>VLOOKUP(C$2,tabel_consumer!$A$7:$F$270,4,FALSE)</f>
        <v>-11.07</v>
      </c>
      <c r="D93" s="33">
        <f>VLOOKUP(D$2,tabel_consumer!$A$7:$F$270,4,FALSE)</f>
        <v>-18.690000000000001</v>
      </c>
      <c r="E93" s="33">
        <f>VLOOKUP(E$2,tabel_consumer!$A$7:$F$270,4,FALSE)</f>
        <v>-24.48</v>
      </c>
      <c r="F93" s="33">
        <f>VLOOKUP(F$2,tabel_consumer!$A$7:$F$270,4,FALSE)</f>
        <v>-16.87</v>
      </c>
      <c r="G93" s="33">
        <f>VLOOKUP(G$2,tabel_consumer!$A$7:$F$270,4,FALSE)</f>
        <v>-13.05</v>
      </c>
      <c r="H93" s="33">
        <f>VLOOKUP(H$2,tabel_consumer!$A$7:$F$270,4,FALSE)</f>
        <v>-14.44</v>
      </c>
      <c r="I93" s="33">
        <f>VLOOKUP(I$2,tabel_consumer!$A$7:$F$270,4,FALSE)</f>
        <v>-9.0299999999999994</v>
      </c>
      <c r="J93" s="33">
        <f>VLOOKUP(J$2,tabel_consumer!$A$7:$F$270,4,FALSE)</f>
        <v>-7.62</v>
      </c>
      <c r="K93" s="33">
        <f>VLOOKUP(K$2,tabel_consumer!$A$7:$F$270,4,FALSE)</f>
        <v>-6.99</v>
      </c>
      <c r="L93" s="33">
        <f>VLOOKUP(L$2,tabel_consumer!$A$7:$F$270,4,FALSE)</f>
        <v>-7.25</v>
      </c>
      <c r="M93" s="33">
        <f>VLOOKUP(M$2,tabel_consumer!$A$7:$F$270,4,FALSE)</f>
        <v>-8.9700000000000006</v>
      </c>
      <c r="N93" s="33">
        <f>VLOOKUP(N$2,tabel_consumer!$A$7:$F$270,4,FALSE)</f>
        <v>-3.1</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44762</v>
      </c>
      <c r="C122" s="31">
        <f t="shared" si="4"/>
        <v>44793</v>
      </c>
      <c r="D122" s="31">
        <f t="shared" si="4"/>
        <v>44824</v>
      </c>
      <c r="E122" s="31">
        <f t="shared" si="4"/>
        <v>44854</v>
      </c>
      <c r="F122" s="31">
        <f t="shared" si="4"/>
        <v>44885</v>
      </c>
      <c r="G122" s="31">
        <f t="shared" si="4"/>
        <v>44915</v>
      </c>
      <c r="H122" s="31">
        <f t="shared" si="4"/>
        <v>44946</v>
      </c>
      <c r="I122" s="31">
        <f t="shared" si="4"/>
        <v>44977</v>
      </c>
      <c r="J122" s="31">
        <f t="shared" si="4"/>
        <v>45005</v>
      </c>
      <c r="K122" s="31">
        <f t="shared" si="4"/>
        <v>45036</v>
      </c>
      <c r="L122" s="31">
        <f t="shared" si="4"/>
        <v>45066</v>
      </c>
      <c r="M122" s="31">
        <f t="shared" si="4"/>
        <v>45097</v>
      </c>
      <c r="N122" s="31">
        <f t="shared" si="4"/>
        <v>45127</v>
      </c>
    </row>
    <row r="123" spans="1:14" x14ac:dyDescent="0.3">
      <c r="A123" s="32" t="s">
        <v>5</v>
      </c>
      <c r="B123" s="33">
        <f>VLOOKUP(B$2,tabel_consumer!$A$7:$F$270,5,FALSE)</f>
        <v>-23.15</v>
      </c>
      <c r="C123" s="33">
        <f>VLOOKUP(C$2,tabel_consumer!$A$7:$F$270,5,FALSE)</f>
        <v>-14.19</v>
      </c>
      <c r="D123" s="33">
        <f>VLOOKUP(D$2,tabel_consumer!$A$7:$F$270,5,FALSE)</f>
        <v>-22.12</v>
      </c>
      <c r="E123" s="33">
        <f>VLOOKUP(E$2,tabel_consumer!$A$7:$F$270,5,FALSE)</f>
        <v>-35.79</v>
      </c>
      <c r="F123" s="33">
        <f>VLOOKUP(F$2,tabel_consumer!$A$7:$F$270,5,FALSE)</f>
        <v>-36.130000000000003</v>
      </c>
      <c r="G123" s="33">
        <f>VLOOKUP(G$2,tabel_consumer!$A$7:$F$270,5,FALSE)</f>
        <v>-25.11</v>
      </c>
      <c r="H123" s="33">
        <f>VLOOKUP(H$2,tabel_consumer!$A$7:$F$270,5,FALSE)</f>
        <v>-22.61</v>
      </c>
      <c r="I123" s="33">
        <f>VLOOKUP(I$2,tabel_consumer!$A$7:$F$270,5,FALSE)</f>
        <v>-27.71</v>
      </c>
      <c r="J123" s="33">
        <f>VLOOKUP(J$2,tabel_consumer!$A$7:$F$270,5,FALSE)</f>
        <v>-17.34</v>
      </c>
      <c r="K123" s="33">
        <f>VLOOKUP(K$2,tabel_consumer!$A$7:$F$270,5,FALSE)</f>
        <v>-13.97</v>
      </c>
      <c r="L123" s="33">
        <f>VLOOKUP(L$2,tabel_consumer!$A$7:$F$270,5,FALSE)</f>
        <v>-25.83</v>
      </c>
      <c r="M123" s="33">
        <f>VLOOKUP(M$2,tabel_consumer!$A$7:$F$270,5,FALSE)</f>
        <v>-18.34</v>
      </c>
      <c r="N123" s="33">
        <f>VLOOKUP(N$2,tabel_consumer!$A$7:$F$270,5,FALSE)</f>
        <v>-15.66</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2023-08-14T09:41:54Z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