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2\"/>
    </mc:Choice>
  </mc:AlternateContent>
  <xr:revisionPtr revIDLastSave="0" documentId="13_ncr:1_{0260DFC1-57C7-4F4D-B132-372707F65A64}"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<sst xmlns="http://schemas.openxmlformats.org/spreadsheetml/2006/main" count="50" uniqueCount="33">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</sst>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40" activePane="bottomRight" state="frozen"/>
      <selection activeCell="A257" sqref="A257:A260"/>
      <selection pane="topRight" activeCell="A257" sqref="A257:A260"/>
      <selection pane="bottomLeft" activeCell="A257" sqref="A257:A260"/>
      <selection pane="bottomRight" activeCell="A256" sqref="A256"/>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c r="B261" s="7"/>
      <c r="C261" s="7"/>
      <c r="D261" s="7"/>
      <c r="E261" s="7"/>
      <c r="F261" s="7"/>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c r="B262" s="7"/>
      <c r="C262" s="7"/>
      <c r="D262" s="7"/>
      <c r="E262" s="7"/>
      <c r="F262" s="7"/>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c r="B263" s="7"/>
      <c r="C263" s="7"/>
      <c r="D263" s="7"/>
      <c r="E263" s="7"/>
      <c r="F263" s="7"/>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2" activePane="bottomRight" state="frozen"/>
      <selection activeCell="A258" sqref="A258"/>
      <selection pane="topRight" activeCell="A258" sqref="A258"/>
      <selection pane="bottomLeft" activeCell="A258" sqref="A258"/>
      <selection pane="bottomRight" activeCell="A258" sqref="A258"/>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53"/>
      <c r="B261" s="54"/>
      <c r="C261" s="54"/>
      <c r="D261" s="54"/>
      <c r="E261" s="55"/>
      <c r="F261" s="54"/>
      <c r="G261" s="54"/>
      <c r="H261" s="54"/>
      <c r="I261" s="54"/>
    </row>
    <row r="262" spans="1:9" x14ac:dyDescent="0.25">
      <c r="A262" s="53"/>
      <c r="B262" s="54"/>
      <c r="C262" s="54"/>
      <c r="D262" s="54"/>
      <c r="E262" s="55"/>
      <c r="F262" s="54"/>
      <c r="G262" s="54"/>
      <c r="H262" s="54"/>
      <c r="I262" s="54"/>
    </row>
    <row r="263" spans="1:9" x14ac:dyDescent="0.25">
      <c r="A263" s="53"/>
      <c r="B263" s="54"/>
      <c r="C263" s="54"/>
      <c r="D263" s="54"/>
      <c r="E263" s="55"/>
      <c r="F263" s="54"/>
      <c r="G263" s="54"/>
      <c r="H263" s="54"/>
      <c r="I263" s="54"/>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45342</v>
      </c>
    </row>
    <row r="2" spans="1:14" x14ac:dyDescent="0.3">
      <c r="A2" s="30" t="s">
        <v>23</v>
      </c>
      <c r="B2" s="31">
        <f>EDATE($B$1,-12)</f>
        <v>44977</v>
      </c>
      <c r="C2" s="31">
        <f>EDATE(B$2,1)</f>
        <v>45005</v>
      </c>
      <c r="D2" s="31">
        <f t="shared" ref="D2:N2" si="0">EDATE(C$2,1)</f>
        <v>45036</v>
      </c>
      <c r="E2" s="31">
        <f t="shared" si="0"/>
        <v>45066</v>
      </c>
      <c r="F2" s="31">
        <f t="shared" si="0"/>
        <v>45097</v>
      </c>
      <c r="G2" s="31">
        <f t="shared" si="0"/>
        <v>45127</v>
      </c>
      <c r="H2" s="31">
        <f t="shared" si="0"/>
        <v>45158</v>
      </c>
      <c r="I2" s="31">
        <f t="shared" si="0"/>
        <v>45189</v>
      </c>
      <c r="J2" s="31">
        <f t="shared" si="0"/>
        <v>45219</v>
      </c>
      <c r="K2" s="31">
        <f t="shared" si="0"/>
        <v>45250</v>
      </c>
      <c r="L2" s="31">
        <f t="shared" si="0"/>
        <v>45280</v>
      </c>
      <c r="M2" s="31">
        <f t="shared" si="0"/>
        <v>45311</v>
      </c>
      <c r="N2" s="31">
        <f t="shared" si="0"/>
        <v>45342</v>
      </c>
    </row>
    <row r="3" spans="1:14" x14ac:dyDescent="0.3">
      <c r="A3" s="32" t="s">
        <v>22</v>
      </c>
      <c r="B3" s="33">
        <f>VLOOKUP(B$2,tabel_consumer!$A$7:$F$282,6,FALSE)</f>
        <v>-24.662973790796194</v>
      </c>
      <c r="C3" s="33">
        <f>VLOOKUP(C$2,tabel_consumer!$A$7:$F$282,6,FALSE)</f>
        <v>-21.495594915415122</v>
      </c>
      <c r="D3" s="33">
        <f>VLOOKUP(D$2,tabel_consumer!$A$7:$F$282,6,FALSE)</f>
        <v>-19.638650218248781</v>
      </c>
      <c r="E3" s="33">
        <f>VLOOKUP(E$2,tabel_consumer!$A$7:$F$282,6,FALSE)</f>
        <v>-24.320626510576879</v>
      </c>
      <c r="F3" s="33">
        <f>VLOOKUP(F$2,tabel_consumer!$A$7:$F$282,6,FALSE)</f>
        <v>-21.260648806106971</v>
      </c>
      <c r="G3" s="33">
        <f>VLOOKUP(G$2,tabel_consumer!$A$7:$F$282,6,FALSE)</f>
        <v>-18.59527286366794</v>
      </c>
      <c r="H3" s="33">
        <f>VLOOKUP(H$2,tabel_consumer!$A$7:$F$282,6,FALSE)</f>
        <v>-18.512243692136742</v>
      </c>
      <c r="I3" s="33">
        <f>VLOOKUP(I$2,tabel_consumer!$A$7:$F$282,6,FALSE)</f>
        <v>-16.660947129164953</v>
      </c>
      <c r="J3" s="33">
        <f>VLOOKUP(J$2,tabel_consumer!$A$7:$F$282,6,FALSE)</f>
        <v>-17.192530349797043</v>
      </c>
      <c r="K3" s="33">
        <f>VLOOKUP(K$2,tabel_consumer!$A$7:$F$282,6,FALSE)</f>
        <v>-14.479427787366218</v>
      </c>
      <c r="L3" s="33">
        <f>VLOOKUP(L$2,tabel_consumer!$A$7:$F$282,6,FALSE)</f>
        <v>-11.498673320544526</v>
      </c>
      <c r="M3" s="33">
        <f>VLOOKUP(M$2,tabel_consumer!$A$7:$F$282,6,FALSE)</f>
        <v>-11.985960030714079</v>
      </c>
      <c r="N3" s="33">
        <f>VLOOKUP(N$2,tabel_consumer!$A$7:$F$282,6,FALSE)</f>
        <v>-13.326441096897236</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44977</v>
      </c>
      <c r="C32" s="31">
        <f t="shared" si="1"/>
        <v>45005</v>
      </c>
      <c r="D32" s="31">
        <f t="shared" si="1"/>
        <v>45036</v>
      </c>
      <c r="E32" s="31">
        <f t="shared" si="1"/>
        <v>45066</v>
      </c>
      <c r="F32" s="31">
        <f t="shared" si="1"/>
        <v>45097</v>
      </c>
      <c r="G32" s="31">
        <f t="shared" si="1"/>
        <v>45127</v>
      </c>
      <c r="H32" s="31">
        <f t="shared" si="1"/>
        <v>45158</v>
      </c>
      <c r="I32" s="31">
        <f t="shared" si="1"/>
        <v>45189</v>
      </c>
      <c r="J32" s="31">
        <f t="shared" si="1"/>
        <v>45219</v>
      </c>
      <c r="K32" s="31">
        <f t="shared" si="1"/>
        <v>45250</v>
      </c>
      <c r="L32" s="31">
        <f t="shared" si="1"/>
        <v>45280</v>
      </c>
      <c r="M32" s="31">
        <f t="shared" si="1"/>
        <v>45311</v>
      </c>
      <c r="N32" s="31">
        <f t="shared" si="1"/>
        <v>45342</v>
      </c>
    </row>
    <row r="33" spans="1:14" x14ac:dyDescent="0.3">
      <c r="A33" s="32" t="s">
        <v>2</v>
      </c>
      <c r="B33" s="33">
        <f>VLOOKUP(B$2,tabel_consumer!$A$7:$F$282,2,FALSE)</f>
        <v>-32.912954645494167</v>
      </c>
      <c r="C33" s="33">
        <f>VLOOKUP(C$2,tabel_consumer!$A$7:$F$282,2,FALSE)</f>
        <v>-32.984264108010784</v>
      </c>
      <c r="D33" s="33">
        <f>VLOOKUP(D$2,tabel_consumer!$A$7:$F$282,2,FALSE)</f>
        <v>-29.325340174823207</v>
      </c>
      <c r="E33" s="33">
        <f>VLOOKUP(E$2,tabel_consumer!$A$7:$F$282,2,FALSE)</f>
        <v>-38.532087974170132</v>
      </c>
      <c r="F33" s="33">
        <f>VLOOKUP(F$2,tabel_consumer!$A$7:$F$282,2,FALSE)</f>
        <v>-31.418583760127468</v>
      </c>
      <c r="G33" s="33">
        <f>VLOOKUP(G$2,tabel_consumer!$A$7:$F$282,2,FALSE)</f>
        <v>-27.26368923853444</v>
      </c>
      <c r="H33" s="33">
        <f>VLOOKUP(H$2,tabel_consumer!$A$7:$F$282,2,FALSE)</f>
        <v>-32.914755442552725</v>
      </c>
      <c r="I33" s="33">
        <f>VLOOKUP(I$2,tabel_consumer!$A$7:$F$282,2,FALSE)</f>
        <v>-26.589233031005822</v>
      </c>
      <c r="J33" s="33">
        <f>VLOOKUP(J$2,tabel_consumer!$A$7:$F$282,2,FALSE)</f>
        <v>-32.047693067054212</v>
      </c>
      <c r="K33" s="33">
        <f>VLOOKUP(K$2,tabel_consumer!$A$7:$F$282,2,FALSE)</f>
        <v>-20.799705763837174</v>
      </c>
      <c r="L33" s="33">
        <f>VLOOKUP(L$2,tabel_consumer!$A$7:$F$282,2,FALSE)</f>
        <v>-19.786330140391197</v>
      </c>
      <c r="M33" s="33">
        <f>VLOOKUP(M$2,tabel_consumer!$A$7:$F$282,2,FALSE)</f>
        <v>-22.932832560036879</v>
      </c>
      <c r="N33" s="33">
        <f>VLOOKUP(N$2,tabel_consumer!$A$7:$F$282,2,FALSE)</f>
        <v>-28.659586323798425</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44977</v>
      </c>
      <c r="C62" s="31">
        <f t="shared" si="2"/>
        <v>45005</v>
      </c>
      <c r="D62" s="31">
        <f t="shared" si="2"/>
        <v>45036</v>
      </c>
      <c r="E62" s="31">
        <f t="shared" si="2"/>
        <v>45066</v>
      </c>
      <c r="F62" s="31">
        <f t="shared" si="2"/>
        <v>45097</v>
      </c>
      <c r="G62" s="31">
        <f t="shared" si="2"/>
        <v>45127</v>
      </c>
      <c r="H62" s="31">
        <f t="shared" si="2"/>
        <v>45158</v>
      </c>
      <c r="I62" s="31">
        <f t="shared" si="2"/>
        <v>45189</v>
      </c>
      <c r="J62" s="31">
        <f t="shared" si="2"/>
        <v>45219</v>
      </c>
      <c r="K62" s="31">
        <f t="shared" si="2"/>
        <v>45250</v>
      </c>
      <c r="L62" s="31">
        <f t="shared" si="2"/>
        <v>45280</v>
      </c>
      <c r="M62" s="31">
        <f t="shared" si="2"/>
        <v>45311</v>
      </c>
      <c r="N62" s="31">
        <f t="shared" si="2"/>
        <v>45342</v>
      </c>
    </row>
    <row r="63" spans="1:14" x14ac:dyDescent="0.3">
      <c r="A63" s="32" t="s">
        <v>25</v>
      </c>
      <c r="B63" s="33">
        <f>VLOOKUP(B$2,tabel_consumer!$A$7:$F$282,3,FALSE)</f>
        <v>28.99894051769062</v>
      </c>
      <c r="C63" s="33">
        <f>VLOOKUP(C$2,tabel_consumer!$A$7:$F$282,3,FALSE)</f>
        <v>28.038115553649693</v>
      </c>
      <c r="D63" s="33">
        <f>VLOOKUP(D$2,tabel_consumer!$A$7:$F$282,3,FALSE)</f>
        <v>28.269260698171923</v>
      </c>
      <c r="E63" s="33">
        <f>VLOOKUP(E$2,tabel_consumer!$A$7:$F$282,3,FALSE)</f>
        <v>25.670418068137387</v>
      </c>
      <c r="F63" s="33">
        <f>VLOOKUP(F$2,tabel_consumer!$A$7:$F$282,3,FALSE)</f>
        <v>26.314011464300407</v>
      </c>
      <c r="G63" s="33">
        <f>VLOOKUP(G$2,tabel_consumer!$A$7:$F$282,3,FALSE)</f>
        <v>28.357402216137324</v>
      </c>
      <c r="H63" s="33">
        <f>VLOOKUP(H$2,tabel_consumer!$A$7:$F$282,3,FALSE)</f>
        <v>28.824219325994246</v>
      </c>
      <c r="I63" s="33">
        <f>VLOOKUP(I$2,tabel_consumer!$A$7:$F$282,3,FALSE)</f>
        <v>25.864555485653987</v>
      </c>
      <c r="J63" s="33">
        <f>VLOOKUP(J$2,tabel_consumer!$A$7:$F$282,3,FALSE)</f>
        <v>23.942428332133964</v>
      </c>
      <c r="K63" s="33">
        <f>VLOOKUP(K$2,tabel_consumer!$A$7:$F$282,3,FALSE)</f>
        <v>18.608005385627703</v>
      </c>
      <c r="L63" s="33">
        <f>VLOOKUP(L$2,tabel_consumer!$A$7:$F$282,3,FALSE)</f>
        <v>18.308363141786899</v>
      </c>
      <c r="M63" s="33">
        <f>VLOOKUP(M$2,tabel_consumer!$A$7:$F$282,3,FALSE)</f>
        <v>19.171007562819433</v>
      </c>
      <c r="N63" s="33">
        <f>VLOOKUP(N$2,tabel_consumer!$A$7:$F$282,3,FALSE)</f>
        <v>14.716178063790519</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44977</v>
      </c>
      <c r="C92" s="31">
        <f t="shared" si="3"/>
        <v>45005</v>
      </c>
      <c r="D92" s="31">
        <f t="shared" si="3"/>
        <v>45036</v>
      </c>
      <c r="E92" s="31">
        <f t="shared" si="3"/>
        <v>45066</v>
      </c>
      <c r="F92" s="31">
        <f t="shared" si="3"/>
        <v>45097</v>
      </c>
      <c r="G92" s="31">
        <f t="shared" si="3"/>
        <v>45127</v>
      </c>
      <c r="H92" s="31">
        <f t="shared" si="3"/>
        <v>45158</v>
      </c>
      <c r="I92" s="31">
        <f t="shared" si="3"/>
        <v>45189</v>
      </c>
      <c r="J92" s="31">
        <f t="shared" si="3"/>
        <v>45219</v>
      </c>
      <c r="K92" s="31">
        <f t="shared" si="3"/>
        <v>45250</v>
      </c>
      <c r="L92" s="31">
        <f t="shared" si="3"/>
        <v>45280</v>
      </c>
      <c r="M92" s="31">
        <f t="shared" si="3"/>
        <v>45311</v>
      </c>
      <c r="N92" s="31">
        <f t="shared" si="3"/>
        <v>45342</v>
      </c>
    </row>
    <row r="93" spans="1:14" x14ac:dyDescent="0.3">
      <c r="A93" s="32" t="s">
        <v>4</v>
      </c>
      <c r="B93" s="33">
        <f>VLOOKUP(B$2,tabel_consumer!$A$7:$F$282,4,FALSE)</f>
        <v>-9.0299999999999994</v>
      </c>
      <c r="C93" s="33">
        <f>VLOOKUP(C$2,tabel_consumer!$A$7:$F$282,4,FALSE)</f>
        <v>-7.62</v>
      </c>
      <c r="D93" s="33">
        <f>VLOOKUP(D$2,tabel_consumer!$A$7:$F$282,4,FALSE)</f>
        <v>-6.99</v>
      </c>
      <c r="E93" s="33">
        <f>VLOOKUP(E$2,tabel_consumer!$A$7:$F$282,4,FALSE)</f>
        <v>-7.25</v>
      </c>
      <c r="F93" s="33">
        <f>VLOOKUP(F$2,tabel_consumer!$A$7:$F$282,4,FALSE)</f>
        <v>-8.9700000000000006</v>
      </c>
      <c r="G93" s="33">
        <f>VLOOKUP(G$2,tabel_consumer!$A$7:$F$282,4,FALSE)</f>
        <v>-3.1</v>
      </c>
      <c r="H93" s="33">
        <f>VLOOKUP(H$2,tabel_consumer!$A$7:$F$282,4,FALSE)</f>
        <v>-7.13</v>
      </c>
      <c r="I93" s="33">
        <f>VLOOKUP(I$2,tabel_consumer!$A$7:$F$282,4,FALSE)</f>
        <v>-3.11</v>
      </c>
      <c r="J93" s="33">
        <f>VLOOKUP(J$2,tabel_consumer!$A$7:$F$282,4,FALSE)</f>
        <v>-6.11</v>
      </c>
      <c r="K93" s="33">
        <f>VLOOKUP(K$2,tabel_consumer!$A$7:$F$282,4,FALSE)</f>
        <v>-6.72</v>
      </c>
      <c r="L93" s="33">
        <f>VLOOKUP(L$2,tabel_consumer!$A$7:$F$282,4,FALSE)</f>
        <v>-4.7</v>
      </c>
      <c r="M93" s="33">
        <f>VLOOKUP(M$2,tabel_consumer!$A$7:$F$282,4,FALSE)</f>
        <v>-6.23</v>
      </c>
      <c r="N93" s="33">
        <f>VLOOKUP(N$2,tabel_consumer!$A$7:$F$282,4,FALSE)</f>
        <v>-10.3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44977</v>
      </c>
      <c r="C122" s="31">
        <f t="shared" si="4"/>
        <v>45005</v>
      </c>
      <c r="D122" s="31">
        <f t="shared" si="4"/>
        <v>45036</v>
      </c>
      <c r="E122" s="31">
        <f t="shared" si="4"/>
        <v>45066</v>
      </c>
      <c r="F122" s="31">
        <f t="shared" si="4"/>
        <v>45097</v>
      </c>
      <c r="G122" s="31">
        <f t="shared" si="4"/>
        <v>45127</v>
      </c>
      <c r="H122" s="31">
        <f t="shared" si="4"/>
        <v>45158</v>
      </c>
      <c r="I122" s="31">
        <f t="shared" si="4"/>
        <v>45189</v>
      </c>
      <c r="J122" s="31">
        <f t="shared" si="4"/>
        <v>45219</v>
      </c>
      <c r="K122" s="31">
        <f t="shared" si="4"/>
        <v>45250</v>
      </c>
      <c r="L122" s="31">
        <f t="shared" si="4"/>
        <v>45280</v>
      </c>
      <c r="M122" s="31">
        <f t="shared" si="4"/>
        <v>45311</v>
      </c>
      <c r="N122" s="31">
        <f t="shared" si="4"/>
        <v>45342</v>
      </c>
    </row>
    <row r="123" spans="1:14" x14ac:dyDescent="0.3">
      <c r="A123" s="32" t="s">
        <v>5</v>
      </c>
      <c r="B123" s="33">
        <f>VLOOKUP(B$2,tabel_consumer!$A$7:$F$282,5,FALSE)</f>
        <v>-27.71</v>
      </c>
      <c r="C123" s="33">
        <f>VLOOKUP(C$2,tabel_consumer!$A$7:$F$282,5,FALSE)</f>
        <v>-17.34</v>
      </c>
      <c r="D123" s="33">
        <f>VLOOKUP(D$2,tabel_consumer!$A$7:$F$282,5,FALSE)</f>
        <v>-13.97</v>
      </c>
      <c r="E123" s="33">
        <f>VLOOKUP(E$2,tabel_consumer!$A$7:$F$282,5,FALSE)</f>
        <v>-25.83</v>
      </c>
      <c r="F123" s="33">
        <f>VLOOKUP(F$2,tabel_consumer!$A$7:$F$282,5,FALSE)</f>
        <v>-18.34</v>
      </c>
      <c r="G123" s="33">
        <f>VLOOKUP(G$2,tabel_consumer!$A$7:$F$282,5,FALSE)</f>
        <v>-15.66</v>
      </c>
      <c r="H123" s="33">
        <f>VLOOKUP(H$2,tabel_consumer!$A$7:$F$282,5,FALSE)</f>
        <v>-5.18</v>
      </c>
      <c r="I123" s="33">
        <f>VLOOKUP(I$2,tabel_consumer!$A$7:$F$282,5,FALSE)</f>
        <v>-11.08</v>
      </c>
      <c r="J123" s="33">
        <f>VLOOKUP(J$2,tabel_consumer!$A$7:$F$282,5,FALSE)</f>
        <v>-6.67</v>
      </c>
      <c r="K123" s="33">
        <f>VLOOKUP(K$2,tabel_consumer!$A$7:$F$282,5,FALSE)</f>
        <v>-11.79</v>
      </c>
      <c r="L123" s="33">
        <f>VLOOKUP(L$2,tabel_consumer!$A$7:$F$282,5,FALSE)</f>
        <v>-3.2</v>
      </c>
      <c r="M123" s="33">
        <f>VLOOKUP(M$2,tabel_consumer!$A$7:$F$282,5,FALSE)</f>
        <v>0.39</v>
      </c>
      <c r="N123" s="33">
        <f>VLOOKUP(N$2,tabel_consumer!$A$7:$F$282,5,FALSE)</f>
        <v>0.37</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2024-02-23T09:52:34Z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