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6\"/>
    </mc:Choice>
  </mc:AlternateContent>
  <xr:revisionPtr revIDLastSave="0" documentId="13_ncr:1_{9549D990-6D45-4581-8BCD-09386F246306}" xr6:coauthVersionLast="47" xr6:coauthVersionMax="47" xr10:uidLastSave="{00000000-0000-0000-0000-000000000000}"/>
  <bookViews>
    <workbookView xWindow="-28920" yWindow="-120" windowWidth="29040" windowHeight="15720"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<sst xmlns="http://schemas.openxmlformats.org/spreadsheetml/2006/main" count="50" uniqueCount="33">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</sst>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tabSelected="1" workbookViewId="0">
      <pane xSplit="1" ySplit="6" topLeftCell="B248" activePane="bottomRight" state="frozen"/>
      <selection activeCell="A257" sqref="A257:A260"/>
      <selection pane="topRight" activeCell="A257" sqref="A257:A260"/>
      <selection pane="bottomLeft" activeCell="A257" sqref="A257:A260"/>
      <selection pane="bottomRight" activeCell="A276" sqref="A276"/>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c r="B265" s="7"/>
      <c r="C265" s="7"/>
      <c r="D265" s="7"/>
      <c r="E265" s="7"/>
      <c r="F265" s="7"/>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c r="B266" s="7"/>
      <c r="C266" s="7"/>
      <c r="D266" s="7"/>
      <c r="E266" s="7"/>
      <c r="F266" s="7"/>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49" activePane="bottomRight" state="frozen"/>
      <selection activeCell="A258" sqref="A258"/>
      <selection pane="topRight" activeCell="A258" sqref="A258"/>
      <selection pane="bottomLeft" activeCell="A258" sqref="A258"/>
      <selection pane="bottomRight" activeCell="A264" sqref="A264"/>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54">
        <v>-42.164253640801043</v>
      </c>
      <c r="C264" s="54">
        <v>59.93</v>
      </c>
      <c r="D264" s="54">
        <v>-0.47</v>
      </c>
      <c r="E264" s="55">
        <v>-33.374188977390027</v>
      </c>
      <c r="F264" s="54">
        <v>-16.39</v>
      </c>
      <c r="G264" s="54">
        <v>-11.09</v>
      </c>
      <c r="H264" s="54">
        <v>14.982560221224112</v>
      </c>
      <c r="I264" s="54">
        <v>-37.195327843632221</v>
      </c>
    </row>
    <row r="265" spans="1:9" x14ac:dyDescent="0.25">
      <c r="A265" s="53"/>
      <c r="B265" s="54"/>
      <c r="C265" s="54"/>
      <c r="D265" s="54"/>
      <c r="E265" s="55"/>
      <c r="F265" s="54"/>
      <c r="G265" s="54"/>
      <c r="H265" s="54"/>
      <c r="I265" s="54"/>
    </row>
    <row r="266" spans="1:9" x14ac:dyDescent="0.25">
      <c r="A266" s="53"/>
      <c r="B266" s="54"/>
      <c r="C266" s="54"/>
      <c r="D266" s="54"/>
      <c r="E266" s="55"/>
      <c r="F266" s="54"/>
      <c r="G266" s="54"/>
      <c r="H266" s="54"/>
      <c r="I266" s="54"/>
    </row>
    <row r="267" spans="1:9" x14ac:dyDescent="0.25">
      <c r="A267" s="53"/>
      <c r="B267" s="54"/>
      <c r="C267" s="54"/>
      <c r="D267" s="54"/>
      <c r="E267" s="55"/>
      <c r="F267" s="54"/>
      <c r="G267" s="54"/>
      <c r="H267" s="54"/>
      <c r="I267" s="54"/>
    </row>
    <row r="268" spans="1:9" x14ac:dyDescent="0.25">
      <c r="A268" s="53"/>
      <c r="B268" s="54"/>
      <c r="C268" s="54"/>
      <c r="D268" s="54"/>
      <c r="E268" s="55"/>
      <c r="F268" s="54"/>
      <c r="G268" s="54"/>
      <c r="H268" s="54"/>
      <c r="I268" s="54"/>
    </row>
    <row r="269" spans="1:9" x14ac:dyDescent="0.25">
      <c r="A269" s="53"/>
      <c r="B269" s="54"/>
      <c r="C269" s="54"/>
      <c r="D269" s="54"/>
      <c r="E269" s="55"/>
      <c r="F269" s="54"/>
      <c r="G269" s="54"/>
      <c r="H269" s="54"/>
      <c r="I269" s="54"/>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N1" sqref="N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45463</v>
      </c>
    </row>
    <row r="2" spans="1:14" x14ac:dyDescent="0.3">
      <c r="A2" s="30" t="s">
        <v>23</v>
      </c>
      <c r="B2" s="31">
        <f>EDATE($B$1,-12)</f>
        <v>45097</v>
      </c>
      <c r="C2" s="31">
        <f>EDATE(B$2,1)</f>
        <v>45127</v>
      </c>
      <c r="D2" s="31">
        <f t="shared" ref="D2:N2" si="0">EDATE(C$2,1)</f>
        <v>45158</v>
      </c>
      <c r="E2" s="31">
        <f t="shared" si="0"/>
        <v>45189</v>
      </c>
      <c r="F2" s="31">
        <f t="shared" si="0"/>
        <v>45219</v>
      </c>
      <c r="G2" s="31">
        <f t="shared" si="0"/>
        <v>45250</v>
      </c>
      <c r="H2" s="31">
        <f t="shared" si="0"/>
        <v>45280</v>
      </c>
      <c r="I2" s="31">
        <f t="shared" si="0"/>
        <v>45311</v>
      </c>
      <c r="J2" s="31">
        <f t="shared" si="0"/>
        <v>45342</v>
      </c>
      <c r="K2" s="31">
        <f t="shared" si="0"/>
        <v>45371</v>
      </c>
      <c r="L2" s="31">
        <f t="shared" si="0"/>
        <v>45402</v>
      </c>
      <c r="M2" s="31">
        <f t="shared" si="0"/>
        <v>45432</v>
      </c>
      <c r="N2" s="31">
        <f t="shared" si="0"/>
        <v>45463</v>
      </c>
    </row>
    <row r="3" spans="1:14" x14ac:dyDescent="0.3">
      <c r="A3" s="32" t="s">
        <v>22</v>
      </c>
      <c r="B3" s="33">
        <f>VLOOKUP(B$2,tabel_consumer!$A$7:$F$282,6,FALSE)</f>
        <v>-21.260648806106971</v>
      </c>
      <c r="C3" s="33">
        <f>VLOOKUP(C$2,tabel_consumer!$A$7:$F$282,6,FALSE)</f>
        <v>-18.59527286366794</v>
      </c>
      <c r="D3" s="33">
        <f>VLOOKUP(D$2,tabel_consumer!$A$7:$F$282,6,FALSE)</f>
        <v>-18.512243692136742</v>
      </c>
      <c r="E3" s="33">
        <f>VLOOKUP(E$2,tabel_consumer!$A$7:$F$282,6,FALSE)</f>
        <v>-16.660947129164953</v>
      </c>
      <c r="F3" s="33">
        <f>VLOOKUP(F$2,tabel_consumer!$A$7:$F$282,6,FALSE)</f>
        <v>-17.192530349797043</v>
      </c>
      <c r="G3" s="33">
        <f>VLOOKUP(G$2,tabel_consumer!$A$7:$F$282,6,FALSE)</f>
        <v>-14.479427787366218</v>
      </c>
      <c r="H3" s="33">
        <f>VLOOKUP(H$2,tabel_consumer!$A$7:$F$282,6,FALSE)</f>
        <v>-11.498673320544526</v>
      </c>
      <c r="I3" s="33">
        <f>VLOOKUP(I$2,tabel_consumer!$A$7:$F$282,6,FALSE)</f>
        <v>-11.985960030714079</v>
      </c>
      <c r="J3" s="33">
        <f>VLOOKUP(J$2,tabel_consumer!$A$7:$F$282,6,FALSE)</f>
        <v>-13.326441096897236</v>
      </c>
      <c r="K3" s="33">
        <f>VLOOKUP(K$2,tabel_consumer!$A$7:$F$282,6,FALSE)</f>
        <v>-15.385643105535832</v>
      </c>
      <c r="L3" s="33">
        <f>VLOOKUP(L$2,tabel_consumer!$A$7:$F$282,6,FALSE)</f>
        <v>-15.081746687872132</v>
      </c>
      <c r="M3" s="33">
        <f>VLOOKUP(M$2,tabel_consumer!$A$7:$F$282,6,FALSE)</f>
        <v>-15.871721733545769</v>
      </c>
      <c r="N3" s="33">
        <f>VLOOKUP(N$2,tabel_consumer!$A$7:$F$282,6,FALSE)</f>
        <v>-9.824055868670893</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45097</v>
      </c>
      <c r="C32" s="31">
        <f t="shared" si="1"/>
        <v>45127</v>
      </c>
      <c r="D32" s="31">
        <f t="shared" si="1"/>
        <v>45158</v>
      </c>
      <c r="E32" s="31">
        <f t="shared" si="1"/>
        <v>45189</v>
      </c>
      <c r="F32" s="31">
        <f t="shared" si="1"/>
        <v>45219</v>
      </c>
      <c r="G32" s="31">
        <f t="shared" si="1"/>
        <v>45250</v>
      </c>
      <c r="H32" s="31">
        <f t="shared" si="1"/>
        <v>45280</v>
      </c>
      <c r="I32" s="31">
        <f t="shared" si="1"/>
        <v>45311</v>
      </c>
      <c r="J32" s="31">
        <f t="shared" si="1"/>
        <v>45342</v>
      </c>
      <c r="K32" s="31">
        <f t="shared" si="1"/>
        <v>45371</v>
      </c>
      <c r="L32" s="31">
        <f t="shared" si="1"/>
        <v>45402</v>
      </c>
      <c r="M32" s="31">
        <f t="shared" si="1"/>
        <v>45432</v>
      </c>
      <c r="N32" s="31">
        <f t="shared" si="1"/>
        <v>45463</v>
      </c>
    </row>
    <row r="33" spans="1:14" x14ac:dyDescent="0.3">
      <c r="A33" s="32" t="s">
        <v>2</v>
      </c>
      <c r="B33" s="33">
        <f>VLOOKUP(B$2,tabel_consumer!$A$7:$F$282,2,FALSE)</f>
        <v>-31.418583760127468</v>
      </c>
      <c r="C33" s="33">
        <f>VLOOKUP(C$2,tabel_consumer!$A$7:$F$282,2,FALSE)</f>
        <v>-27.26368923853444</v>
      </c>
      <c r="D33" s="33">
        <f>VLOOKUP(D$2,tabel_consumer!$A$7:$F$282,2,FALSE)</f>
        <v>-32.914755442552725</v>
      </c>
      <c r="E33" s="33">
        <f>VLOOKUP(E$2,tabel_consumer!$A$7:$F$282,2,FALSE)</f>
        <v>-26.589233031005822</v>
      </c>
      <c r="F33" s="33">
        <f>VLOOKUP(F$2,tabel_consumer!$A$7:$F$282,2,FALSE)</f>
        <v>-32.047693067054212</v>
      </c>
      <c r="G33" s="33">
        <f>VLOOKUP(G$2,tabel_consumer!$A$7:$F$282,2,FALSE)</f>
        <v>-20.799705763837174</v>
      </c>
      <c r="H33" s="33">
        <f>VLOOKUP(H$2,tabel_consumer!$A$7:$F$282,2,FALSE)</f>
        <v>-19.786330140391197</v>
      </c>
      <c r="I33" s="33">
        <f>VLOOKUP(I$2,tabel_consumer!$A$7:$F$282,2,FALSE)</f>
        <v>-22.932832560036879</v>
      </c>
      <c r="J33" s="33">
        <f>VLOOKUP(J$2,tabel_consumer!$A$7:$F$282,2,FALSE)</f>
        <v>-28.659586323798425</v>
      </c>
      <c r="K33" s="33">
        <f>VLOOKUP(K$2,tabel_consumer!$A$7:$F$282,2,FALSE)</f>
        <v>-28.628380540880602</v>
      </c>
      <c r="L33" s="33">
        <f>VLOOKUP(L$2,tabel_consumer!$A$7:$F$282,2,FALSE)</f>
        <v>-25.962038552709778</v>
      </c>
      <c r="M33" s="33">
        <f>VLOOKUP(M$2,tabel_consumer!$A$7:$F$282,2,FALSE)</f>
        <v>-25.646627081239309</v>
      </c>
      <c r="N33" s="33">
        <f>VLOOKUP(N$2,tabel_consumer!$A$7:$F$282,2,FALSE)</f>
        <v>-21.037773102147359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45097</v>
      </c>
      <c r="C62" s="31">
        <f t="shared" si="2"/>
        <v>45127</v>
      </c>
      <c r="D62" s="31">
        <f t="shared" si="2"/>
        <v>45158</v>
      </c>
      <c r="E62" s="31">
        <f t="shared" si="2"/>
        <v>45189</v>
      </c>
      <c r="F62" s="31">
        <f t="shared" si="2"/>
        <v>45219</v>
      </c>
      <c r="G62" s="31">
        <f t="shared" si="2"/>
        <v>45250</v>
      </c>
      <c r="H62" s="31">
        <f t="shared" si="2"/>
        <v>45280</v>
      </c>
      <c r="I62" s="31">
        <f t="shared" si="2"/>
        <v>45311</v>
      </c>
      <c r="J62" s="31">
        <f t="shared" si="2"/>
        <v>45342</v>
      </c>
      <c r="K62" s="31">
        <f t="shared" si="2"/>
        <v>45371</v>
      </c>
      <c r="L62" s="31">
        <f t="shared" si="2"/>
        <v>45402</v>
      </c>
      <c r="M62" s="31">
        <f t="shared" si="2"/>
        <v>45432</v>
      </c>
      <c r="N62" s="31">
        <f t="shared" si="2"/>
        <v>45463</v>
      </c>
    </row>
    <row r="63" spans="1:14" x14ac:dyDescent="0.3">
      <c r="A63" s="32" t="s">
        <v>25</v>
      </c>
      <c r="B63" s="33">
        <f>VLOOKUP(B$2,tabel_consumer!$A$7:$F$282,3,FALSE)</f>
        <v>26.314011464300407</v>
      </c>
      <c r="C63" s="33">
        <f>VLOOKUP(C$2,tabel_consumer!$A$7:$F$282,3,FALSE)</f>
        <v>28.357402216137324</v>
      </c>
      <c r="D63" s="33">
        <f>VLOOKUP(D$2,tabel_consumer!$A$7:$F$282,3,FALSE)</f>
        <v>28.824219325994246</v>
      </c>
      <c r="E63" s="33">
        <f>VLOOKUP(E$2,tabel_consumer!$A$7:$F$282,3,FALSE)</f>
        <v>25.864555485653987</v>
      </c>
      <c r="F63" s="33">
        <f>VLOOKUP(F$2,tabel_consumer!$A$7:$F$282,3,FALSE)</f>
        <v>23.942428332133964</v>
      </c>
      <c r="G63" s="33">
        <f>VLOOKUP(G$2,tabel_consumer!$A$7:$F$282,3,FALSE)</f>
        <v>18.608005385627703</v>
      </c>
      <c r="H63" s="33">
        <f>VLOOKUP(H$2,tabel_consumer!$A$7:$F$282,3,FALSE)</f>
        <v>18.308363141786899</v>
      </c>
      <c r="I63" s="33">
        <f>VLOOKUP(I$2,tabel_consumer!$A$7:$F$282,3,FALSE)</f>
        <v>19.171007562819433</v>
      </c>
      <c r="J63" s="33">
        <f>VLOOKUP(J$2,tabel_consumer!$A$7:$F$282,3,FALSE)</f>
        <v>14.716178063790519</v>
      </c>
      <c r="K63" s="33">
        <f>VLOOKUP(K$2,tabel_consumer!$A$7:$F$282,3,FALSE)</f>
        <v>17.31419188126273</v>
      </c>
      <c r="L63" s="33">
        <f>VLOOKUP(L$2,tabel_consumer!$A$7:$F$282,3,FALSE)</f>
        <v>32.344948198778745</v>
      </c>
      <c r="M63" s="33">
        <f>VLOOKUP(M$2,tabel_consumer!$A$7:$F$282,3,FALSE)</f>
        <v>28.530259852943768</v>
      </c>
      <c r="N63" s="33">
        <f>VLOOKUP(N$2,tabel_consumer!$A$7:$F$282,3,FALSE)</f>
        <v>17.198450372536218</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45097</v>
      </c>
      <c r="C92" s="31">
        <f t="shared" si="3"/>
        <v>45127</v>
      </c>
      <c r="D92" s="31">
        <f t="shared" si="3"/>
        <v>45158</v>
      </c>
      <c r="E92" s="31">
        <f t="shared" si="3"/>
        <v>45189</v>
      </c>
      <c r="F92" s="31">
        <f t="shared" si="3"/>
        <v>45219</v>
      </c>
      <c r="G92" s="31">
        <f t="shared" si="3"/>
        <v>45250</v>
      </c>
      <c r="H92" s="31">
        <f t="shared" si="3"/>
        <v>45280</v>
      </c>
      <c r="I92" s="31">
        <f t="shared" si="3"/>
        <v>45311</v>
      </c>
      <c r="J92" s="31">
        <f t="shared" si="3"/>
        <v>45342</v>
      </c>
      <c r="K92" s="31">
        <f t="shared" si="3"/>
        <v>45371</v>
      </c>
      <c r="L92" s="31">
        <f t="shared" si="3"/>
        <v>45402</v>
      </c>
      <c r="M92" s="31">
        <f t="shared" si="3"/>
        <v>45432</v>
      </c>
      <c r="N92" s="31">
        <f t="shared" si="3"/>
        <v>45463</v>
      </c>
    </row>
    <row r="93" spans="1:14" x14ac:dyDescent="0.3">
      <c r="A93" s="32" t="s">
        <v>4</v>
      </c>
      <c r="B93" s="33">
        <f>VLOOKUP(B$2,tabel_consumer!$A$7:$F$282,4,FALSE)</f>
        <v>-8.9700000000000006</v>
      </c>
      <c r="C93" s="33">
        <f>VLOOKUP(C$2,tabel_consumer!$A$7:$F$282,4,FALSE)</f>
        <v>-3.1</v>
      </c>
      <c r="D93" s="33">
        <f>VLOOKUP(D$2,tabel_consumer!$A$7:$F$282,4,FALSE)</f>
        <v>-7.13</v>
      </c>
      <c r="E93" s="33">
        <f>VLOOKUP(E$2,tabel_consumer!$A$7:$F$282,4,FALSE)</f>
        <v>-3.11</v>
      </c>
      <c r="F93" s="33">
        <f>VLOOKUP(F$2,tabel_consumer!$A$7:$F$282,4,FALSE)</f>
        <v>-6.11</v>
      </c>
      <c r="G93" s="33">
        <f>VLOOKUP(G$2,tabel_consumer!$A$7:$F$282,4,FALSE)</f>
        <v>-6.72</v>
      </c>
      <c r="H93" s="33">
        <f>VLOOKUP(H$2,tabel_consumer!$A$7:$F$282,4,FALSE)</f>
        <v>-4.7</v>
      </c>
      <c r="I93" s="33">
        <f>VLOOKUP(I$2,tabel_consumer!$A$7:$F$282,4,FALSE)</f>
        <v>-6.23</v>
      </c>
      <c r="J93" s="33">
        <f>VLOOKUP(J$2,tabel_consumer!$A$7:$F$282,4,FALSE)</f>
        <v>-10.3</v>
      </c>
      <c r="K93" s="33">
        <f>VLOOKUP(K$2,tabel_consumer!$A$7:$F$282,4,FALSE)</f>
        <v>-9.92</v>
      </c>
      <c r="L93" s="33">
        <f>VLOOKUP(L$2,tabel_consumer!$A$7:$F$282,4,FALSE)</f>
        <v>-1.25</v>
      </c>
      <c r="M93" s="33">
        <f>VLOOKUP(M$2,tabel_consumer!$A$7:$F$282,4,FALSE)</f>
        <v>-4.28</v>
      </c>
      <c r="N93" s="33">
        <f>VLOOKUP(N$2,tabel_consumer!$A$7:$F$282,4,FALSE)</f>
        <v>-1.69</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45097</v>
      </c>
      <c r="C122" s="31">
        <f t="shared" si="4"/>
        <v>45127</v>
      </c>
      <c r="D122" s="31">
        <f t="shared" si="4"/>
        <v>45158</v>
      </c>
      <c r="E122" s="31">
        <f t="shared" si="4"/>
        <v>45189</v>
      </c>
      <c r="F122" s="31">
        <f t="shared" si="4"/>
        <v>45219</v>
      </c>
      <c r="G122" s="31">
        <f t="shared" si="4"/>
        <v>45250</v>
      </c>
      <c r="H122" s="31">
        <f t="shared" si="4"/>
        <v>45280</v>
      </c>
      <c r="I122" s="31">
        <f t="shared" si="4"/>
        <v>45311</v>
      </c>
      <c r="J122" s="31">
        <f t="shared" si="4"/>
        <v>45342</v>
      </c>
      <c r="K122" s="31">
        <f t="shared" si="4"/>
        <v>45371</v>
      </c>
      <c r="L122" s="31">
        <f t="shared" si="4"/>
        <v>45402</v>
      </c>
      <c r="M122" s="31">
        <f t="shared" si="4"/>
        <v>45432</v>
      </c>
      <c r="N122" s="31">
        <f t="shared" si="4"/>
        <v>45463</v>
      </c>
    </row>
    <row r="123" spans="1:14" x14ac:dyDescent="0.3">
      <c r="A123" s="32" t="s">
        <v>5</v>
      </c>
      <c r="B123" s="33">
        <f>VLOOKUP(B$2,tabel_consumer!$A$7:$F$282,5,FALSE)</f>
        <v>-18.34</v>
      </c>
      <c r="C123" s="33">
        <f>VLOOKUP(C$2,tabel_consumer!$A$7:$F$282,5,FALSE)</f>
        <v>-15.66</v>
      </c>
      <c r="D123" s="33">
        <f>VLOOKUP(D$2,tabel_consumer!$A$7:$F$282,5,FALSE)</f>
        <v>-5.18</v>
      </c>
      <c r="E123" s="33">
        <f>VLOOKUP(E$2,tabel_consumer!$A$7:$F$282,5,FALSE)</f>
        <v>-11.08</v>
      </c>
      <c r="F123" s="33">
        <f>VLOOKUP(F$2,tabel_consumer!$A$7:$F$282,5,FALSE)</f>
        <v>-6.67</v>
      </c>
      <c r="G123" s="33">
        <f>VLOOKUP(G$2,tabel_consumer!$A$7:$F$282,5,FALSE)</f>
        <v>-11.79</v>
      </c>
      <c r="H123" s="33">
        <f>VLOOKUP(H$2,tabel_consumer!$A$7:$F$282,5,FALSE)</f>
        <v>-3.2</v>
      </c>
      <c r="I123" s="33">
        <f>VLOOKUP(I$2,tabel_consumer!$A$7:$F$282,5,FALSE)</f>
        <v>0.39</v>
      </c>
      <c r="J123" s="33">
        <f>VLOOKUP(J$2,tabel_consumer!$A$7:$F$282,5,FALSE)</f>
        <v>0.37</v>
      </c>
      <c r="K123" s="33">
        <f>VLOOKUP(K$2,tabel_consumer!$A$7:$F$282,5,FALSE)</f>
        <v>-5.68</v>
      </c>
      <c r="L123" s="33">
        <f>VLOOKUP(L$2,tabel_consumer!$A$7:$F$282,5,FALSE)</f>
        <v>-0.77</v>
      </c>
      <c r="M123" s="33">
        <f>VLOOKUP(M$2,tabel_consumer!$A$7:$F$282,5,FALSE)</f>
        <v>-5.03</v>
      </c>
      <c r="N123" s="33">
        <f>VLOOKUP(N$2,tabel_consumer!$A$7:$F$282,5,FALSE)</f>
        <v>0.63</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iweps</cp:lastModifiedBy>
  <cp:lastPrinted>2017-02-20T12:17:43Z</cp:lastPrinted>
  <dcterms:created xsi:type="dcterms:W3CDTF">2008-11-04T15:06:42Z</dcterms:created>
  <dcterms:modified xsi:type="dcterms:W3CDTF">2024-06-21T13:31:08Z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